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0500" windowHeight="746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S12" i="1"/>
  <c r="S3" i="1"/>
  <c r="S4" i="1"/>
  <c r="S5" i="1"/>
  <c r="S6" i="1"/>
  <c r="S7" i="1"/>
  <c r="S8" i="1"/>
  <c r="S9" i="1"/>
  <c r="S10" i="1"/>
  <c r="S11" i="1"/>
  <c r="E25" i="1"/>
  <c r="F25" i="1"/>
  <c r="H25" i="1"/>
  <c r="F26" i="1"/>
  <c r="H26" i="1"/>
  <c r="F27" i="1"/>
  <c r="H27" i="1"/>
  <c r="F28" i="1"/>
  <c r="H28" i="1"/>
  <c r="I25" i="1"/>
  <c r="L25" i="1"/>
  <c r="E20" i="1"/>
  <c r="F20" i="1"/>
  <c r="H20" i="1"/>
  <c r="F21" i="1"/>
  <c r="H21" i="1"/>
  <c r="F22" i="1"/>
  <c r="H22" i="1"/>
  <c r="F23" i="1"/>
  <c r="H23" i="1"/>
  <c r="I20" i="1"/>
  <c r="L20" i="1"/>
  <c r="E15" i="1"/>
  <c r="F15" i="1"/>
  <c r="H15" i="1"/>
  <c r="F16" i="1"/>
  <c r="H16" i="1"/>
  <c r="F17" i="1"/>
  <c r="H17" i="1"/>
  <c r="F18" i="1"/>
  <c r="H18" i="1"/>
  <c r="I15" i="1"/>
  <c r="L15" i="1"/>
  <c r="E10" i="1"/>
  <c r="F10" i="1"/>
  <c r="H10" i="1"/>
  <c r="F11" i="1"/>
  <c r="H11" i="1"/>
  <c r="F12" i="1"/>
  <c r="H12" i="1"/>
  <c r="F13" i="1"/>
  <c r="H13" i="1"/>
  <c r="I10" i="1"/>
  <c r="L10" i="1"/>
  <c r="F5" i="1"/>
  <c r="H5" i="1"/>
  <c r="F4" i="1"/>
  <c r="H4" i="1"/>
  <c r="G25" i="1"/>
  <c r="G20" i="1"/>
  <c r="G15" i="1"/>
  <c r="G10" i="1"/>
  <c r="E4" i="1"/>
  <c r="F6" i="1"/>
  <c r="F7" i="1"/>
  <c r="F8" i="1"/>
  <c r="H8" i="1"/>
  <c r="H6" i="1"/>
  <c r="H7" i="1"/>
  <c r="I4" i="1"/>
  <c r="L4" i="1"/>
  <c r="G4" i="1"/>
  <c r="J4" i="1"/>
  <c r="J10" i="1"/>
  <c r="J15" i="1"/>
  <c r="J25" i="1"/>
  <c r="J20" i="1"/>
</calcChain>
</file>

<file path=xl/comments1.xml><?xml version="1.0" encoding="utf-8"?>
<comments xmlns="http://schemas.openxmlformats.org/spreadsheetml/2006/main">
  <authors>
    <author>Diana Marcela Betanc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Fiabilidad compuesta</t>
        </r>
      </text>
    </comment>
  </commentList>
</comments>
</file>

<file path=xl/sharedStrings.xml><?xml version="1.0" encoding="utf-8"?>
<sst xmlns="http://schemas.openxmlformats.org/spreadsheetml/2006/main" count="89" uniqueCount="78">
  <si>
    <t>JS1</t>
  </si>
  <si>
    <t>JS2</t>
  </si>
  <si>
    <t>JS3</t>
  </si>
  <si>
    <t>JS4</t>
  </si>
  <si>
    <t>JS5</t>
  </si>
  <si>
    <t>OC1</t>
  </si>
  <si>
    <t>OC2</t>
  </si>
  <si>
    <t>OC3</t>
  </si>
  <si>
    <t>OC4</t>
  </si>
  <si>
    <t>SI1</t>
  </si>
  <si>
    <t>SI2</t>
  </si>
  <si>
    <t>SI3</t>
  </si>
  <si>
    <t>SI4</t>
  </si>
  <si>
    <t>EP1</t>
  </si>
  <si>
    <t>EP2</t>
  </si>
  <si>
    <t>EP3</t>
  </si>
  <si>
    <t>EP4</t>
  </si>
  <si>
    <t>AC1</t>
  </si>
  <si>
    <t>AC2</t>
  </si>
  <si>
    <t>AC3</t>
  </si>
  <si>
    <t>AC4</t>
  </si>
  <si>
    <t>FACTOR</t>
  </si>
  <si>
    <t>INDICADOR</t>
  </si>
  <si>
    <t>JS</t>
  </si>
  <si>
    <t>OC</t>
  </si>
  <si>
    <t>SI</t>
  </si>
  <si>
    <t>EP</t>
  </si>
  <si>
    <t>AC</t>
  </si>
  <si>
    <t>Varianza de error</t>
  </si>
  <si>
    <t>AVE</t>
  </si>
  <si>
    <t>Debe ser &gt; 0.5</t>
  </si>
  <si>
    <t>CR</t>
  </si>
  <si>
    <t>CARGAS FACTOR</t>
  </si>
  <si>
    <t>ERROR FACTOR</t>
  </si>
  <si>
    <t>SUMA DE CARGAS ^2</t>
  </si>
  <si>
    <t>INDICADOR ^2</t>
  </si>
  <si>
    <t>Debe ser &gt; 0.7</t>
  </si>
  <si>
    <t>EP~~AC</t>
  </si>
  <si>
    <t>JS~~EP</t>
  </si>
  <si>
    <t>OC~~EP</t>
  </si>
  <si>
    <t>SI~~EP</t>
  </si>
  <si>
    <t>JS~~AC</t>
  </si>
  <si>
    <t>OC~~AC</t>
  </si>
  <si>
    <t>SI~~AC</t>
  </si>
  <si>
    <t>JS~~OC</t>
  </si>
  <si>
    <t>OC~~SI</t>
  </si>
  <si>
    <t>JS~~SI</t>
  </si>
  <si>
    <t>CORRELACIONES</t>
  </si>
  <si>
    <t>CARGA</t>
  </si>
  <si>
    <t>ERROR</t>
  </si>
  <si>
    <t>Intervalo de confianza -2</t>
  </si>
  <si>
    <t>Intervalo de confianza +2</t>
  </si>
  <si>
    <t>Validez discriminante</t>
  </si>
  <si>
    <t>Validez convergente</t>
  </si>
  <si>
    <t>Bondad de ajuste</t>
  </si>
  <si>
    <t>Fiablidad Simple</t>
  </si>
  <si>
    <t>Alfa de Cronbach</t>
  </si>
  <si>
    <t>Fiabilidad compuesta</t>
  </si>
  <si>
    <t>factor</t>
  </si>
  <si>
    <t>Cuadrado de la correlaciones</t>
  </si>
  <si>
    <t>se saca del factorial confirmatorio de la P(&gt;|z|) si es mayor de 0,01 a 0,05 un asterisco por que la carga es significativa al 95%</t>
  </si>
  <si>
    <t>si esta entre 0,00 y 0,01 dos asteriscos por la carga es significativa al 99%</t>
  </si>
  <si>
    <t>las hipotesis deben ser menores a 0,5 para que se cumplan si no pues no cumplen</t>
  </si>
  <si>
    <t xml:space="preserve">Table X. Measurement model. Discriminant validity </t>
  </si>
  <si>
    <t>EP--&gt;OC</t>
  </si>
  <si>
    <t>EP--&gt;JS</t>
  </si>
  <si>
    <t>AC--&gt;JS</t>
  </si>
  <si>
    <t>AC--&gt;OC</t>
  </si>
  <si>
    <t>OC--&gt;SI</t>
  </si>
  <si>
    <t>JS--&gt;OC</t>
  </si>
  <si>
    <t>JS--&gt;SI</t>
  </si>
  <si>
    <t>ESTOS CON LAS REGRESION ESTANDARIZADAS</t>
  </si>
  <si>
    <t xml:space="preserve">Standardized beta </t>
  </si>
  <si>
    <t>TVALUE</t>
  </si>
  <si>
    <t>Chi2 (181)=276.369 (p=0.000); CFI=0.977; TLI=0.974; RMSEA(90%CI)=0.036 (0.045;0.997) **p&lt;0,01; *p&lt;0,05</t>
  </si>
  <si>
    <t>factorial confirmatorio</t>
  </si>
  <si>
    <t>Diagonal: AVE; Above the diagonal: upper limit of the 90% CI for factors correlation estimation; Below the diagonal, squared correlation between factors</t>
  </si>
  <si>
    <t>Chi2 (179)=229.689 (p=0.000); CFI=0.988; TLI=0.986; RMSEA(90%CI)=0.027(0.036;1.000) **=p&lt;0.01; CA=Cronbach's alpha; CR=Composite Reliability; AVE=Average Variance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</si>
</sst>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2" borderId="0" xfId="0" applyNumberFormat="1" applyFill="1"/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164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430695</xdr:colOff>
      <xdr:row>16</xdr:row>
      <xdr:rowOff>96236</xdr:rowOff>
    </xdr:from>
    <xdr:to>
      <xdr:col>18</xdr:col>
      <xdr:colOff>612913</xdr:colOff>
      <xdr:row>26</xdr:row>
      <xdr:rowOff>119050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D42D8BD-43FB-4FCA-9E7B-5781367C9D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456" t="34474" r="11797" b="27138"/>
        <a:stretch/>
      </xdr:blipFill>
      <xdr:spPr>
        <a:xfrm>
          <a:off x="11902108" y="3599779"/>
          <a:ext cx="3271631" cy="1927814"/>
        </a:xfrm>
        <a:prstGeom prst="rect">
          <a:avLst/>
        </a:prstGeom>
      </xdr:spPr>
    </xdr:pic>
    <xdr:clientData/>
  </xdr:twoCellAnchor>
  <xdr:twoCellAnchor editAs="oneCell">
    <xdr:from>
      <xdr:col>19</xdr:col>
      <xdr:colOff>165652</xdr:colOff>
      <xdr:row>17</xdr:row>
      <xdr:rowOff>64301</xdr:rowOff>
    </xdr:from>
    <xdr:to>
      <xdr:col>23</xdr:col>
      <xdr:colOff>21508</xdr:colOff>
      <xdr:row>26</xdr:row>
      <xdr:rowOff>121234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29C22D1B-689F-4CB4-B137-E79148451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3152" y="3377344"/>
          <a:ext cx="2903856" cy="1771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67"/>
  <sheetViews>
    <sheetView tabSelected="1" topLeftCell="A26" zoomScale="115" zoomScaleNormal="115" zoomScalePageLayoutView="115" workbookViewId="0">
      <selection activeCell="E34" sqref="E34"/>
    </sheetView>
  </sheetViews>
  <sheetFormatPr baseColWidth="10" defaultRowHeight="14" x14ac:dyDescent="0"/>
  <cols>
    <col min="1" max="3" width="10.83203125" style="2"/>
    <col min="4" max="4" width="7.5" style="2" customWidth="1"/>
    <col min="5" max="5" width="12.5" style="2" customWidth="1"/>
    <col min="6" max="6" width="9.5" style="2" customWidth="1"/>
    <col min="7" max="7" width="12.5" style="2" customWidth="1"/>
    <col min="8" max="9" width="10.83203125" style="2"/>
    <col min="10" max="11" width="15.5" style="2" customWidth="1"/>
    <col min="12" max="12" width="14.6640625" style="2" customWidth="1"/>
    <col min="13" max="13" width="10.83203125" style="2"/>
    <col min="14" max="14" width="15.5" style="2" bestFit="1" customWidth="1"/>
    <col min="15" max="16" width="10.83203125" style="2"/>
    <col min="17" max="17" width="11.6640625" style="2" bestFit="1" customWidth="1"/>
    <col min="18" max="18" width="11.83203125" style="2" bestFit="1" customWidth="1"/>
    <col min="19" max="16384" width="10.83203125" style="2"/>
  </cols>
  <sheetData>
    <row r="1" spans="3:19" s="16" customFormat="1" ht="28">
      <c r="G1" s="16" t="s">
        <v>54</v>
      </c>
      <c r="J1" s="16" t="s">
        <v>53</v>
      </c>
      <c r="K1" s="16" t="s">
        <v>55</v>
      </c>
      <c r="L1" s="16" t="s">
        <v>57</v>
      </c>
      <c r="O1" s="21" t="s">
        <v>52</v>
      </c>
      <c r="P1" s="21"/>
      <c r="Q1" s="21"/>
      <c r="R1" s="21"/>
      <c r="S1" s="21"/>
    </row>
    <row r="2" spans="3:19" s="5" customFormat="1" ht="36.75" customHeight="1">
      <c r="C2" s="6" t="s">
        <v>21</v>
      </c>
      <c r="D2" s="6" t="s">
        <v>22</v>
      </c>
      <c r="E2" s="6" t="s">
        <v>32</v>
      </c>
      <c r="F2" s="6" t="s">
        <v>35</v>
      </c>
      <c r="G2" s="6" t="s">
        <v>34</v>
      </c>
      <c r="H2" s="6" t="s">
        <v>28</v>
      </c>
      <c r="I2" s="6" t="s">
        <v>33</v>
      </c>
      <c r="J2" s="6" t="s">
        <v>29</v>
      </c>
      <c r="K2" s="6" t="s">
        <v>56</v>
      </c>
      <c r="L2" s="6" t="s">
        <v>31</v>
      </c>
      <c r="N2" s="6" t="s">
        <v>47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59</v>
      </c>
    </row>
    <row r="3" spans="3:19">
      <c r="C3" s="3" t="s">
        <v>23</v>
      </c>
      <c r="D3" s="1"/>
      <c r="E3" s="1"/>
      <c r="F3" s="1"/>
      <c r="G3" s="1"/>
      <c r="H3" s="1"/>
      <c r="I3" s="1"/>
      <c r="J3" s="1"/>
      <c r="K3" s="1">
        <v>0.84399999999999997</v>
      </c>
      <c r="L3" s="1"/>
      <c r="N3" s="1" t="s">
        <v>37</v>
      </c>
      <c r="O3" s="1">
        <v>0.253</v>
      </c>
      <c r="P3" s="1">
        <v>5.3999999999999999E-2</v>
      </c>
      <c r="Q3" s="1">
        <f>((O3)-(2*P3))</f>
        <v>0.14500000000000002</v>
      </c>
      <c r="R3" s="1">
        <f>((O3)+(2*P3))</f>
        <v>0.36099999999999999</v>
      </c>
      <c r="S3" s="8">
        <f>+O3^2</f>
        <v>6.4008999999999996E-2</v>
      </c>
    </row>
    <row r="4" spans="3:19">
      <c r="C4" s="1" t="s">
        <v>0</v>
      </c>
      <c r="D4" s="1">
        <v>0.74299999999999999</v>
      </c>
      <c r="E4" s="22">
        <f>SUM(D4:D8)</f>
        <v>3.6130000000000004</v>
      </c>
      <c r="F4" s="9">
        <f>+D4*D4</f>
        <v>0.55204900000000001</v>
      </c>
      <c r="G4" s="18">
        <f>SUM(F4:F8)</f>
        <v>2.614147</v>
      </c>
      <c r="H4" s="8">
        <f>1-F4</f>
        <v>0.44795099999999999</v>
      </c>
      <c r="I4" s="17">
        <f>SUM(H4:H8)</f>
        <v>2.385853</v>
      </c>
      <c r="J4" s="17">
        <f>+(G4)/(G4+I4)</f>
        <v>0.5228294</v>
      </c>
      <c r="K4" s="15"/>
      <c r="L4" s="20">
        <f>+(E4^2)/(E4^2+I4)</f>
        <v>0.84547205883667353</v>
      </c>
      <c r="N4" s="1" t="s">
        <v>38</v>
      </c>
      <c r="O4" s="1">
        <v>0.24099999999999999</v>
      </c>
      <c r="P4" s="1">
        <v>5.6000000000000001E-2</v>
      </c>
      <c r="Q4" s="1">
        <f t="shared" ref="Q4:Q12" si="0">((O4)-(2*P4))</f>
        <v>0.129</v>
      </c>
      <c r="R4" s="1">
        <f t="shared" ref="R4:R12" si="1">((O4)+(2*P4))</f>
        <v>0.35299999999999998</v>
      </c>
      <c r="S4" s="8">
        <f t="shared" ref="S4:S11" si="2">+O4^2</f>
        <v>5.8080999999999994E-2</v>
      </c>
    </row>
    <row r="5" spans="3:19">
      <c r="C5" s="1" t="s">
        <v>1</v>
      </c>
      <c r="D5" s="1">
        <v>0.748</v>
      </c>
      <c r="E5" s="22"/>
      <c r="F5" s="9">
        <f>+D5*D5</f>
        <v>0.559504</v>
      </c>
      <c r="G5" s="19"/>
      <c r="H5" s="8">
        <f>1-F5</f>
        <v>0.440496</v>
      </c>
      <c r="I5" s="17"/>
      <c r="J5" s="17"/>
      <c r="K5" s="15"/>
      <c r="L5" s="20"/>
      <c r="N5" s="1" t="s">
        <v>39</v>
      </c>
      <c r="O5" s="1">
        <v>0.495</v>
      </c>
      <c r="P5" s="1">
        <v>4.4999999999999998E-2</v>
      </c>
      <c r="Q5" s="1">
        <f t="shared" si="0"/>
        <v>0.40500000000000003</v>
      </c>
      <c r="R5" s="1">
        <f t="shared" si="1"/>
        <v>0.58499999999999996</v>
      </c>
      <c r="S5" s="8">
        <f t="shared" si="2"/>
        <v>0.24502499999999999</v>
      </c>
    </row>
    <row r="6" spans="3:19">
      <c r="C6" s="1" t="s">
        <v>2</v>
      </c>
      <c r="D6" s="1">
        <v>0.68</v>
      </c>
      <c r="E6" s="22"/>
      <c r="F6" s="9">
        <f>+D6*D6</f>
        <v>0.46240000000000009</v>
      </c>
      <c r="G6" s="19"/>
      <c r="H6" s="8">
        <f t="shared" ref="H6" si="3">1-F6</f>
        <v>0.53759999999999986</v>
      </c>
      <c r="I6" s="17"/>
      <c r="J6" s="17"/>
      <c r="K6" s="15"/>
      <c r="L6" s="20"/>
      <c r="N6" s="1" t="s">
        <v>40</v>
      </c>
      <c r="O6" s="1">
        <v>0.56200000000000006</v>
      </c>
      <c r="P6" s="1">
        <v>4.1000000000000002E-2</v>
      </c>
      <c r="Q6" s="1">
        <f t="shared" si="0"/>
        <v>0.48000000000000004</v>
      </c>
      <c r="R6" s="1">
        <f t="shared" si="1"/>
        <v>0.64400000000000002</v>
      </c>
      <c r="S6" s="8">
        <f t="shared" si="2"/>
        <v>0.31584400000000007</v>
      </c>
    </row>
    <row r="7" spans="3:19">
      <c r="C7" s="1" t="s">
        <v>3</v>
      </c>
      <c r="D7" s="1">
        <v>0.70499999999999996</v>
      </c>
      <c r="E7" s="22"/>
      <c r="F7" s="9">
        <f>+D7*D7</f>
        <v>0.49702499999999994</v>
      </c>
      <c r="G7" s="19"/>
      <c r="H7" s="8">
        <f>1-F7</f>
        <v>0.50297500000000006</v>
      </c>
      <c r="I7" s="17"/>
      <c r="J7" s="17"/>
      <c r="K7" s="15"/>
      <c r="L7" s="20"/>
      <c r="N7" s="1" t="s">
        <v>41</v>
      </c>
      <c r="O7" s="1">
        <v>0.05</v>
      </c>
      <c r="P7" s="1">
        <v>5.8000000000000003E-2</v>
      </c>
      <c r="Q7" s="1">
        <f t="shared" si="0"/>
        <v>-6.6000000000000003E-2</v>
      </c>
      <c r="R7" s="1">
        <f t="shared" si="1"/>
        <v>0.16600000000000001</v>
      </c>
      <c r="S7" s="8">
        <f t="shared" si="2"/>
        <v>2.5000000000000005E-3</v>
      </c>
    </row>
    <row r="8" spans="3:19">
      <c r="C8" s="1" t="s">
        <v>4</v>
      </c>
      <c r="D8" s="1">
        <v>0.73699999999999999</v>
      </c>
      <c r="E8" s="22"/>
      <c r="F8" s="9">
        <f>+D8*D8</f>
        <v>0.54316900000000001</v>
      </c>
      <c r="G8" s="19"/>
      <c r="H8" s="8">
        <f>1-F8</f>
        <v>0.45683099999999999</v>
      </c>
      <c r="I8" s="17"/>
      <c r="J8" s="17"/>
      <c r="K8" s="15"/>
      <c r="L8" s="20"/>
      <c r="N8" s="8" t="s">
        <v>42</v>
      </c>
      <c r="O8" s="1">
        <v>0.30499999999999999</v>
      </c>
      <c r="P8" s="1">
        <v>5.1999999999999998E-2</v>
      </c>
      <c r="Q8" s="1">
        <f t="shared" si="0"/>
        <v>0.20100000000000001</v>
      </c>
      <c r="R8" s="1">
        <f t="shared" si="1"/>
        <v>0.40899999999999997</v>
      </c>
      <c r="S8" s="8">
        <f t="shared" si="2"/>
        <v>9.3024999999999997E-2</v>
      </c>
    </row>
    <row r="9" spans="3:19">
      <c r="C9" s="3" t="s">
        <v>24</v>
      </c>
      <c r="D9" s="1"/>
      <c r="E9" s="4"/>
      <c r="F9" s="9"/>
      <c r="G9" s="11"/>
      <c r="H9" s="8"/>
      <c r="I9" s="11"/>
      <c r="J9" s="11"/>
      <c r="K9" s="11">
        <v>0.83199999999999996</v>
      </c>
      <c r="L9" s="4"/>
      <c r="N9" s="1" t="s">
        <v>43</v>
      </c>
      <c r="O9" s="1">
        <v>0.308</v>
      </c>
      <c r="P9" s="1">
        <v>5.0999999999999997E-2</v>
      </c>
      <c r="Q9" s="1">
        <f t="shared" si="0"/>
        <v>0.20600000000000002</v>
      </c>
      <c r="R9" s="1">
        <f t="shared" si="1"/>
        <v>0.41</v>
      </c>
      <c r="S9" s="8">
        <f t="shared" si="2"/>
        <v>9.4864000000000004E-2</v>
      </c>
    </row>
    <row r="10" spans="3:19">
      <c r="C10" s="1" t="s">
        <v>5</v>
      </c>
      <c r="D10" s="1">
        <v>0.58199999999999996</v>
      </c>
      <c r="E10" s="22">
        <f>SUM(D10:D13)</f>
        <v>2.968</v>
      </c>
      <c r="F10" s="9">
        <f>+D10*D10</f>
        <v>0.33872399999999997</v>
      </c>
      <c r="G10" s="18">
        <f>SUM(F10:F13)</f>
        <v>2.2658320000000001</v>
      </c>
      <c r="H10" s="8">
        <f t="shared" ref="H10:H28" si="4">1-F10</f>
        <v>0.66127599999999997</v>
      </c>
      <c r="I10" s="17">
        <f>SUM(H10:H13)</f>
        <v>1.7341679999999999</v>
      </c>
      <c r="J10" s="17">
        <f>+(G10)/(G10+I10)</f>
        <v>0.56645800000000002</v>
      </c>
      <c r="K10" s="15"/>
      <c r="L10" s="20">
        <f>+(E10^2)/(E10^2+I10)</f>
        <v>0.83551774453125771</v>
      </c>
      <c r="N10" s="1" t="s">
        <v>44</v>
      </c>
      <c r="O10" s="1">
        <v>0.20899999999999999</v>
      </c>
      <c r="P10" s="1">
        <v>5.6000000000000001E-2</v>
      </c>
      <c r="Q10" s="1">
        <f t="shared" si="0"/>
        <v>9.6999999999999989E-2</v>
      </c>
      <c r="R10" s="1">
        <f t="shared" si="1"/>
        <v>0.32100000000000001</v>
      </c>
      <c r="S10" s="8">
        <f t="shared" si="2"/>
        <v>4.3680999999999998E-2</v>
      </c>
    </row>
    <row r="11" spans="3:19" ht="14.25" customHeight="1">
      <c r="C11" s="1" t="s">
        <v>6</v>
      </c>
      <c r="D11" s="1">
        <v>0.88800000000000001</v>
      </c>
      <c r="E11" s="22"/>
      <c r="F11" s="9">
        <f>+D11*D11</f>
        <v>0.78854400000000002</v>
      </c>
      <c r="G11" s="19"/>
      <c r="H11" s="8">
        <f t="shared" si="4"/>
        <v>0.21145599999999998</v>
      </c>
      <c r="I11" s="17"/>
      <c r="J11" s="17"/>
      <c r="K11" s="15"/>
      <c r="L11" s="20"/>
      <c r="N11" s="1" t="s">
        <v>46</v>
      </c>
      <c r="O11" s="1">
        <v>0.23</v>
      </c>
      <c r="P11" s="1">
        <v>5.5E-2</v>
      </c>
      <c r="Q11" s="1">
        <f t="shared" si="0"/>
        <v>0.12000000000000001</v>
      </c>
      <c r="R11" s="1">
        <f t="shared" si="1"/>
        <v>0.34</v>
      </c>
      <c r="S11" s="8">
        <f t="shared" si="2"/>
        <v>5.2900000000000003E-2</v>
      </c>
    </row>
    <row r="12" spans="3:19">
      <c r="C12" s="1" t="s">
        <v>7</v>
      </c>
      <c r="D12" s="1">
        <v>0.65800000000000003</v>
      </c>
      <c r="E12" s="22"/>
      <c r="F12" s="9">
        <f>+D12*D12</f>
        <v>0.43296400000000002</v>
      </c>
      <c r="G12" s="19"/>
      <c r="H12" s="8">
        <f t="shared" si="4"/>
        <v>0.56703599999999998</v>
      </c>
      <c r="I12" s="17"/>
      <c r="J12" s="17"/>
      <c r="K12" s="15"/>
      <c r="L12" s="20"/>
      <c r="N12" s="1" t="s">
        <v>45</v>
      </c>
      <c r="O12" s="1">
        <v>0.55200000000000005</v>
      </c>
      <c r="P12" s="1">
        <v>4.1000000000000002E-2</v>
      </c>
      <c r="Q12" s="1">
        <f t="shared" si="0"/>
        <v>0.47000000000000003</v>
      </c>
      <c r="R12" s="1">
        <f t="shared" si="1"/>
        <v>0.63400000000000001</v>
      </c>
      <c r="S12" s="8">
        <f>+O12^2</f>
        <v>0.30470400000000003</v>
      </c>
    </row>
    <row r="13" spans="3:19">
      <c r="C13" s="1" t="s">
        <v>8</v>
      </c>
      <c r="D13" s="1">
        <v>0.84</v>
      </c>
      <c r="E13" s="22"/>
      <c r="F13" s="9">
        <f>+D13*D13</f>
        <v>0.70559999999999989</v>
      </c>
      <c r="G13" s="19"/>
      <c r="H13" s="8">
        <f t="shared" si="4"/>
        <v>0.29440000000000011</v>
      </c>
      <c r="I13" s="17"/>
      <c r="J13" s="17"/>
      <c r="K13" s="15"/>
      <c r="L13" s="20"/>
      <c r="Q13" s="1"/>
    </row>
    <row r="14" spans="3:19">
      <c r="C14" s="3" t="s">
        <v>25</v>
      </c>
      <c r="D14" s="1"/>
      <c r="E14" s="4"/>
      <c r="F14" s="9"/>
      <c r="G14" s="11"/>
      <c r="H14" s="8"/>
      <c r="I14" s="13"/>
      <c r="J14" s="13"/>
      <c r="K14" s="13">
        <v>0.88900000000000001</v>
      </c>
      <c r="L14" s="7"/>
    </row>
    <row r="15" spans="3:19">
      <c r="C15" s="1" t="s">
        <v>9</v>
      </c>
      <c r="D15" s="1">
        <v>0.81100000000000005</v>
      </c>
      <c r="E15" s="22">
        <f>SUM(D15:D18)</f>
        <v>3.2679999999999998</v>
      </c>
      <c r="F15" s="9">
        <f>+D15*D15</f>
        <v>0.65772100000000011</v>
      </c>
      <c r="G15" s="18">
        <f>SUM(F15:F18)</f>
        <v>2.6792020000000001</v>
      </c>
      <c r="H15" s="8">
        <f t="shared" si="4"/>
        <v>0.34227899999999989</v>
      </c>
      <c r="I15" s="17">
        <f>SUM(H15:H18)</f>
        <v>1.3207979999999999</v>
      </c>
      <c r="J15" s="17">
        <f>+(G15)/(G15+I15)</f>
        <v>0.66980050000000002</v>
      </c>
      <c r="K15" s="15"/>
      <c r="L15" s="20">
        <f>+(E15^2)/(E15^2+I15)</f>
        <v>0.88993920481788358</v>
      </c>
    </row>
    <row r="16" spans="3:19">
      <c r="C16" s="1" t="s">
        <v>10</v>
      </c>
      <c r="D16" s="1">
        <v>0.86399999999999999</v>
      </c>
      <c r="E16" s="22"/>
      <c r="F16" s="9">
        <f>+D16*D16</f>
        <v>0.74649599999999994</v>
      </c>
      <c r="G16" s="19"/>
      <c r="H16" s="8">
        <f t="shared" si="4"/>
        <v>0.25350400000000006</v>
      </c>
      <c r="I16" s="17"/>
      <c r="J16" s="17"/>
      <c r="K16" s="15"/>
      <c r="L16" s="20"/>
    </row>
    <row r="17" spans="3:12">
      <c r="C17" s="1" t="s">
        <v>11</v>
      </c>
      <c r="D17" s="1">
        <v>0.74099999999999999</v>
      </c>
      <c r="E17" s="22"/>
      <c r="F17" s="9">
        <f>+D17*D17</f>
        <v>0.54908100000000004</v>
      </c>
      <c r="G17" s="19"/>
      <c r="H17" s="8">
        <f t="shared" si="4"/>
        <v>0.45091899999999996</v>
      </c>
      <c r="I17" s="17"/>
      <c r="J17" s="17"/>
      <c r="K17" s="15"/>
      <c r="L17" s="20"/>
    </row>
    <row r="18" spans="3:12">
      <c r="C18" s="1" t="s">
        <v>12</v>
      </c>
      <c r="D18" s="1">
        <v>0.85199999999999998</v>
      </c>
      <c r="E18" s="22"/>
      <c r="F18" s="9">
        <f>+D18*D18</f>
        <v>0.72590399999999999</v>
      </c>
      <c r="G18" s="19"/>
      <c r="H18" s="8">
        <f t="shared" si="4"/>
        <v>0.27409600000000001</v>
      </c>
      <c r="I18" s="17"/>
      <c r="J18" s="17"/>
      <c r="K18" s="15"/>
      <c r="L18" s="20"/>
    </row>
    <row r="19" spans="3:12">
      <c r="C19" s="3" t="s">
        <v>26</v>
      </c>
      <c r="D19" s="1"/>
      <c r="E19" s="4"/>
      <c r="F19" s="9"/>
      <c r="G19" s="11"/>
      <c r="H19" s="8"/>
      <c r="I19" s="13"/>
      <c r="J19" s="13"/>
      <c r="K19" s="13">
        <v>0.86</v>
      </c>
      <c r="L19" s="7"/>
    </row>
    <row r="20" spans="3:12">
      <c r="C20" s="1" t="s">
        <v>13</v>
      </c>
      <c r="D20" s="1">
        <v>0.69899999999999995</v>
      </c>
      <c r="E20" s="22">
        <f>SUM(D20:D23)</f>
        <v>3.1139999999999999</v>
      </c>
      <c r="F20" s="9">
        <f>+D20*D20</f>
        <v>0.48860099999999995</v>
      </c>
      <c r="G20" s="18">
        <f>SUM(F20:F23)</f>
        <v>2.4337399999999998</v>
      </c>
      <c r="H20" s="8">
        <f t="shared" si="4"/>
        <v>0.51139900000000005</v>
      </c>
      <c r="I20" s="17">
        <f>SUM(H20:H23)</f>
        <v>1.5662600000000002</v>
      </c>
      <c r="J20" s="17">
        <f>+(G20)/(G20+I20)</f>
        <v>0.60843499999999995</v>
      </c>
      <c r="K20" s="15"/>
      <c r="L20" s="20">
        <f>+(E20^2)/(E20^2+I20)</f>
        <v>0.86094074395538911</v>
      </c>
    </row>
    <row r="21" spans="3:12">
      <c r="C21" s="1" t="s">
        <v>14</v>
      </c>
      <c r="D21" s="1">
        <v>0.81299999999999994</v>
      </c>
      <c r="E21" s="22"/>
      <c r="F21" s="9">
        <f>+D21*D21</f>
        <v>0.66096899999999992</v>
      </c>
      <c r="G21" s="19"/>
      <c r="H21" s="8">
        <f t="shared" si="4"/>
        <v>0.33903100000000008</v>
      </c>
      <c r="I21" s="17"/>
      <c r="J21" s="17"/>
      <c r="K21" s="15"/>
      <c r="L21" s="20"/>
    </row>
    <row r="22" spans="3:12">
      <c r="C22" s="1" t="s">
        <v>15</v>
      </c>
      <c r="D22" s="1">
        <v>0.77900000000000003</v>
      </c>
      <c r="E22" s="22"/>
      <c r="F22" s="9">
        <f>+D22*D22</f>
        <v>0.60684100000000007</v>
      </c>
      <c r="G22" s="19"/>
      <c r="H22" s="8">
        <f t="shared" si="4"/>
        <v>0.39315899999999993</v>
      </c>
      <c r="I22" s="17"/>
      <c r="J22" s="17"/>
      <c r="K22" s="15"/>
      <c r="L22" s="20"/>
    </row>
    <row r="23" spans="3:12">
      <c r="C23" s="1" t="s">
        <v>16</v>
      </c>
      <c r="D23" s="1">
        <v>0.82299999999999995</v>
      </c>
      <c r="E23" s="22"/>
      <c r="F23" s="9">
        <f>+D23*D23</f>
        <v>0.67732899999999996</v>
      </c>
      <c r="G23" s="19"/>
      <c r="H23" s="8">
        <f t="shared" si="4"/>
        <v>0.32267100000000004</v>
      </c>
      <c r="I23" s="17"/>
      <c r="J23" s="17"/>
      <c r="K23" s="15"/>
      <c r="L23" s="20"/>
    </row>
    <row r="24" spans="3:12">
      <c r="C24" s="3" t="s">
        <v>27</v>
      </c>
      <c r="D24" s="1"/>
      <c r="E24" s="4"/>
      <c r="F24" s="9"/>
      <c r="G24" s="11"/>
      <c r="H24" s="8"/>
      <c r="I24" s="13"/>
      <c r="J24" s="13"/>
      <c r="K24" s="13">
        <v>0.89400000000000002</v>
      </c>
      <c r="L24" s="7"/>
    </row>
    <row r="25" spans="3:12">
      <c r="C25" s="1" t="s">
        <v>17</v>
      </c>
      <c r="D25" s="1">
        <v>0.82099999999999995</v>
      </c>
      <c r="E25" s="22">
        <f>SUM(D25:D28)</f>
        <v>3.2919999999999998</v>
      </c>
      <c r="F25" s="9">
        <f>+D25*D25</f>
        <v>0.67404099999999989</v>
      </c>
      <c r="G25" s="18">
        <f>SUM(F25:F28)</f>
        <v>2.709606</v>
      </c>
      <c r="H25" s="8">
        <f t="shared" si="4"/>
        <v>0.32595900000000011</v>
      </c>
      <c r="I25" s="17">
        <f>SUM(H25:H28)</f>
        <v>1.2903940000000003</v>
      </c>
      <c r="J25" s="17">
        <f>+(G25)/(G25+I25)</f>
        <v>0.67740149999999999</v>
      </c>
      <c r="K25" s="15"/>
      <c r="L25" s="20">
        <f>+(E25^2)/(E25^2+I25)</f>
        <v>0.89359907741461697</v>
      </c>
    </row>
    <row r="26" spans="3:12">
      <c r="C26" s="1" t="s">
        <v>18</v>
      </c>
      <c r="D26" s="1">
        <v>0.82</v>
      </c>
      <c r="E26" s="22"/>
      <c r="F26" s="9">
        <f>+D26*D26</f>
        <v>0.67239999999999989</v>
      </c>
      <c r="G26" s="19"/>
      <c r="H26" s="8">
        <f t="shared" si="4"/>
        <v>0.32760000000000011</v>
      </c>
      <c r="I26" s="17"/>
      <c r="J26" s="17"/>
      <c r="K26" s="15"/>
      <c r="L26" s="20"/>
    </row>
    <row r="27" spans="3:12">
      <c r="C27" s="1" t="s">
        <v>19</v>
      </c>
      <c r="D27" s="1">
        <v>0.83699999999999997</v>
      </c>
      <c r="E27" s="22"/>
      <c r="F27" s="9">
        <f>+D27*D27</f>
        <v>0.700569</v>
      </c>
      <c r="G27" s="19"/>
      <c r="H27" s="8">
        <f t="shared" si="4"/>
        <v>0.299431</v>
      </c>
      <c r="I27" s="17"/>
      <c r="J27" s="17"/>
      <c r="K27" s="15"/>
      <c r="L27" s="20"/>
    </row>
    <row r="28" spans="3:12">
      <c r="C28" s="1" t="s">
        <v>20</v>
      </c>
      <c r="D28" s="1">
        <v>0.81399999999999995</v>
      </c>
      <c r="E28" s="22"/>
      <c r="F28" s="9">
        <f>+D28*D28</f>
        <v>0.66259599999999996</v>
      </c>
      <c r="G28" s="19"/>
      <c r="H28" s="8">
        <f t="shared" si="4"/>
        <v>0.33740400000000004</v>
      </c>
      <c r="I28" s="17"/>
      <c r="J28" s="17"/>
      <c r="K28" s="15"/>
      <c r="L28" s="20"/>
    </row>
    <row r="29" spans="3:12">
      <c r="C29" s="2" t="s">
        <v>77</v>
      </c>
      <c r="G29" s="12"/>
      <c r="H29" s="10"/>
      <c r="J29" s="14"/>
      <c r="K29" s="14"/>
      <c r="L29" s="14" t="s">
        <v>36</v>
      </c>
    </row>
    <row r="30" spans="3:12">
      <c r="C30" s="2" t="s">
        <v>75</v>
      </c>
    </row>
    <row r="31" spans="3:12">
      <c r="K31" s="2" t="s">
        <v>30</v>
      </c>
    </row>
    <row r="33" spans="5:12">
      <c r="L33" s="2" t="s">
        <v>36</v>
      </c>
    </row>
    <row r="34" spans="5:12">
      <c r="E34" s="2" t="s">
        <v>63</v>
      </c>
    </row>
    <row r="35" spans="5:12">
      <c r="E35" s="1" t="s">
        <v>58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27</v>
      </c>
    </row>
    <row r="36" spans="5:12">
      <c r="E36" s="1" t="s">
        <v>23</v>
      </c>
      <c r="F36" s="3">
        <v>0.52300000000000002</v>
      </c>
      <c r="G36" s="1">
        <v>0.32100000000000001</v>
      </c>
      <c r="H36" s="1">
        <v>0.34</v>
      </c>
      <c r="I36" s="1">
        <v>0.35299999999999998</v>
      </c>
      <c r="J36" s="1">
        <v>0.16600000000000001</v>
      </c>
    </row>
    <row r="37" spans="5:12">
      <c r="E37" s="1" t="s">
        <v>24</v>
      </c>
      <c r="F37" s="1">
        <v>4.3999999999999997E-2</v>
      </c>
      <c r="G37" s="3">
        <v>0.56599999999999995</v>
      </c>
      <c r="H37" s="1">
        <v>0.63400000000000001</v>
      </c>
      <c r="I37" s="1">
        <v>0.58499999999999996</v>
      </c>
      <c r="J37" s="1">
        <v>0.40899999999999997</v>
      </c>
    </row>
    <row r="38" spans="5:12">
      <c r="E38" s="1" t="s">
        <v>25</v>
      </c>
      <c r="F38" s="1">
        <v>5.2999999999999999E-2</v>
      </c>
      <c r="G38" s="1">
        <v>0.30499999999999999</v>
      </c>
      <c r="H38" s="3">
        <v>0.67</v>
      </c>
      <c r="I38" s="1">
        <v>0.64400000000000002</v>
      </c>
      <c r="J38" s="1">
        <v>0.41</v>
      </c>
    </row>
    <row r="39" spans="5:12">
      <c r="E39" s="1" t="s">
        <v>26</v>
      </c>
      <c r="F39" s="1">
        <v>5.8000000000000003E-2</v>
      </c>
      <c r="G39" s="1">
        <v>0.245</v>
      </c>
      <c r="H39" s="1">
        <v>0.316</v>
      </c>
      <c r="I39" s="3">
        <v>0.60799999999999998</v>
      </c>
      <c r="J39" s="1">
        <v>0.36099999999999999</v>
      </c>
    </row>
    <row r="40" spans="5:12">
      <c r="E40" s="1" t="s">
        <v>27</v>
      </c>
      <c r="F40" s="1">
        <v>3.0000000000000001E-3</v>
      </c>
      <c r="G40" s="1">
        <v>9.2999999999999999E-2</v>
      </c>
      <c r="H40" s="1">
        <v>9.5000000000000001E-2</v>
      </c>
      <c r="I40" s="1">
        <v>6.4000000000000001E-2</v>
      </c>
      <c r="J40" s="3">
        <v>0.67700000000000005</v>
      </c>
    </row>
    <row r="41" spans="5:12">
      <c r="E41" s="2" t="s">
        <v>76</v>
      </c>
    </row>
    <row r="44" spans="5:12">
      <c r="I44" s="2" t="s">
        <v>60</v>
      </c>
    </row>
    <row r="45" spans="5:12">
      <c r="I45" s="2" t="s">
        <v>61</v>
      </c>
    </row>
    <row r="49" spans="3:7">
      <c r="C49" s="2" t="s">
        <v>62</v>
      </c>
    </row>
    <row r="56" spans="3:7" ht="28">
      <c r="F56" s="12" t="s">
        <v>72</v>
      </c>
      <c r="G56" s="2" t="s">
        <v>73</v>
      </c>
    </row>
    <row r="58" spans="3:7">
      <c r="E58" s="2" t="s">
        <v>64</v>
      </c>
      <c r="F58" s="2">
        <v>0.44900000000000001</v>
      </c>
      <c r="G58" s="2">
        <v>6.6269999999999998</v>
      </c>
    </row>
    <row r="59" spans="3:7">
      <c r="E59" s="2" t="s">
        <v>65</v>
      </c>
      <c r="F59" s="2">
        <v>0.25</v>
      </c>
      <c r="G59" s="2">
        <v>4.024</v>
      </c>
    </row>
    <row r="60" spans="3:7">
      <c r="E60" s="2" t="s">
        <v>66</v>
      </c>
      <c r="F60" s="2">
        <v>-0.01</v>
      </c>
      <c r="G60" s="2">
        <v>-0.16700000000000001</v>
      </c>
    </row>
    <row r="61" spans="3:7">
      <c r="E61" s="2" t="s">
        <v>67</v>
      </c>
      <c r="F61" s="2">
        <v>0.20100000000000001</v>
      </c>
      <c r="G61" s="2">
        <v>3.7450000000000001</v>
      </c>
    </row>
    <row r="62" spans="3:7">
      <c r="E62" s="2" t="s">
        <v>68</v>
      </c>
      <c r="F62" s="2">
        <v>0.55200000000000005</v>
      </c>
      <c r="G62" s="2">
        <v>8.2460000000000004</v>
      </c>
    </row>
    <row r="63" spans="3:7">
      <c r="E63" s="2" t="s">
        <v>69</v>
      </c>
      <c r="F63" s="2">
        <v>8.5999999999999993E-2</v>
      </c>
      <c r="G63" s="2">
        <v>1.62</v>
      </c>
    </row>
    <row r="64" spans="3:7">
      <c r="E64" s="2" t="s">
        <v>70</v>
      </c>
      <c r="F64" s="2">
        <v>0.121</v>
      </c>
      <c r="G64" s="2">
        <v>2.3780000000000001</v>
      </c>
    </row>
    <row r="66" spans="5:5">
      <c r="E66" s="2" t="s">
        <v>71</v>
      </c>
    </row>
    <row r="67" spans="5:5">
      <c r="E67" s="2" t="s">
        <v>74</v>
      </c>
    </row>
  </sheetData>
  <mergeCells count="26">
    <mergeCell ref="E4:E8"/>
    <mergeCell ref="E10:E13"/>
    <mergeCell ref="E15:E18"/>
    <mergeCell ref="E20:E23"/>
    <mergeCell ref="E25:E28"/>
    <mergeCell ref="O1:S1"/>
    <mergeCell ref="J4:J8"/>
    <mergeCell ref="J10:J13"/>
    <mergeCell ref="J15:J18"/>
    <mergeCell ref="J20:J23"/>
    <mergeCell ref="J25:J28"/>
    <mergeCell ref="L4:L8"/>
    <mergeCell ref="L10:L13"/>
    <mergeCell ref="L15:L18"/>
    <mergeCell ref="L20:L23"/>
    <mergeCell ref="L25:L28"/>
    <mergeCell ref="G4:G8"/>
    <mergeCell ref="G10:G13"/>
    <mergeCell ref="G15:G18"/>
    <mergeCell ref="G20:G23"/>
    <mergeCell ref="G25:G28"/>
    <mergeCell ref="I4:I8"/>
    <mergeCell ref="I10:I13"/>
    <mergeCell ref="I15:I18"/>
    <mergeCell ref="I20:I23"/>
    <mergeCell ref="I25:I28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Betancur</dc:creator>
  <cp:lastModifiedBy>Nestor Fabian Diaz</cp:lastModifiedBy>
  <dcterms:created xsi:type="dcterms:W3CDTF">2017-02-10T18:19:09Z</dcterms:created>
  <dcterms:modified xsi:type="dcterms:W3CDTF">2017-02-27T13:30:51Z</dcterms:modified>
</cp:coreProperties>
</file>