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Molina\Desktop\IDS\INGENIERIA DE SOFTWARE 2\"/>
    </mc:Choice>
  </mc:AlternateContent>
  <bookViews>
    <workbookView xWindow="0" yWindow="0" windowWidth="7470" windowHeight="613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" i="1" l="1"/>
  <c r="L7" i="1"/>
  <c r="L8" i="1"/>
  <c r="L6" i="1"/>
  <c r="T3" i="1"/>
  <c r="L9" i="1"/>
  <c r="K6" i="1"/>
  <c r="K7" i="1"/>
  <c r="K8" i="1"/>
  <c r="K9" i="1"/>
  <c r="K10" i="1"/>
  <c r="L10" i="1" s="1"/>
  <c r="K11" i="1"/>
  <c r="L11" i="1" s="1"/>
  <c r="K5" i="1"/>
  <c r="F11" i="1"/>
  <c r="F10" i="1"/>
  <c r="F9" i="1"/>
  <c r="F8" i="1"/>
  <c r="F7" i="1"/>
  <c r="I6" i="1"/>
  <c r="D5" i="1"/>
  <c r="F6" i="1"/>
  <c r="E12" i="1"/>
  <c r="C12" i="1"/>
  <c r="D11" i="1"/>
  <c r="I11" i="1" s="1"/>
  <c r="D10" i="1"/>
  <c r="I10" i="1" s="1"/>
  <c r="D9" i="1"/>
  <c r="I9" i="1" s="1"/>
  <c r="D8" i="1"/>
  <c r="I8" i="1" s="1"/>
  <c r="I5" i="1"/>
  <c r="D7" i="1"/>
  <c r="I7" i="1" s="1"/>
  <c r="D6" i="1"/>
  <c r="Y11" i="1" l="1"/>
  <c r="L12" i="1"/>
  <c r="Q5" i="1" s="1"/>
  <c r="P5" i="1"/>
  <c r="Y12" i="1"/>
  <c r="Y10" i="1"/>
  <c r="I12" i="1"/>
  <c r="D12" i="1"/>
</calcChain>
</file>

<file path=xl/sharedStrings.xml><?xml version="1.0" encoding="utf-8"?>
<sst xmlns="http://schemas.openxmlformats.org/spreadsheetml/2006/main" count="48" uniqueCount="43">
  <si>
    <t>Pesimista (Tp)</t>
  </si>
  <si>
    <t>PERT</t>
  </si>
  <si>
    <t>Actividad predecesora</t>
  </si>
  <si>
    <t>Estimacion de tiempo (semanas)</t>
  </si>
  <si>
    <r>
      <t xml:space="preserve">A- </t>
    </r>
    <r>
      <rPr>
        <i/>
        <sz val="14"/>
        <color theme="1"/>
        <rFont val="Calibri"/>
        <family val="2"/>
        <scheme val="minor"/>
      </rPr>
      <t>Diseño de base de datos</t>
    </r>
  </si>
  <si>
    <r>
      <t xml:space="preserve">B- </t>
    </r>
    <r>
      <rPr>
        <i/>
        <sz val="14"/>
        <color theme="1"/>
        <rFont val="Calibri"/>
        <family val="2"/>
        <scheme val="minor"/>
      </rPr>
      <t>Creacion de base de datos</t>
    </r>
  </si>
  <si>
    <r>
      <t xml:space="preserve">C- </t>
    </r>
    <r>
      <rPr>
        <i/>
        <sz val="14"/>
        <color theme="1"/>
        <rFont val="Calibri"/>
        <family val="2"/>
        <scheme val="minor"/>
      </rPr>
      <t>Registro de los clientes</t>
    </r>
  </si>
  <si>
    <r>
      <t xml:space="preserve">D- </t>
    </r>
    <r>
      <rPr>
        <i/>
        <sz val="14"/>
        <color theme="1"/>
        <rFont val="Calibri"/>
        <family val="2"/>
        <scheme val="minor"/>
      </rPr>
      <t>Consulta de los articulos</t>
    </r>
  </si>
  <si>
    <r>
      <t xml:space="preserve">E- </t>
    </r>
    <r>
      <rPr>
        <i/>
        <sz val="14"/>
        <color theme="1"/>
        <rFont val="Calibri"/>
        <family val="2"/>
        <scheme val="minor"/>
      </rPr>
      <t>Número de artículos comprados</t>
    </r>
  </si>
  <si>
    <r>
      <t xml:space="preserve">F- </t>
    </r>
    <r>
      <rPr>
        <i/>
        <sz val="14"/>
        <color theme="1"/>
        <rFont val="Calibri"/>
        <family val="2"/>
        <scheme val="minor"/>
      </rPr>
      <t xml:space="preserve">Consulta de clientes por edad </t>
    </r>
  </si>
  <si>
    <r>
      <t xml:space="preserve">G- </t>
    </r>
    <r>
      <rPr>
        <i/>
        <sz val="14"/>
        <color theme="1"/>
        <rFont val="Calibri"/>
        <family val="2"/>
        <scheme val="minor"/>
      </rPr>
      <t>Consulta de clientes por sexo</t>
    </r>
  </si>
  <si>
    <t xml:space="preserve">Actividad </t>
  </si>
  <si>
    <t xml:space="preserve">Optimista (To) </t>
  </si>
  <si>
    <t>Mas probable  (TM )</t>
  </si>
  <si>
    <t>TE</t>
  </si>
  <si>
    <t xml:space="preserve">Actividad predecesora inmediata </t>
  </si>
  <si>
    <t>A</t>
  </si>
  <si>
    <t>B</t>
  </si>
  <si>
    <t>C</t>
  </si>
  <si>
    <t>D</t>
  </si>
  <si>
    <t>E</t>
  </si>
  <si>
    <t>F</t>
  </si>
  <si>
    <t>G</t>
  </si>
  <si>
    <t>A) graficar RED Pert</t>
  </si>
  <si>
    <t>B) Determinar ruta critica</t>
  </si>
  <si>
    <t>C) Determinar duracion de RC</t>
  </si>
  <si>
    <t xml:space="preserve">D) Calcular la Varianza </t>
  </si>
  <si>
    <t xml:space="preserve">E) validar si es posible terminar el proyecto en 8 Semanas </t>
  </si>
  <si>
    <t>total</t>
  </si>
  <si>
    <t>B,C</t>
  </si>
  <si>
    <t>B,D</t>
  </si>
  <si>
    <t>A,B,C</t>
  </si>
  <si>
    <t>RUTAS</t>
  </si>
  <si>
    <t>A,G</t>
  </si>
  <si>
    <t>B,G</t>
  </si>
  <si>
    <t>RUTA CRITICA</t>
  </si>
  <si>
    <t xml:space="preserve">varianza </t>
  </si>
  <si>
    <t xml:space="preserve">sumar la varianza de la ruta critica </t>
  </si>
  <si>
    <t xml:space="preserve">probabilidad z=x-m/desv.estandar </t>
  </si>
  <si>
    <t>M= tiempo de la ruta critica</t>
  </si>
  <si>
    <t xml:space="preserve">desv= raiz de la varianza </t>
  </si>
  <si>
    <t>x semanas</t>
  </si>
  <si>
    <t>B,C,D,E,F,G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</si>
</sst>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8"/>
      <color theme="0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i/>
      <sz val="14"/>
      <color theme="0"/>
      <name val="Calibri"/>
      <family val="2"/>
      <scheme val="minor"/>
    </font>
    <font>
      <sz val="24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Border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vertical="top"/>
    </xf>
    <xf numFmtId="0" fontId="1" fillId="4" borderId="2" xfId="0" applyFont="1" applyFill="1" applyBorder="1"/>
    <xf numFmtId="0" fontId="6" fillId="4" borderId="3" xfId="0" applyFont="1" applyFill="1" applyBorder="1" applyAlignment="1">
      <alignment horizontal="center"/>
    </xf>
    <xf numFmtId="0" fontId="6" fillId="4" borderId="4" xfId="0" applyFont="1" applyFill="1" applyBorder="1" applyAlignment="1">
      <alignment horizontal="center"/>
    </xf>
    <xf numFmtId="0" fontId="1" fillId="4" borderId="1" xfId="0" applyFont="1" applyFill="1" applyBorder="1"/>
    <xf numFmtId="0" fontId="7" fillId="0" borderId="1" xfId="0" applyFont="1" applyBorder="1" applyAlignment="1">
      <alignment vertical="center" wrapText="1"/>
    </xf>
    <xf numFmtId="0" fontId="7" fillId="0" borderId="1" xfId="0" applyFont="1" applyBorder="1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7" fillId="0" borderId="1" xfId="0" applyFont="1" applyBorder="1" applyAlignment="1">
      <alignment horizontal="left" wrapText="1"/>
    </xf>
    <xf numFmtId="0" fontId="10" fillId="4" borderId="1" xfId="0" applyFont="1" applyFill="1" applyBorder="1" applyAlignment="1">
      <alignment wrapText="1"/>
    </xf>
    <xf numFmtId="0" fontId="1" fillId="4" borderId="1" xfId="0" applyFont="1" applyFill="1" applyBorder="1" applyAlignment="1">
      <alignment horizontal="center"/>
    </xf>
    <xf numFmtId="0" fontId="0" fillId="4" borderId="0" xfId="0" applyFill="1"/>
    <xf numFmtId="0" fontId="3" fillId="0" borderId="0" xfId="0" applyFont="1"/>
    <xf numFmtId="0" fontId="3" fillId="0" borderId="1" xfId="0" applyFont="1" applyBorder="1"/>
    <xf numFmtId="0" fontId="11" fillId="4" borderId="5" xfId="0" applyFont="1" applyFill="1" applyBorder="1"/>
    <xf numFmtId="0" fontId="12" fillId="0" borderId="0" xfId="0" applyFont="1" applyBorder="1" applyAlignment="1"/>
    <xf numFmtId="0" fontId="3" fillId="5" borderId="1" xfId="0" applyFont="1" applyFill="1" applyBorder="1"/>
    <xf numFmtId="0" fontId="14" fillId="0" borderId="0" xfId="0" applyFont="1"/>
    <xf numFmtId="0" fontId="2" fillId="0" borderId="1" xfId="0" applyFont="1" applyBorder="1" applyAlignment="1">
      <alignment horizontal="center" vertical="center"/>
    </xf>
    <xf numFmtId="0" fontId="9" fillId="4" borderId="6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/>
    </xf>
    <xf numFmtId="0" fontId="9" fillId="4" borderId="5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3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480785</xdr:colOff>
      <xdr:row>7</xdr:row>
      <xdr:rowOff>54428</xdr:rowOff>
    </xdr:from>
    <xdr:to>
      <xdr:col>16</xdr:col>
      <xdr:colOff>95249</xdr:colOff>
      <xdr:row>8</xdr:row>
      <xdr:rowOff>403678</xdr:rowOff>
    </xdr:to>
    <xdr:sp macro="" textlink="">
      <xdr:nvSpPr>
        <xdr:cNvPr id="2" name="Elipse 1"/>
        <xdr:cNvSpPr/>
      </xdr:nvSpPr>
      <xdr:spPr>
        <a:xfrm>
          <a:off x="17476106" y="3088821"/>
          <a:ext cx="1737179" cy="108403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s-MX" sz="2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 INICIO</a:t>
          </a:r>
          <a:endParaRPr lang="es-MX" sz="11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15</xdr:col>
      <xdr:colOff>956631</xdr:colOff>
      <xdr:row>7</xdr:row>
      <xdr:rowOff>102477</xdr:rowOff>
    </xdr:from>
    <xdr:to>
      <xdr:col>17</xdr:col>
      <xdr:colOff>480807</xdr:colOff>
      <xdr:row>7</xdr:row>
      <xdr:rowOff>213181</xdr:rowOff>
    </xdr:to>
    <xdr:cxnSp macro="">
      <xdr:nvCxnSpPr>
        <xdr:cNvPr id="4" name="Conector recto de flecha 3"/>
        <xdr:cNvCxnSpPr>
          <a:stCxn id="2" idx="7"/>
          <a:endCxn id="7" idx="3"/>
        </xdr:cNvCxnSpPr>
      </xdr:nvCxnSpPr>
      <xdr:spPr>
        <a:xfrm flipV="1">
          <a:off x="19720881" y="3136870"/>
          <a:ext cx="1469997" cy="11070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319087</xdr:colOff>
      <xdr:row>4</xdr:row>
      <xdr:rowOff>446088</xdr:rowOff>
    </xdr:from>
    <xdr:to>
      <xdr:col>25</xdr:col>
      <xdr:colOff>525462</xdr:colOff>
      <xdr:row>6</xdr:row>
      <xdr:rowOff>287338</xdr:rowOff>
    </xdr:to>
    <xdr:sp macro="" textlink="">
      <xdr:nvSpPr>
        <xdr:cNvPr id="5" name="Elipse 4"/>
        <xdr:cNvSpPr/>
      </xdr:nvSpPr>
      <xdr:spPr>
        <a:xfrm>
          <a:off x="23544212" y="1906588"/>
          <a:ext cx="1730375" cy="7937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MX" sz="2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    F</a:t>
          </a:r>
          <a:r>
            <a:rPr lang="es-MX" sz="2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IN</a:t>
          </a:r>
          <a:endParaRPr lang="es-MX" sz="11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17</xdr:col>
      <xdr:colOff>374197</xdr:colOff>
      <xdr:row>5</xdr:row>
      <xdr:rowOff>462641</xdr:rowOff>
    </xdr:from>
    <xdr:to>
      <xdr:col>18</xdr:col>
      <xdr:colOff>340179</xdr:colOff>
      <xdr:row>7</xdr:row>
      <xdr:rowOff>204106</xdr:rowOff>
    </xdr:to>
    <xdr:sp macro="" textlink="">
      <xdr:nvSpPr>
        <xdr:cNvPr id="7" name="Elipse 6"/>
        <xdr:cNvSpPr/>
      </xdr:nvSpPr>
      <xdr:spPr>
        <a:xfrm>
          <a:off x="21084268" y="2544534"/>
          <a:ext cx="727982" cy="69396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MX" sz="2800">
              <a:solidFill>
                <a:sysClr val="windowText" lastClr="000000"/>
              </a:solidFill>
            </a:rPr>
            <a:t> A</a:t>
          </a:r>
          <a:endParaRPr lang="es-MX" sz="32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451304</xdr:colOff>
      <xdr:row>9</xdr:row>
      <xdr:rowOff>303893</xdr:rowOff>
    </xdr:from>
    <xdr:to>
      <xdr:col>19</xdr:col>
      <xdr:colOff>449035</xdr:colOff>
      <xdr:row>10</xdr:row>
      <xdr:rowOff>381000</xdr:rowOff>
    </xdr:to>
    <xdr:sp macro="" textlink="">
      <xdr:nvSpPr>
        <xdr:cNvPr id="16" name="Elipse 15"/>
        <xdr:cNvSpPr/>
      </xdr:nvSpPr>
      <xdr:spPr>
        <a:xfrm>
          <a:off x="22236340" y="4916714"/>
          <a:ext cx="759731" cy="730250"/>
        </a:xfrm>
        <a:prstGeom prst="ellipse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MX" sz="2800">
              <a:solidFill>
                <a:sysClr val="windowText" lastClr="000000"/>
              </a:solidFill>
            </a:rPr>
            <a:t> D</a:t>
          </a:r>
        </a:p>
      </xdr:txBody>
    </xdr:sp>
    <xdr:clientData/>
  </xdr:twoCellAnchor>
  <xdr:twoCellAnchor>
    <xdr:from>
      <xdr:col>21</xdr:col>
      <xdr:colOff>224519</xdr:colOff>
      <xdr:row>8</xdr:row>
      <xdr:rowOff>238124</xdr:rowOff>
    </xdr:from>
    <xdr:to>
      <xdr:col>22</xdr:col>
      <xdr:colOff>256269</xdr:colOff>
      <xdr:row>9</xdr:row>
      <xdr:rowOff>88446</xdr:rowOff>
    </xdr:to>
    <xdr:sp macro="" textlink="">
      <xdr:nvSpPr>
        <xdr:cNvPr id="18" name="Elipse 17"/>
        <xdr:cNvSpPr/>
      </xdr:nvSpPr>
      <xdr:spPr>
        <a:xfrm>
          <a:off x="24295555" y="4007303"/>
          <a:ext cx="793750" cy="693964"/>
        </a:xfrm>
        <a:prstGeom prst="ellipse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MX" sz="2800">
              <a:solidFill>
                <a:sysClr val="windowText" lastClr="000000"/>
              </a:solidFill>
            </a:rPr>
            <a:t> F</a:t>
          </a:r>
          <a:endParaRPr lang="es-MX" sz="32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22</xdr:col>
      <xdr:colOff>288018</xdr:colOff>
      <xdr:row>6</xdr:row>
      <xdr:rowOff>349250</xdr:rowOff>
    </xdr:from>
    <xdr:to>
      <xdr:col>23</xdr:col>
      <xdr:colOff>367393</xdr:colOff>
      <xdr:row>7</xdr:row>
      <xdr:rowOff>703036</xdr:rowOff>
    </xdr:to>
    <xdr:sp macro="" textlink="">
      <xdr:nvSpPr>
        <xdr:cNvPr id="19" name="Elipse 18"/>
        <xdr:cNvSpPr/>
      </xdr:nvSpPr>
      <xdr:spPr>
        <a:xfrm>
          <a:off x="25121054" y="2907393"/>
          <a:ext cx="841375" cy="830036"/>
        </a:xfrm>
        <a:prstGeom prst="ellipse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MX" sz="2800">
              <a:solidFill>
                <a:sysClr val="windowText" lastClr="000000"/>
              </a:solidFill>
            </a:rPr>
            <a:t> G</a:t>
          </a:r>
          <a:endParaRPr lang="es-MX" sz="32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16</xdr:col>
      <xdr:colOff>170090</xdr:colOff>
      <xdr:row>8</xdr:row>
      <xdr:rowOff>61233</xdr:rowOff>
    </xdr:from>
    <xdr:to>
      <xdr:col>17</xdr:col>
      <xdr:colOff>154215</xdr:colOff>
      <xdr:row>8</xdr:row>
      <xdr:rowOff>635000</xdr:rowOff>
    </xdr:to>
    <xdr:sp macro="" textlink="">
      <xdr:nvSpPr>
        <xdr:cNvPr id="58" name="Elipse 57"/>
        <xdr:cNvSpPr/>
      </xdr:nvSpPr>
      <xdr:spPr>
        <a:xfrm>
          <a:off x="19288126" y="3830412"/>
          <a:ext cx="746125" cy="573767"/>
        </a:xfrm>
        <a:prstGeom prst="ellipse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MX" sz="2800">
              <a:solidFill>
                <a:sysClr val="windowText" lastClr="000000"/>
              </a:solidFill>
            </a:rPr>
            <a:t> B</a:t>
          </a:r>
          <a:endParaRPr lang="es-MX" sz="32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15</xdr:col>
      <xdr:colOff>956631</xdr:colOff>
      <xdr:row>8</xdr:row>
      <xdr:rowOff>244925</xdr:rowOff>
    </xdr:from>
    <xdr:to>
      <xdr:col>16</xdr:col>
      <xdr:colOff>170090</xdr:colOff>
      <xdr:row>8</xdr:row>
      <xdr:rowOff>348117</xdr:rowOff>
    </xdr:to>
    <xdr:cxnSp macro="">
      <xdr:nvCxnSpPr>
        <xdr:cNvPr id="59" name="Conector recto de flecha 58"/>
        <xdr:cNvCxnSpPr>
          <a:stCxn id="2" idx="5"/>
          <a:endCxn id="58" idx="2"/>
        </xdr:cNvCxnSpPr>
      </xdr:nvCxnSpPr>
      <xdr:spPr>
        <a:xfrm>
          <a:off x="18958881" y="4014104"/>
          <a:ext cx="329245" cy="103192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1091329</xdr:colOff>
      <xdr:row>7</xdr:row>
      <xdr:rowOff>288018</xdr:rowOff>
    </xdr:from>
    <xdr:to>
      <xdr:col>22</xdr:col>
      <xdr:colOff>247196</xdr:colOff>
      <xdr:row>8</xdr:row>
      <xdr:rowOff>145259</xdr:rowOff>
    </xdr:to>
    <xdr:cxnSp macro="">
      <xdr:nvCxnSpPr>
        <xdr:cNvPr id="96" name="Conector recto de flecha 95"/>
        <xdr:cNvCxnSpPr/>
      </xdr:nvCxnSpPr>
      <xdr:spPr>
        <a:xfrm flipV="1">
          <a:off x="20971365" y="3322411"/>
          <a:ext cx="4108867" cy="59202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737053</xdr:colOff>
      <xdr:row>9</xdr:row>
      <xdr:rowOff>9070</xdr:rowOff>
    </xdr:from>
    <xdr:to>
      <xdr:col>21</xdr:col>
      <xdr:colOff>54428</xdr:colOff>
      <xdr:row>10</xdr:row>
      <xdr:rowOff>24945</xdr:rowOff>
    </xdr:to>
    <xdr:sp macro="" textlink="">
      <xdr:nvSpPr>
        <xdr:cNvPr id="164" name="Elipse 163"/>
        <xdr:cNvSpPr/>
      </xdr:nvSpPr>
      <xdr:spPr>
        <a:xfrm>
          <a:off x="23284089" y="4621891"/>
          <a:ext cx="841375" cy="669018"/>
        </a:xfrm>
        <a:prstGeom prst="ellipse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MX" sz="2800">
              <a:solidFill>
                <a:sysClr val="windowText" lastClr="000000"/>
              </a:solidFill>
            </a:rPr>
            <a:t> E</a:t>
          </a:r>
          <a:endParaRPr lang="es-MX" sz="32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19</xdr:col>
      <xdr:colOff>337775</xdr:colOff>
      <xdr:row>10</xdr:row>
      <xdr:rowOff>24945</xdr:rowOff>
    </xdr:from>
    <xdr:to>
      <xdr:col>20</xdr:col>
      <xdr:colOff>395741</xdr:colOff>
      <xdr:row>10</xdr:row>
      <xdr:rowOff>274057</xdr:rowOff>
    </xdr:to>
    <xdr:cxnSp macro="">
      <xdr:nvCxnSpPr>
        <xdr:cNvPr id="175" name="Conector recto de flecha 174"/>
        <xdr:cNvCxnSpPr>
          <a:stCxn id="16" idx="5"/>
          <a:endCxn id="164" idx="4"/>
        </xdr:cNvCxnSpPr>
      </xdr:nvCxnSpPr>
      <xdr:spPr>
        <a:xfrm flipV="1">
          <a:off x="22884811" y="5290909"/>
          <a:ext cx="819966" cy="249112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367393</xdr:colOff>
      <xdr:row>6</xdr:row>
      <xdr:rowOff>171096</xdr:rowOff>
    </xdr:from>
    <xdr:to>
      <xdr:col>23</xdr:col>
      <xdr:colOff>658181</xdr:colOff>
      <xdr:row>7</xdr:row>
      <xdr:rowOff>288018</xdr:rowOff>
    </xdr:to>
    <xdr:cxnSp macro="">
      <xdr:nvCxnSpPr>
        <xdr:cNvPr id="184" name="Conector recto de flecha 183"/>
        <xdr:cNvCxnSpPr>
          <a:stCxn id="19" idx="6"/>
          <a:endCxn id="5" idx="3"/>
        </xdr:cNvCxnSpPr>
      </xdr:nvCxnSpPr>
      <xdr:spPr>
        <a:xfrm flipV="1">
          <a:off x="25962429" y="2729239"/>
          <a:ext cx="290788" cy="593172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577170</xdr:colOff>
      <xdr:row>7</xdr:row>
      <xdr:rowOff>204106</xdr:rowOff>
    </xdr:from>
    <xdr:to>
      <xdr:col>17</xdr:col>
      <xdr:colOff>738188</xdr:colOff>
      <xdr:row>8</xdr:row>
      <xdr:rowOff>61233</xdr:rowOff>
    </xdr:to>
    <xdr:cxnSp macro="">
      <xdr:nvCxnSpPr>
        <xdr:cNvPr id="189" name="Conector recto de flecha 188"/>
        <xdr:cNvCxnSpPr>
          <a:stCxn id="58" idx="0"/>
          <a:endCxn id="7" idx="4"/>
        </xdr:cNvCxnSpPr>
      </xdr:nvCxnSpPr>
      <xdr:spPr>
        <a:xfrm flipV="1">
          <a:off x="20457206" y="3238499"/>
          <a:ext cx="991053" cy="59191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455839</xdr:colOff>
      <xdr:row>5</xdr:row>
      <xdr:rowOff>3403</xdr:rowOff>
    </xdr:from>
    <xdr:to>
      <xdr:col>18</xdr:col>
      <xdr:colOff>394607</xdr:colOff>
      <xdr:row>5</xdr:row>
      <xdr:rowOff>381001</xdr:rowOff>
    </xdr:to>
    <xdr:sp macro="" textlink="">
      <xdr:nvSpPr>
        <xdr:cNvPr id="197" name="CuadroTexto 196"/>
        <xdr:cNvSpPr txBox="1"/>
      </xdr:nvSpPr>
      <xdr:spPr>
        <a:xfrm>
          <a:off x="21165910" y="2085296"/>
          <a:ext cx="700768" cy="37759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600" b="1"/>
            <a:t>1.25</a:t>
          </a:r>
        </a:p>
      </xdr:txBody>
    </xdr:sp>
    <xdr:clientData/>
  </xdr:twoCellAnchor>
  <xdr:twoCellAnchor>
    <xdr:from>
      <xdr:col>15</xdr:col>
      <xdr:colOff>1097644</xdr:colOff>
      <xdr:row>8</xdr:row>
      <xdr:rowOff>712105</xdr:rowOff>
    </xdr:from>
    <xdr:to>
      <xdr:col>16</xdr:col>
      <xdr:colOff>628198</xdr:colOff>
      <xdr:row>9</xdr:row>
      <xdr:rowOff>204106</xdr:rowOff>
    </xdr:to>
    <xdr:sp macro="" textlink="">
      <xdr:nvSpPr>
        <xdr:cNvPr id="201" name="CuadroTexto 200"/>
        <xdr:cNvSpPr txBox="1"/>
      </xdr:nvSpPr>
      <xdr:spPr>
        <a:xfrm>
          <a:off x="19861894" y="4481284"/>
          <a:ext cx="646340" cy="3356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600" b="1"/>
            <a:t>1.25</a:t>
          </a:r>
        </a:p>
      </xdr:txBody>
    </xdr:sp>
    <xdr:clientData/>
  </xdr:twoCellAnchor>
  <xdr:twoCellAnchor>
    <xdr:from>
      <xdr:col>21</xdr:col>
      <xdr:colOff>163286</xdr:colOff>
      <xdr:row>7</xdr:row>
      <xdr:rowOff>521607</xdr:rowOff>
    </xdr:from>
    <xdr:to>
      <xdr:col>22</xdr:col>
      <xdr:colOff>34019</xdr:colOff>
      <xdr:row>8</xdr:row>
      <xdr:rowOff>168955</xdr:rowOff>
    </xdr:to>
    <xdr:sp macro="" textlink="">
      <xdr:nvSpPr>
        <xdr:cNvPr id="202" name="CuadroTexto 201"/>
        <xdr:cNvSpPr txBox="1"/>
      </xdr:nvSpPr>
      <xdr:spPr>
        <a:xfrm>
          <a:off x="24234322" y="3556000"/>
          <a:ext cx="632733" cy="38213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600" b="1"/>
            <a:t>1.75</a:t>
          </a:r>
        </a:p>
      </xdr:txBody>
    </xdr:sp>
    <xdr:clientData/>
  </xdr:twoCellAnchor>
  <xdr:twoCellAnchor>
    <xdr:from>
      <xdr:col>18</xdr:col>
      <xdr:colOff>542018</xdr:colOff>
      <xdr:row>8</xdr:row>
      <xdr:rowOff>637267</xdr:rowOff>
    </xdr:from>
    <xdr:to>
      <xdr:col>19</xdr:col>
      <xdr:colOff>412751</xdr:colOff>
      <xdr:row>9</xdr:row>
      <xdr:rowOff>173490</xdr:rowOff>
    </xdr:to>
    <xdr:sp macro="" textlink="">
      <xdr:nvSpPr>
        <xdr:cNvPr id="203" name="CuadroTexto 202"/>
        <xdr:cNvSpPr txBox="1"/>
      </xdr:nvSpPr>
      <xdr:spPr>
        <a:xfrm>
          <a:off x="22327054" y="4406446"/>
          <a:ext cx="632733" cy="37986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600" b="1"/>
            <a:t>1.25</a:t>
          </a:r>
        </a:p>
      </xdr:txBody>
    </xdr:sp>
    <xdr:clientData/>
  </xdr:twoCellAnchor>
  <xdr:twoCellAnchor>
    <xdr:from>
      <xdr:col>20</xdr:col>
      <xdr:colOff>140607</xdr:colOff>
      <xdr:row>8</xdr:row>
      <xdr:rowOff>312964</xdr:rowOff>
    </xdr:from>
    <xdr:to>
      <xdr:col>21</xdr:col>
      <xdr:colOff>11340</xdr:colOff>
      <xdr:row>8</xdr:row>
      <xdr:rowOff>692829</xdr:rowOff>
    </xdr:to>
    <xdr:sp macro="" textlink="">
      <xdr:nvSpPr>
        <xdr:cNvPr id="204" name="CuadroTexto 203"/>
        <xdr:cNvSpPr txBox="1"/>
      </xdr:nvSpPr>
      <xdr:spPr>
        <a:xfrm>
          <a:off x="23449643" y="4082143"/>
          <a:ext cx="632733" cy="37986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600" b="1"/>
            <a:t>1.25</a:t>
          </a:r>
        </a:p>
      </xdr:txBody>
    </xdr:sp>
    <xdr:clientData/>
  </xdr:twoCellAnchor>
  <xdr:twoCellAnchor>
    <xdr:from>
      <xdr:col>17</xdr:col>
      <xdr:colOff>737054</xdr:colOff>
      <xdr:row>8</xdr:row>
      <xdr:rowOff>74840</xdr:rowOff>
    </xdr:from>
    <xdr:to>
      <xdr:col>18</xdr:col>
      <xdr:colOff>607787</xdr:colOff>
      <xdr:row>8</xdr:row>
      <xdr:rowOff>518206</xdr:rowOff>
    </xdr:to>
    <xdr:sp macro="" textlink="">
      <xdr:nvSpPr>
        <xdr:cNvPr id="205" name="CuadroTexto 204"/>
        <xdr:cNvSpPr txBox="1"/>
      </xdr:nvSpPr>
      <xdr:spPr>
        <a:xfrm>
          <a:off x="21760090" y="3844019"/>
          <a:ext cx="632733" cy="44336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600" b="1"/>
            <a:t>0.75</a:t>
          </a:r>
        </a:p>
      </xdr:txBody>
    </xdr:sp>
    <xdr:clientData/>
  </xdr:twoCellAnchor>
  <xdr:twoCellAnchor>
    <xdr:from>
      <xdr:col>21</xdr:col>
      <xdr:colOff>687161</xdr:colOff>
      <xdr:row>5</xdr:row>
      <xdr:rowOff>371929</xdr:rowOff>
    </xdr:from>
    <xdr:to>
      <xdr:col>22</xdr:col>
      <xdr:colOff>557894</xdr:colOff>
      <xdr:row>6</xdr:row>
      <xdr:rowOff>273277</xdr:rowOff>
    </xdr:to>
    <xdr:sp macro="" textlink="">
      <xdr:nvSpPr>
        <xdr:cNvPr id="215" name="CuadroTexto 214"/>
        <xdr:cNvSpPr txBox="1"/>
      </xdr:nvSpPr>
      <xdr:spPr>
        <a:xfrm>
          <a:off x="22388286" y="2308679"/>
          <a:ext cx="632733" cy="37759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600" b="1"/>
            <a:t>1.25</a:t>
          </a:r>
        </a:p>
      </xdr:txBody>
    </xdr:sp>
    <xdr:clientData/>
  </xdr:twoCellAnchor>
  <xdr:twoCellAnchor>
    <xdr:from>
      <xdr:col>18</xdr:col>
      <xdr:colOff>340179</xdr:colOff>
      <xdr:row>6</xdr:row>
      <xdr:rowOff>333374</xdr:rowOff>
    </xdr:from>
    <xdr:to>
      <xdr:col>22</xdr:col>
      <xdr:colOff>411235</xdr:colOff>
      <xdr:row>6</xdr:row>
      <xdr:rowOff>470806</xdr:rowOff>
    </xdr:to>
    <xdr:cxnSp macro="">
      <xdr:nvCxnSpPr>
        <xdr:cNvPr id="223" name="Conector recto de flecha 222"/>
        <xdr:cNvCxnSpPr>
          <a:stCxn id="7" idx="6"/>
          <a:endCxn id="19" idx="1"/>
        </xdr:cNvCxnSpPr>
      </xdr:nvCxnSpPr>
      <xdr:spPr>
        <a:xfrm>
          <a:off x="22125215" y="2891517"/>
          <a:ext cx="3119056" cy="137432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54428</xdr:colOff>
      <xdr:row>8</xdr:row>
      <xdr:rowOff>830459</xdr:rowOff>
    </xdr:from>
    <xdr:to>
      <xdr:col>21</xdr:col>
      <xdr:colOff>340761</xdr:colOff>
      <xdr:row>9</xdr:row>
      <xdr:rowOff>343579</xdr:rowOff>
    </xdr:to>
    <xdr:cxnSp macro="">
      <xdr:nvCxnSpPr>
        <xdr:cNvPr id="246" name="Conector recto de flecha 245"/>
        <xdr:cNvCxnSpPr>
          <a:stCxn id="164" idx="6"/>
          <a:endCxn id="18" idx="3"/>
        </xdr:cNvCxnSpPr>
      </xdr:nvCxnSpPr>
      <xdr:spPr>
        <a:xfrm flipV="1">
          <a:off x="24125464" y="4599638"/>
          <a:ext cx="286333" cy="356762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140027</xdr:colOff>
      <xdr:row>7</xdr:row>
      <xdr:rowOff>581480</xdr:rowOff>
    </xdr:from>
    <xdr:to>
      <xdr:col>22</xdr:col>
      <xdr:colOff>411235</xdr:colOff>
      <xdr:row>8</xdr:row>
      <xdr:rowOff>339753</xdr:rowOff>
    </xdr:to>
    <xdr:cxnSp macro="">
      <xdr:nvCxnSpPr>
        <xdr:cNvPr id="256" name="Conector recto de flecha 255"/>
        <xdr:cNvCxnSpPr>
          <a:stCxn id="18" idx="7"/>
          <a:endCxn id="19" idx="3"/>
        </xdr:cNvCxnSpPr>
      </xdr:nvCxnSpPr>
      <xdr:spPr>
        <a:xfrm flipV="1">
          <a:off x="24973063" y="3615873"/>
          <a:ext cx="271208" cy="493059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263525</xdr:colOff>
      <xdr:row>8</xdr:row>
      <xdr:rowOff>537935</xdr:rowOff>
    </xdr:from>
    <xdr:to>
      <xdr:col>18</xdr:col>
      <xdr:colOff>261256</xdr:colOff>
      <xdr:row>9</xdr:row>
      <xdr:rowOff>424543</xdr:rowOff>
    </xdr:to>
    <xdr:sp macro="" textlink="">
      <xdr:nvSpPr>
        <xdr:cNvPr id="348" name="Elipse 347"/>
        <xdr:cNvSpPr/>
      </xdr:nvSpPr>
      <xdr:spPr>
        <a:xfrm>
          <a:off x="21286561" y="4307114"/>
          <a:ext cx="759731" cy="730250"/>
        </a:xfrm>
        <a:prstGeom prst="ellipse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MX" sz="2800">
              <a:solidFill>
                <a:sysClr val="windowText" lastClr="000000"/>
              </a:solidFill>
            </a:rPr>
            <a:t> C</a:t>
          </a:r>
        </a:p>
      </xdr:txBody>
    </xdr:sp>
    <xdr:clientData/>
  </xdr:twoCellAnchor>
  <xdr:twoCellAnchor>
    <xdr:from>
      <xdr:col>16</xdr:col>
      <xdr:colOff>1132151</xdr:colOff>
      <xdr:row>8</xdr:row>
      <xdr:rowOff>550974</xdr:rowOff>
    </xdr:from>
    <xdr:to>
      <xdr:col>17</xdr:col>
      <xdr:colOff>374785</xdr:colOff>
      <xdr:row>8</xdr:row>
      <xdr:rowOff>644878</xdr:rowOff>
    </xdr:to>
    <xdr:cxnSp macro="">
      <xdr:nvCxnSpPr>
        <xdr:cNvPr id="349" name="Conector recto de flecha 348"/>
        <xdr:cNvCxnSpPr>
          <a:stCxn id="58" idx="5"/>
          <a:endCxn id="348" idx="1"/>
        </xdr:cNvCxnSpPr>
      </xdr:nvCxnSpPr>
      <xdr:spPr>
        <a:xfrm>
          <a:off x="21012187" y="4320153"/>
          <a:ext cx="385634" cy="9390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149996</xdr:colOff>
      <xdr:row>9</xdr:row>
      <xdr:rowOff>317600</xdr:rowOff>
    </xdr:from>
    <xdr:to>
      <xdr:col>18</xdr:col>
      <xdr:colOff>562564</xdr:colOff>
      <xdr:row>9</xdr:row>
      <xdr:rowOff>410836</xdr:rowOff>
    </xdr:to>
    <xdr:cxnSp macro="">
      <xdr:nvCxnSpPr>
        <xdr:cNvPr id="354" name="Conector recto de flecha 353"/>
        <xdr:cNvCxnSpPr>
          <a:stCxn id="348" idx="5"/>
          <a:endCxn id="16" idx="1"/>
        </xdr:cNvCxnSpPr>
      </xdr:nvCxnSpPr>
      <xdr:spPr>
        <a:xfrm>
          <a:off x="21935032" y="4930421"/>
          <a:ext cx="412568" cy="9323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A22"/>
  <sheetViews>
    <sheetView tabSelected="1" zoomScale="70" zoomScaleNormal="70" zoomScaleSheetLayoutView="244" workbookViewId="0">
      <selection activeCell="K15" sqref="K15"/>
    </sheetView>
  </sheetViews>
  <sheetFormatPr baseColWidth="10" defaultRowHeight="15" x14ac:dyDescent="0.25"/>
  <cols>
    <col min="1" max="1" width="17.140625" customWidth="1"/>
    <col min="2" max="2" width="24" customWidth="1"/>
    <col min="3" max="3" width="25.140625" customWidth="1"/>
    <col min="4" max="4" width="25" customWidth="1"/>
    <col min="5" max="5" width="25.7109375" customWidth="1"/>
    <col min="6" max="6" width="25.5703125" customWidth="1"/>
    <col min="8" max="8" width="14.140625" customWidth="1"/>
    <col min="9" max="9" width="16.140625" customWidth="1"/>
    <col min="10" max="10" width="15.42578125" customWidth="1"/>
    <col min="11" max="11" width="11.42578125" customWidth="1"/>
    <col min="12" max="12" width="16.7109375" customWidth="1"/>
    <col min="13" max="13" width="26.85546875" customWidth="1"/>
    <col min="15" max="15" width="15" customWidth="1"/>
    <col min="16" max="16" width="16.7109375" customWidth="1"/>
    <col min="17" max="17" width="17.140625" customWidth="1"/>
    <col min="24" max="24" width="20.28515625" customWidth="1"/>
  </cols>
  <sheetData>
    <row r="1" spans="2:27" x14ac:dyDescent="0.25">
      <c r="B1" s="2"/>
      <c r="D1" s="2"/>
      <c r="E1" s="2"/>
    </row>
    <row r="2" spans="2:27" ht="31.5" x14ac:dyDescent="0.5">
      <c r="D2" s="3" t="s">
        <v>1</v>
      </c>
    </row>
    <row r="3" spans="2:27" ht="23.25" x14ac:dyDescent="0.35">
      <c r="B3" s="7"/>
      <c r="C3" s="8"/>
      <c r="D3" s="9" t="s">
        <v>3</v>
      </c>
      <c r="E3" s="10"/>
      <c r="F3" s="11"/>
      <c r="T3">
        <f>5.75+0.75</f>
        <v>6.5</v>
      </c>
    </row>
    <row r="4" spans="2:27" ht="56.25" x14ac:dyDescent="0.3">
      <c r="B4" s="4" t="s">
        <v>11</v>
      </c>
      <c r="C4" s="5" t="s">
        <v>12</v>
      </c>
      <c r="D4" s="4" t="s">
        <v>13</v>
      </c>
      <c r="E4" s="4" t="s">
        <v>0</v>
      </c>
      <c r="F4" s="6" t="s">
        <v>2</v>
      </c>
      <c r="H4" s="29" t="s">
        <v>11</v>
      </c>
      <c r="I4" s="29" t="s">
        <v>14</v>
      </c>
      <c r="J4" s="29" t="s">
        <v>15</v>
      </c>
      <c r="K4" s="31" t="s">
        <v>36</v>
      </c>
      <c r="L4" s="27" t="s">
        <v>37</v>
      </c>
      <c r="M4" s="29" t="s">
        <v>38</v>
      </c>
      <c r="O4" s="27" t="s">
        <v>41</v>
      </c>
      <c r="P4" s="27" t="s">
        <v>39</v>
      </c>
      <c r="Q4" s="27" t="s">
        <v>40</v>
      </c>
    </row>
    <row r="5" spans="2:27" ht="37.5" x14ac:dyDescent="0.4">
      <c r="B5" s="12" t="s">
        <v>4</v>
      </c>
      <c r="C5" s="14">
        <v>0.5</v>
      </c>
      <c r="D5" s="14">
        <f>(C5+E5)/2</f>
        <v>0.75</v>
      </c>
      <c r="E5" s="14">
        <v>1</v>
      </c>
      <c r="F5" s="15"/>
      <c r="H5" s="26" t="s">
        <v>16</v>
      </c>
      <c r="I5" s="26">
        <f>(C5+4*(D5)+E5)/6</f>
        <v>0.75</v>
      </c>
      <c r="J5" s="26"/>
      <c r="K5" s="26">
        <f>((C5-E5)/6)^2</f>
        <v>6.9444444444444441E-3</v>
      </c>
      <c r="L5" s="26"/>
      <c r="M5" s="26">
        <f>(O5-P5)/Q5</f>
        <v>2.3426064283290908</v>
      </c>
      <c r="O5" s="33">
        <v>8</v>
      </c>
      <c r="P5" s="33">
        <f>Y11</f>
        <v>6.75</v>
      </c>
      <c r="Q5" s="33">
        <f>SQRT(L12)</f>
        <v>0.53359368645273741</v>
      </c>
    </row>
    <row r="6" spans="2:27" ht="37.5" x14ac:dyDescent="0.25">
      <c r="B6" s="12" t="s">
        <v>5</v>
      </c>
      <c r="C6" s="14">
        <v>0.5</v>
      </c>
      <c r="D6" s="14">
        <f>(C6+E6)/2</f>
        <v>1.25</v>
      </c>
      <c r="E6" s="14">
        <v>2</v>
      </c>
      <c r="F6" s="15" t="str">
        <f>B5</f>
        <v>A- Diseño de base de datos</v>
      </c>
      <c r="H6" s="28" t="s">
        <v>17</v>
      </c>
      <c r="I6" s="26">
        <f t="shared" ref="I6:I11" si="0">(C6+4*(D6)+E6)/6</f>
        <v>1.25</v>
      </c>
      <c r="J6" s="26" t="s">
        <v>16</v>
      </c>
      <c r="K6" s="26">
        <f t="shared" ref="K6:L11" si="1">((C6-E6)/6)^2</f>
        <v>6.25E-2</v>
      </c>
      <c r="L6" s="26">
        <f>K6</f>
        <v>6.25E-2</v>
      </c>
      <c r="M6" s="32"/>
    </row>
    <row r="7" spans="2:27" ht="37.5" x14ac:dyDescent="0.25">
      <c r="B7" s="12" t="s">
        <v>6</v>
      </c>
      <c r="C7" s="14">
        <v>0.5</v>
      </c>
      <c r="D7" s="14">
        <f>(C7+E7)/2</f>
        <v>0.75</v>
      </c>
      <c r="E7" s="14">
        <v>1</v>
      </c>
      <c r="F7" s="15" t="str">
        <f>B6</f>
        <v>B- Creacion de base de datos</v>
      </c>
      <c r="H7" s="28" t="s">
        <v>18</v>
      </c>
      <c r="I7" s="26">
        <f>(C7+4*(D7)+E7)/6</f>
        <v>0.75</v>
      </c>
      <c r="J7" s="26" t="s">
        <v>17</v>
      </c>
      <c r="K7" s="26">
        <f t="shared" si="1"/>
        <v>6.9444444444444441E-3</v>
      </c>
      <c r="L7" s="26">
        <f>K7</f>
        <v>6.9444444444444441E-3</v>
      </c>
      <c r="M7" s="26"/>
    </row>
    <row r="8" spans="2:27" ht="57.75" customHeight="1" x14ac:dyDescent="0.3">
      <c r="B8" s="13" t="s">
        <v>7</v>
      </c>
      <c r="C8" s="14">
        <v>0.5</v>
      </c>
      <c r="D8" s="14">
        <f>(C8+E8)/2</f>
        <v>1.25</v>
      </c>
      <c r="E8" s="14">
        <v>2</v>
      </c>
      <c r="F8" s="15" t="str">
        <f>B6 &amp; B7</f>
        <v>B- Creacion de base de datosC- Registro de los clientes</v>
      </c>
      <c r="H8" s="28" t="s">
        <v>19</v>
      </c>
      <c r="I8" s="26">
        <f>(C8+4*(D8)+E8)/6</f>
        <v>1.25</v>
      </c>
      <c r="J8" s="26" t="s">
        <v>29</v>
      </c>
      <c r="K8" s="26">
        <f t="shared" si="1"/>
        <v>6.25E-2</v>
      </c>
      <c r="L8" s="26">
        <f>K8</f>
        <v>6.25E-2</v>
      </c>
      <c r="M8" s="26"/>
    </row>
    <row r="9" spans="2:27" ht="66.75" customHeight="1" x14ac:dyDescent="0.5">
      <c r="B9" s="16" t="s">
        <v>8</v>
      </c>
      <c r="C9" s="14">
        <v>0.5</v>
      </c>
      <c r="D9" s="14">
        <f>(C9+E9)/2</f>
        <v>1.25</v>
      </c>
      <c r="E9" s="14">
        <v>2</v>
      </c>
      <c r="F9" s="15" t="str">
        <f>B6&amp;B8</f>
        <v>B- Creacion de base de datosD- Consulta de los articulos</v>
      </c>
      <c r="H9" s="28" t="s">
        <v>20</v>
      </c>
      <c r="I9" s="26">
        <f>(C9+4*(D9)+E9)/6</f>
        <v>1.25</v>
      </c>
      <c r="J9" s="26" t="s">
        <v>30</v>
      </c>
      <c r="K9" s="26">
        <f t="shared" si="1"/>
        <v>6.25E-2</v>
      </c>
      <c r="L9" s="26">
        <f>K9</f>
        <v>6.25E-2</v>
      </c>
      <c r="M9" s="26"/>
      <c r="X9" s="22" t="s">
        <v>32</v>
      </c>
      <c r="Y9" s="19"/>
    </row>
    <row r="10" spans="2:27" ht="51.75" customHeight="1" x14ac:dyDescent="0.45">
      <c r="B10" s="13" t="s">
        <v>9</v>
      </c>
      <c r="C10" s="14">
        <v>0.5</v>
      </c>
      <c r="D10" s="14">
        <f>(C10+E10)/2</f>
        <v>1.25</v>
      </c>
      <c r="E10" s="14">
        <v>2</v>
      </c>
      <c r="F10" s="15" t="str">
        <f>B6&amp;B7</f>
        <v>B- Creacion de base de datosC- Registro de los clientes</v>
      </c>
      <c r="H10" s="28" t="s">
        <v>21</v>
      </c>
      <c r="I10" s="26">
        <f>(C10+4*(D10)+E10)/6</f>
        <v>1.25</v>
      </c>
      <c r="J10" s="26" t="s">
        <v>29</v>
      </c>
      <c r="K10" s="26">
        <f t="shared" si="1"/>
        <v>6.25E-2</v>
      </c>
      <c r="L10" s="26">
        <f>K10</f>
        <v>6.25E-2</v>
      </c>
      <c r="M10" s="26"/>
      <c r="X10" s="21" t="s">
        <v>33</v>
      </c>
      <c r="Y10" s="21">
        <f>I5+I11</f>
        <v>1.75</v>
      </c>
    </row>
    <row r="11" spans="2:27" ht="51" customHeight="1" x14ac:dyDescent="0.45">
      <c r="B11" s="13" t="s">
        <v>10</v>
      </c>
      <c r="C11" s="14">
        <v>0.5</v>
      </c>
      <c r="D11" s="14">
        <f>(C11+E11)/2</f>
        <v>1</v>
      </c>
      <c r="E11" s="14">
        <v>1.5</v>
      </c>
      <c r="F11" s="15" t="str">
        <f>B6&amp;B7</f>
        <v>B- Creacion de base de datosC- Registro de los clientes</v>
      </c>
      <c r="H11" s="28" t="s">
        <v>22</v>
      </c>
      <c r="I11" s="26">
        <f>(C11+4*(D11)+E11)/6</f>
        <v>1</v>
      </c>
      <c r="J11" s="26" t="s">
        <v>31</v>
      </c>
      <c r="K11" s="26">
        <f t="shared" si="1"/>
        <v>2.7777777777777776E-2</v>
      </c>
      <c r="L11" s="26">
        <f>K11</f>
        <v>2.7777777777777776E-2</v>
      </c>
      <c r="M11" s="26"/>
      <c r="X11" s="24" t="s">
        <v>42</v>
      </c>
      <c r="Y11" s="24">
        <f>SUM(I6,I8,I9,I10,I11,I7,)</f>
        <v>6.75</v>
      </c>
      <c r="Z11" s="25" t="s">
        <v>35</v>
      </c>
      <c r="AA11" s="20"/>
    </row>
    <row r="12" spans="2:27" ht="28.5" x14ac:dyDescent="0.45">
      <c r="B12" s="17" t="s">
        <v>28</v>
      </c>
      <c r="C12" s="18">
        <f>(SUM(C5:C11))</f>
        <v>3.5</v>
      </c>
      <c r="D12" s="18">
        <f>(SUM(D5:D11))</f>
        <v>7.5</v>
      </c>
      <c r="E12" s="18">
        <f>SUM(E5:E11)</f>
        <v>11.5</v>
      </c>
      <c r="F12" s="11"/>
      <c r="H12" s="30" t="s">
        <v>28</v>
      </c>
      <c r="I12" s="30">
        <f>SUM(I5:I11)</f>
        <v>7.5</v>
      </c>
      <c r="J12" s="30"/>
      <c r="K12" s="30"/>
      <c r="L12" s="30">
        <f>SUM(L6,L9,L8,L10,L11,L7,)</f>
        <v>0.28472222222222221</v>
      </c>
      <c r="M12" s="30"/>
      <c r="X12" s="21" t="s">
        <v>34</v>
      </c>
      <c r="Y12" s="21">
        <f>I6+I11</f>
        <v>2.25</v>
      </c>
    </row>
    <row r="14" spans="2:27" ht="23.25" x14ac:dyDescent="0.35">
      <c r="B14" s="23" t="s">
        <v>23</v>
      </c>
      <c r="C14" s="1"/>
      <c r="D14" s="1"/>
      <c r="E14" s="1"/>
      <c r="F14" s="1"/>
    </row>
    <row r="15" spans="2:27" ht="23.25" x14ac:dyDescent="0.35">
      <c r="B15" s="23" t="s">
        <v>24</v>
      </c>
      <c r="C15" s="1"/>
      <c r="D15" s="1"/>
      <c r="E15" s="1"/>
      <c r="F15" s="1"/>
    </row>
    <row r="16" spans="2:27" ht="23.25" x14ac:dyDescent="0.35">
      <c r="B16" s="23" t="s">
        <v>25</v>
      </c>
      <c r="C16" s="1"/>
      <c r="D16" s="1"/>
      <c r="E16" s="1"/>
      <c r="F16" s="1"/>
    </row>
    <row r="17" spans="2:15" ht="28.5" x14ac:dyDescent="0.45">
      <c r="B17" s="23" t="s">
        <v>26</v>
      </c>
      <c r="C17" s="1"/>
      <c r="D17" s="1"/>
      <c r="E17" s="1"/>
      <c r="F17" s="1"/>
      <c r="O17" s="20"/>
    </row>
    <row r="18" spans="2:15" ht="23.25" x14ac:dyDescent="0.35">
      <c r="B18" s="23" t="s">
        <v>27</v>
      </c>
      <c r="C18" s="1"/>
      <c r="D18" s="1"/>
      <c r="E18" s="1"/>
      <c r="F18" s="1"/>
    </row>
    <row r="19" spans="2:15" x14ac:dyDescent="0.25">
      <c r="B19" s="1"/>
      <c r="C19" s="1"/>
      <c r="D19" s="1"/>
      <c r="E19" s="1"/>
      <c r="F19" s="1"/>
    </row>
    <row r="20" spans="2:15" x14ac:dyDescent="0.25">
      <c r="B20" s="1"/>
      <c r="C20" s="1"/>
      <c r="D20" s="1"/>
      <c r="E20" s="1"/>
      <c r="F20" s="1"/>
    </row>
    <row r="21" spans="2:15" x14ac:dyDescent="0.25">
      <c r="B21" s="1"/>
      <c r="C21" s="1"/>
      <c r="D21" s="1"/>
      <c r="E21" s="1"/>
      <c r="F21" s="1"/>
    </row>
    <row r="22" spans="2:15" x14ac:dyDescent="0.25">
      <c r="B22" s="1"/>
      <c r="C22" s="1"/>
      <c r="D22" s="1"/>
      <c r="E22" s="1"/>
      <c r="F22" s="1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JMolina</dc:creator>
  <cp:lastModifiedBy>JMolina</cp:lastModifiedBy>
  <dcterms:created xsi:type="dcterms:W3CDTF">2024-06-23T19:32:35Z</dcterms:created>
  <dcterms:modified xsi:type="dcterms:W3CDTF">2024-06-24T00:18:21Z</dcterms:modified>
</cp:coreProperties>
</file>