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lina\Desktop\IDS\INGENIERIA DE SOFTWARE 2\"/>
    </mc:Choice>
  </mc:AlternateContent>
  <bookViews>
    <workbookView xWindow="0" yWindow="0" windowWidth="20490" windowHeight="7530" tabRatio="597" activeTab="1"/>
  </bookViews>
  <sheets>
    <sheet name="Estimación" sheetId="1" r:id="rId1"/>
    <sheet name="RIESGOS" sheetId="3" r:id="rId2"/>
    <sheet name="Costo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H12" i="1" l="1"/>
  <c r="J8" i="1" s="1"/>
  <c r="K8" i="1" l="1"/>
  <c r="L8" i="1" s="1"/>
  <c r="M8" i="1" s="1"/>
  <c r="C5" i="2"/>
  <c r="C8" i="2" s="1"/>
  <c r="K16" i="1"/>
  <c r="E5" i="2" l="1"/>
  <c r="E8" i="2" s="1"/>
  <c r="D5" i="2"/>
  <c r="D8" i="2" s="1"/>
  <c r="F5" i="2"/>
  <c r="F8" i="2" s="1"/>
  <c r="L16" i="1"/>
  <c r="N16" i="1"/>
  <c r="M16" i="1"/>
  <c r="C14" i="2"/>
  <c r="C13" i="2"/>
  <c r="C12" i="2"/>
  <c r="C15" i="2"/>
  <c r="K18" i="1"/>
  <c r="K17" i="1"/>
  <c r="C7" i="2" l="1"/>
  <c r="N18" i="1"/>
  <c r="F7" i="2" s="1"/>
  <c r="L18" i="1"/>
  <c r="D7" i="2" s="1"/>
  <c r="M18" i="1"/>
  <c r="E7" i="2" s="1"/>
  <c r="F12" i="2"/>
  <c r="D12" i="2"/>
  <c r="E12" i="2"/>
  <c r="D14" i="2"/>
  <c r="F14" i="2"/>
  <c r="E14" i="2"/>
  <c r="D15" i="2"/>
  <c r="F15" i="2"/>
  <c r="E15" i="2"/>
  <c r="F13" i="2"/>
  <c r="D13" i="2"/>
  <c r="E13" i="2"/>
  <c r="C6" i="2"/>
  <c r="L17" i="1"/>
  <c r="D6" i="2" s="1"/>
  <c r="M17" i="1"/>
  <c r="E6" i="2" s="1"/>
  <c r="N17" i="1"/>
  <c r="F6" i="2" s="1"/>
  <c r="C16" i="2"/>
  <c r="F16" i="2" l="1"/>
  <c r="E16" i="2"/>
  <c r="D16" i="2"/>
</calcChain>
</file>

<file path=xl/sharedStrings.xml><?xml version="1.0" encoding="utf-8"?>
<sst xmlns="http://schemas.openxmlformats.org/spreadsheetml/2006/main" count="99" uniqueCount="74">
  <si>
    <t>Estimación de esfuerzos por módulos o componentes</t>
  </si>
  <si>
    <t>Simple</t>
  </si>
  <si>
    <t>Muy fácil</t>
  </si>
  <si>
    <t>Fácil</t>
  </si>
  <si>
    <t>Normal</t>
  </si>
  <si>
    <t>Difícil</t>
  </si>
  <si>
    <t>Horas</t>
  </si>
  <si>
    <t>Total Esfuerzo</t>
  </si>
  <si>
    <t>&lt;Modulo&gt;</t>
  </si>
  <si>
    <t>Muy Dificil</t>
  </si>
  <si>
    <t>Agenda y Recursos</t>
  </si>
  <si>
    <t>Días</t>
  </si>
  <si>
    <t>Semanas</t>
  </si>
  <si>
    <t>Meses</t>
  </si>
  <si>
    <t>1 Recurso</t>
  </si>
  <si>
    <t>2 Recursos</t>
  </si>
  <si>
    <t>3 Recursos</t>
  </si>
  <si>
    <t>4 Recursos</t>
  </si>
  <si>
    <t>Total de esfuerzos</t>
  </si>
  <si>
    <t>semanas</t>
  </si>
  <si>
    <t>meses</t>
  </si>
  <si>
    <t>Tiempo/recursos</t>
  </si>
  <si>
    <t>Total</t>
  </si>
  <si>
    <t>Costo del proyecto</t>
  </si>
  <si>
    <t>Costo x Hora</t>
  </si>
  <si>
    <t>Conceptos/Recursos</t>
  </si>
  <si>
    <t>Desgloce de Proyecto</t>
  </si>
  <si>
    <t>Costos Fijos(30%)</t>
  </si>
  <si>
    <t>Gastos Extra (10%)</t>
  </si>
  <si>
    <t>Ganancia (10%)</t>
  </si>
  <si>
    <t>Estimación de Costos de proyecto</t>
  </si>
  <si>
    <t>Instalar Gestor de BD</t>
  </si>
  <si>
    <t>Diseño de Modelo de BD</t>
  </si>
  <si>
    <t>Creación de Tablas</t>
  </si>
  <si>
    <t>Levantamiento de requerimientos</t>
  </si>
  <si>
    <t>1 Día = 6 hrs</t>
  </si>
  <si>
    <t>1 Semana = 4 días</t>
  </si>
  <si>
    <t>1 Mes = 4 semanas</t>
  </si>
  <si>
    <t xml:space="preserve">consultas por sexo </t>
  </si>
  <si>
    <t>Diseño de consulta de clientes por sexo</t>
  </si>
  <si>
    <t>consulta por edad</t>
  </si>
  <si>
    <t>Creación de consulta de clientes por edad</t>
  </si>
  <si>
    <t>Desarrolladores(50%)</t>
  </si>
  <si>
    <t xml:space="preserve">Riesgo </t>
  </si>
  <si>
    <t>Descripcion del riesgo</t>
  </si>
  <si>
    <t>Impacto potencial</t>
  </si>
  <si>
    <t>Probabilidad</t>
  </si>
  <si>
    <t>Prioridad</t>
  </si>
  <si>
    <t>Estrategias de mitigacion</t>
  </si>
  <si>
    <t>Los requisitos pueden cambiar durante la ejecución del proyecto</t>
  </si>
  <si>
    <t>alto</t>
  </si>
  <si>
    <t xml:space="preserve">moderada </t>
  </si>
  <si>
    <t>alta</t>
  </si>
  <si>
    <t>Mantener comunicación constante con los stakeholders para verificar cambios y ajustes necesarios.</t>
  </si>
  <si>
    <t>Falta de recursos adecuados</t>
  </si>
  <si>
    <t>No contar con los recursos necesarios (humanos, tecnológicos)</t>
  </si>
  <si>
    <t>medio</t>
  </si>
  <si>
    <t xml:space="preserve">alta </t>
  </si>
  <si>
    <t>Realizar una planificación detallada de recursos y asegurar la disponibilidad anticipada.</t>
  </si>
  <si>
    <t>Problemas con la gestión de roles y responsabilidades</t>
  </si>
  <si>
    <t>Confusión o solapamiento en las responsabilidades de los participantes</t>
  </si>
  <si>
    <t>media</t>
  </si>
  <si>
    <t>Definir claramente los roles desde el inicio y realizar reuniones periódicas para revisar la asignación de tareas.</t>
  </si>
  <si>
    <t>Demoras en la ejecución del proyecto</t>
  </si>
  <si>
    <t>Problemas que pueden surgir durante la implementación del plan</t>
  </si>
  <si>
    <t xml:space="preserve">alto </t>
  </si>
  <si>
    <t>Establecer hitos y un seguimiento regular del cronograma para identificar y abordar posibles retrasos.</t>
  </si>
  <si>
    <t>Incumplimiento del presupuesto</t>
  </si>
  <si>
    <t>Gastos que exceden el presupuesto asignado</t>
  </si>
  <si>
    <t>Monitorear los gastos de manera regular y ajustar el plan si es necesario para mantenerse dentro del presupuesto.</t>
  </si>
  <si>
    <t>Problemas de comunicación</t>
  </si>
  <si>
    <t>Falta de comunicación efectiva entre los miembros del equipo</t>
  </si>
  <si>
    <t>Establecer canales claros de comunicación y fomentar un ambiente abierto para discutir problemas y soluciones.</t>
  </si>
  <si>
    <t>Cambios en los requisitos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</si>
</sst>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C0A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3" borderId="1" xfId="0" applyFont="1" applyFill="1" applyBorder="1"/>
    <xf numFmtId="0" fontId="3" fillId="3" borderId="1" xfId="0" applyFont="1" applyFill="1" applyBorder="1"/>
    <xf numFmtId="9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3" fillId="3" borderId="0" xfId="0" applyNumberFormat="1" applyFont="1" applyFill="1"/>
    <xf numFmtId="0" fontId="3" fillId="3" borderId="0" xfId="0" applyFont="1" applyFill="1"/>
    <xf numFmtId="0" fontId="6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Border="1" applyAlignment="1">
      <alignment horizont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7" zoomScale="150" zoomScaleNormal="150" workbookViewId="0">
      <selection activeCell="P14" sqref="P14"/>
    </sheetView>
  </sheetViews>
  <sheetFormatPr baseColWidth="10" defaultRowHeight="15" x14ac:dyDescent="0.25"/>
  <cols>
    <col min="1" max="1" width="38.28515625" bestFit="1" customWidth="1"/>
    <col min="8" max="8" width="11.85546875" bestFit="1" customWidth="1"/>
  </cols>
  <sheetData>
    <row r="1" spans="1:16" x14ac:dyDescent="0.25">
      <c r="A1" s="14" t="s">
        <v>0</v>
      </c>
      <c r="B1" s="14"/>
      <c r="C1" s="14"/>
      <c r="D1" s="14"/>
      <c r="E1" s="14"/>
      <c r="F1" s="14"/>
      <c r="G1" s="14"/>
      <c r="H1" s="14"/>
      <c r="I1" s="1"/>
    </row>
    <row r="2" spans="1:16" x14ac:dyDescent="0.25">
      <c r="A2" s="14"/>
      <c r="B2" s="14"/>
      <c r="C2" s="14"/>
      <c r="D2" s="14"/>
      <c r="E2" s="14"/>
      <c r="F2" s="14"/>
      <c r="G2" s="14"/>
      <c r="H2" s="14"/>
      <c r="I2" s="1"/>
    </row>
    <row r="3" spans="1:16" x14ac:dyDescent="0.25">
      <c r="A3" s="7" t="s">
        <v>8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9</v>
      </c>
      <c r="H3" s="7" t="s">
        <v>6</v>
      </c>
      <c r="J3" s="8"/>
      <c r="K3" s="8" t="s">
        <v>1</v>
      </c>
      <c r="L3" s="8" t="s">
        <v>2</v>
      </c>
      <c r="M3" s="8" t="s">
        <v>3</v>
      </c>
      <c r="N3" s="8" t="s">
        <v>4</v>
      </c>
      <c r="O3" s="8" t="s">
        <v>5</v>
      </c>
      <c r="P3" s="8" t="s">
        <v>9</v>
      </c>
    </row>
    <row r="4" spans="1:16" x14ac:dyDescent="0.25">
      <c r="A4" s="7" t="s">
        <v>31</v>
      </c>
      <c r="B4" s="2">
        <v>1</v>
      </c>
      <c r="C4" s="2"/>
      <c r="D4" s="2"/>
      <c r="E4" s="2"/>
      <c r="F4" s="2"/>
      <c r="G4" s="2"/>
      <c r="H4" s="2">
        <f>(B4*$K$4)+(C4*$L$4)+(D4*$M$4)+(E4*$N$4)+(F4*$O$4)+(G4*$P$4)</f>
        <v>8</v>
      </c>
      <c r="J4" s="2" t="s">
        <v>6</v>
      </c>
      <c r="K4" s="2">
        <v>8</v>
      </c>
      <c r="L4" s="2">
        <v>12</v>
      </c>
      <c r="M4" s="2">
        <v>20</v>
      </c>
      <c r="N4" s="2">
        <v>28</v>
      </c>
      <c r="O4" s="2">
        <v>40</v>
      </c>
      <c r="P4" s="2">
        <v>80</v>
      </c>
    </row>
    <row r="5" spans="1:16" x14ac:dyDescent="0.25">
      <c r="A5" s="7" t="s">
        <v>32</v>
      </c>
      <c r="B5" s="2"/>
      <c r="C5" s="2"/>
      <c r="D5" s="2"/>
      <c r="E5" s="2">
        <v>1</v>
      </c>
      <c r="F5" s="2"/>
      <c r="G5" s="2"/>
      <c r="H5" s="2">
        <f t="shared" ref="H5:H11" si="0">(B5*$K$4)+(C5*$L$4)+(D5*$M$4)+(E5*$N$4)+(F5*$O$4)+(G5*$P$4)</f>
        <v>28</v>
      </c>
    </row>
    <row r="6" spans="1:16" x14ac:dyDescent="0.25">
      <c r="A6" s="7" t="s">
        <v>33</v>
      </c>
      <c r="B6" s="2"/>
      <c r="C6" s="2"/>
      <c r="D6" s="2"/>
      <c r="E6" s="2">
        <v>1</v>
      </c>
      <c r="F6" s="2"/>
      <c r="G6" s="2"/>
      <c r="H6" s="2">
        <f t="shared" si="0"/>
        <v>28</v>
      </c>
      <c r="J6" s="15" t="s">
        <v>18</v>
      </c>
      <c r="K6" s="15"/>
      <c r="L6" s="6"/>
      <c r="M6" s="6"/>
    </row>
    <row r="7" spans="1:16" x14ac:dyDescent="0.25">
      <c r="A7" s="7" t="s">
        <v>34</v>
      </c>
      <c r="B7" s="2"/>
      <c r="C7" s="2"/>
      <c r="D7" s="2"/>
      <c r="E7" s="2"/>
      <c r="F7" s="2"/>
      <c r="G7" s="2">
        <v>1</v>
      </c>
      <c r="H7" s="2">
        <f t="shared" si="0"/>
        <v>80</v>
      </c>
      <c r="J7" s="8" t="s">
        <v>6</v>
      </c>
      <c r="K7" s="8" t="s">
        <v>11</v>
      </c>
      <c r="L7" s="8" t="s">
        <v>19</v>
      </c>
      <c r="M7" s="8" t="s">
        <v>20</v>
      </c>
    </row>
    <row r="8" spans="1:16" x14ac:dyDescent="0.25">
      <c r="A8" s="7" t="s">
        <v>38</v>
      </c>
      <c r="B8" s="2"/>
      <c r="C8" s="2"/>
      <c r="D8" s="2">
        <v>1</v>
      </c>
      <c r="E8" s="2"/>
      <c r="F8" s="2"/>
      <c r="G8" s="2"/>
      <c r="H8" s="2">
        <f t="shared" si="0"/>
        <v>20</v>
      </c>
      <c r="J8" s="4">
        <f>H12</f>
        <v>192</v>
      </c>
      <c r="K8" s="4">
        <f>J8/6</f>
        <v>32</v>
      </c>
      <c r="L8" s="4">
        <f>K8/4</f>
        <v>8</v>
      </c>
      <c r="M8" s="4">
        <f>L8/4</f>
        <v>2</v>
      </c>
    </row>
    <row r="9" spans="1:16" x14ac:dyDescent="0.25">
      <c r="A9" s="7" t="s">
        <v>39</v>
      </c>
      <c r="B9" s="2">
        <v>1</v>
      </c>
      <c r="C9" s="2"/>
      <c r="D9" s="2"/>
      <c r="E9" s="2"/>
      <c r="F9" s="2"/>
      <c r="G9" s="2"/>
      <c r="H9" s="2">
        <f t="shared" si="0"/>
        <v>8</v>
      </c>
    </row>
    <row r="10" spans="1:16" x14ac:dyDescent="0.25">
      <c r="A10" s="7" t="s">
        <v>40</v>
      </c>
      <c r="B10" s="2"/>
      <c r="C10" s="2">
        <v>1</v>
      </c>
      <c r="D10" s="2"/>
      <c r="E10" s="2"/>
      <c r="F10" s="2"/>
      <c r="G10" s="2"/>
      <c r="H10" s="2">
        <f t="shared" si="0"/>
        <v>12</v>
      </c>
      <c r="J10" t="s">
        <v>35</v>
      </c>
    </row>
    <row r="11" spans="1:16" x14ac:dyDescent="0.25">
      <c r="A11" s="7" t="s">
        <v>41</v>
      </c>
      <c r="B11" s="2">
        <v>1</v>
      </c>
      <c r="C11" s="2"/>
      <c r="D11" s="2"/>
      <c r="E11" s="2"/>
      <c r="F11" s="2"/>
      <c r="G11" s="2"/>
      <c r="H11" s="2">
        <f t="shared" si="0"/>
        <v>8</v>
      </c>
      <c r="J11" t="s">
        <v>36</v>
      </c>
    </row>
    <row r="12" spans="1:16" x14ac:dyDescent="0.25">
      <c r="A12" s="7" t="s">
        <v>7</v>
      </c>
      <c r="B12" s="3"/>
      <c r="C12" s="3"/>
      <c r="D12" s="3"/>
      <c r="E12" s="3"/>
      <c r="F12" s="3"/>
      <c r="G12" s="3"/>
      <c r="H12" s="3">
        <f>SUM(H4:H11)</f>
        <v>192</v>
      </c>
      <c r="J12" t="s">
        <v>37</v>
      </c>
    </row>
    <row r="14" spans="1:16" x14ac:dyDescent="0.25">
      <c r="J14" s="15" t="s">
        <v>10</v>
      </c>
      <c r="K14" s="15"/>
    </row>
    <row r="15" spans="1:16" x14ac:dyDescent="0.25">
      <c r="J15" s="7" t="s">
        <v>6</v>
      </c>
      <c r="K15" s="7" t="s">
        <v>14</v>
      </c>
      <c r="L15" s="7" t="s">
        <v>15</v>
      </c>
      <c r="M15" s="7" t="s">
        <v>16</v>
      </c>
      <c r="N15" s="7" t="s">
        <v>17</v>
      </c>
    </row>
    <row r="16" spans="1:16" x14ac:dyDescent="0.25">
      <c r="J16" s="2" t="s">
        <v>11</v>
      </c>
      <c r="K16" s="2">
        <f>K$8/1</f>
        <v>32</v>
      </c>
      <c r="L16" s="2">
        <f>K16/2</f>
        <v>16</v>
      </c>
      <c r="M16" s="2">
        <f>K16/3</f>
        <v>10.666666666666666</v>
      </c>
      <c r="N16" s="2">
        <f>K16/4</f>
        <v>8</v>
      </c>
    </row>
    <row r="17" spans="10:14" x14ac:dyDescent="0.25">
      <c r="J17" s="2" t="s">
        <v>12</v>
      </c>
      <c r="K17" s="2">
        <f>L$8/1</f>
        <v>8</v>
      </c>
      <c r="L17" s="2">
        <f t="shared" ref="L17:L18" si="1">K17/2</f>
        <v>4</v>
      </c>
      <c r="M17" s="2">
        <f t="shared" ref="M17:M18" si="2">K17/3</f>
        <v>2.6666666666666665</v>
      </c>
      <c r="N17" s="2">
        <f t="shared" ref="N17:N18" si="3">K17/4</f>
        <v>2</v>
      </c>
    </row>
    <row r="18" spans="10:14" x14ac:dyDescent="0.25">
      <c r="J18" s="2" t="s">
        <v>13</v>
      </c>
      <c r="K18" s="2">
        <f>M$8/1</f>
        <v>2</v>
      </c>
      <c r="L18" s="2">
        <f t="shared" si="1"/>
        <v>1</v>
      </c>
      <c r="M18" s="2">
        <f t="shared" si="2"/>
        <v>0.66666666666666663</v>
      </c>
      <c r="N18" s="2">
        <f t="shared" si="3"/>
        <v>0.5</v>
      </c>
    </row>
  </sheetData>
  <mergeCells count="3">
    <mergeCell ref="A1:H2"/>
    <mergeCell ref="J6:K6"/>
    <mergeCell ref="J14:K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topLeftCell="A3" zoomScale="80" zoomScaleNormal="80" workbookViewId="0">
      <selection activeCell="D12" sqref="D12"/>
    </sheetView>
  </sheetViews>
  <sheetFormatPr baseColWidth="10" defaultRowHeight="15" x14ac:dyDescent="0.25"/>
  <cols>
    <col min="2" max="2" width="20.5703125" customWidth="1"/>
    <col min="3" max="3" width="26.85546875" customWidth="1"/>
    <col min="4" max="4" width="22.140625" customWidth="1"/>
    <col min="5" max="5" width="19.140625" customWidth="1"/>
    <col min="6" max="6" width="13" customWidth="1"/>
    <col min="7" max="7" width="30.5703125" customWidth="1"/>
  </cols>
  <sheetData>
    <row r="2" spans="2:7" ht="4.5" customHeight="1" x14ac:dyDescent="0.25"/>
    <row r="3" spans="2:7" ht="32.25" customHeight="1" x14ac:dyDescent="0.3">
      <c r="B3" s="13" t="s">
        <v>43</v>
      </c>
      <c r="C3" s="13" t="s">
        <v>44</v>
      </c>
      <c r="D3" s="13" t="s">
        <v>45</v>
      </c>
      <c r="E3" s="13" t="s">
        <v>46</v>
      </c>
      <c r="F3" s="13" t="s">
        <v>47</v>
      </c>
      <c r="G3" s="13" t="s">
        <v>48</v>
      </c>
    </row>
    <row r="4" spans="2:7" ht="60" x14ac:dyDescent="0.25">
      <c r="B4" s="22" t="s">
        <v>73</v>
      </c>
      <c r="C4" s="22" t="s">
        <v>49</v>
      </c>
      <c r="D4" s="19" t="s">
        <v>50</v>
      </c>
      <c r="E4" s="19" t="s">
        <v>51</v>
      </c>
      <c r="F4" s="19" t="s">
        <v>52</v>
      </c>
      <c r="G4" s="22" t="s">
        <v>53</v>
      </c>
    </row>
    <row r="5" spans="2:7" ht="60" x14ac:dyDescent="0.25">
      <c r="B5" s="23" t="s">
        <v>54</v>
      </c>
      <c r="C5" s="23" t="s">
        <v>55</v>
      </c>
      <c r="D5" s="19" t="s">
        <v>56</v>
      </c>
      <c r="E5" s="19" t="s">
        <v>57</v>
      </c>
      <c r="F5" s="19" t="s">
        <v>57</v>
      </c>
      <c r="G5" s="23" t="s">
        <v>58</v>
      </c>
    </row>
    <row r="6" spans="2:7" ht="60" x14ac:dyDescent="0.25">
      <c r="B6" s="23" t="s">
        <v>59</v>
      </c>
      <c r="C6" s="23" t="s">
        <v>60</v>
      </c>
      <c r="D6" s="21" t="s">
        <v>56</v>
      </c>
      <c r="E6" s="19" t="s">
        <v>51</v>
      </c>
      <c r="F6" s="19" t="s">
        <v>61</v>
      </c>
      <c r="G6" s="23" t="s">
        <v>62</v>
      </c>
    </row>
    <row r="7" spans="2:7" ht="60" x14ac:dyDescent="0.25">
      <c r="B7" s="23" t="s">
        <v>63</v>
      </c>
      <c r="C7" s="23" t="s">
        <v>64</v>
      </c>
      <c r="D7" s="21" t="s">
        <v>65</v>
      </c>
      <c r="E7" s="19" t="s">
        <v>51</v>
      </c>
      <c r="F7" s="19" t="s">
        <v>57</v>
      </c>
      <c r="G7" s="23" t="s">
        <v>66</v>
      </c>
    </row>
    <row r="8" spans="2:7" ht="75" x14ac:dyDescent="0.25">
      <c r="B8" s="23" t="s">
        <v>67</v>
      </c>
      <c r="C8" s="23" t="s">
        <v>68</v>
      </c>
      <c r="D8" s="19" t="s">
        <v>65</v>
      </c>
      <c r="E8" s="19" t="s">
        <v>57</v>
      </c>
      <c r="F8" s="19" t="s">
        <v>57</v>
      </c>
      <c r="G8" s="23" t="s">
        <v>69</v>
      </c>
    </row>
    <row r="9" spans="2:7" ht="60" x14ac:dyDescent="0.25">
      <c r="B9" s="23" t="s">
        <v>70</v>
      </c>
      <c r="C9" s="23" t="s">
        <v>71</v>
      </c>
      <c r="D9" s="19" t="s">
        <v>61</v>
      </c>
      <c r="E9" s="19" t="s">
        <v>57</v>
      </c>
      <c r="F9" s="19" t="s">
        <v>57</v>
      </c>
      <c r="G9" s="23" t="s">
        <v>72</v>
      </c>
    </row>
    <row r="10" spans="2:7" x14ac:dyDescent="0.25">
      <c r="B10" s="20"/>
      <c r="C10" s="20"/>
      <c r="D10" s="24"/>
      <c r="E10" s="24"/>
      <c r="F10" s="24"/>
      <c r="G10" s="20"/>
    </row>
    <row r="11" spans="2:7" x14ac:dyDescent="0.25">
      <c r="D11" s="25"/>
      <c r="E11" s="25"/>
      <c r="F11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opLeftCell="A10" zoomScale="160" zoomScaleNormal="160" workbookViewId="0">
      <selection activeCell="I9" sqref="I9"/>
    </sheetView>
  </sheetViews>
  <sheetFormatPr baseColWidth="10" defaultRowHeight="15" x14ac:dyDescent="0.25"/>
  <cols>
    <col min="2" max="2" width="21.42578125" customWidth="1"/>
    <col min="9" max="9" width="9.85546875" customWidth="1"/>
  </cols>
  <sheetData>
    <row r="1" spans="2:9" x14ac:dyDescent="0.25">
      <c r="B1" s="17" t="s">
        <v>30</v>
      </c>
      <c r="C1" s="17"/>
      <c r="D1" s="17"/>
      <c r="E1" s="17"/>
      <c r="F1" s="17"/>
    </row>
    <row r="2" spans="2:9" x14ac:dyDescent="0.25">
      <c r="B2" s="18"/>
      <c r="C2" s="18"/>
      <c r="D2" s="18"/>
      <c r="E2" s="18"/>
      <c r="F2" s="18"/>
      <c r="H2" s="12" t="s">
        <v>24</v>
      </c>
      <c r="I2" s="11">
        <v>450</v>
      </c>
    </row>
    <row r="3" spans="2:9" x14ac:dyDescent="0.25">
      <c r="B3" s="16" t="s">
        <v>23</v>
      </c>
      <c r="C3" s="16"/>
      <c r="D3" s="16"/>
      <c r="E3" s="16"/>
      <c r="F3" s="16"/>
    </row>
    <row r="4" spans="2:9" x14ac:dyDescent="0.25">
      <c r="B4" s="8" t="s">
        <v>21</v>
      </c>
      <c r="C4" s="8">
        <v>1</v>
      </c>
      <c r="D4" s="8">
        <v>2</v>
      </c>
      <c r="E4" s="8">
        <v>3</v>
      </c>
      <c r="F4" s="8">
        <v>4</v>
      </c>
    </row>
    <row r="5" spans="2:9" x14ac:dyDescent="0.25">
      <c r="B5" s="8" t="s">
        <v>6</v>
      </c>
      <c r="C5" s="2">
        <f>Estimación!J8</f>
        <v>192</v>
      </c>
      <c r="D5" s="2">
        <f>C5/2</f>
        <v>96</v>
      </c>
      <c r="E5" s="2">
        <f>C5/3</f>
        <v>64</v>
      </c>
      <c r="F5" s="2">
        <f>C5/4</f>
        <v>48</v>
      </c>
    </row>
    <row r="6" spans="2:9" x14ac:dyDescent="0.25">
      <c r="B6" s="8" t="s">
        <v>12</v>
      </c>
      <c r="C6" s="2">
        <f>Estimación!K17</f>
        <v>8</v>
      </c>
      <c r="D6" s="2">
        <f>Estimación!L17</f>
        <v>4</v>
      </c>
      <c r="E6" s="2">
        <f>Estimación!M17</f>
        <v>2.6666666666666665</v>
      </c>
      <c r="F6" s="2">
        <f>Estimación!N17</f>
        <v>2</v>
      </c>
    </row>
    <row r="7" spans="2:9" x14ac:dyDescent="0.25">
      <c r="B7" s="8" t="s">
        <v>13</v>
      </c>
      <c r="C7" s="2">
        <f>Estimación!K18</f>
        <v>2</v>
      </c>
      <c r="D7" s="2">
        <f>Estimación!L18</f>
        <v>1</v>
      </c>
      <c r="E7" s="2">
        <f>Estimación!M18</f>
        <v>0.66666666666666663</v>
      </c>
      <c r="F7" s="2">
        <f>Estimación!N18</f>
        <v>0.5</v>
      </c>
    </row>
    <row r="8" spans="2:9" x14ac:dyDescent="0.25">
      <c r="B8" s="8" t="s">
        <v>22</v>
      </c>
      <c r="C8" s="10">
        <f>C5*I2</f>
        <v>86400</v>
      </c>
      <c r="D8" s="10">
        <f>(D5*I2)*2</f>
        <v>86400</v>
      </c>
      <c r="E8" s="10">
        <f>(E5*I2)*3</f>
        <v>86400</v>
      </c>
      <c r="F8" s="10">
        <f>(F5*I2)*4</f>
        <v>86400</v>
      </c>
    </row>
    <row r="10" spans="2:9" x14ac:dyDescent="0.25">
      <c r="B10" s="16" t="s">
        <v>26</v>
      </c>
      <c r="C10" s="16"/>
      <c r="D10" s="16"/>
      <c r="E10" s="16"/>
      <c r="F10" s="16"/>
    </row>
    <row r="11" spans="2:9" x14ac:dyDescent="0.25">
      <c r="B11" s="8" t="s">
        <v>25</v>
      </c>
      <c r="C11" s="8">
        <v>1</v>
      </c>
      <c r="D11" s="8">
        <v>2</v>
      </c>
      <c r="E11" s="8">
        <v>3</v>
      </c>
      <c r="F11" s="8">
        <v>4</v>
      </c>
    </row>
    <row r="12" spans="2:9" x14ac:dyDescent="0.25">
      <c r="B12" s="9" t="s">
        <v>42</v>
      </c>
      <c r="C12" s="5">
        <f>(C8*50)/100</f>
        <v>43200</v>
      </c>
      <c r="D12" s="5">
        <f>C12/2</f>
        <v>21600</v>
      </c>
      <c r="E12" s="5">
        <f>C12/3</f>
        <v>14400</v>
      </c>
      <c r="F12" s="5">
        <f>C12/4</f>
        <v>10800</v>
      </c>
    </row>
    <row r="13" spans="2:9" x14ac:dyDescent="0.25">
      <c r="B13" s="8" t="s">
        <v>27</v>
      </c>
      <c r="C13" s="5">
        <f>(C8*30)/100</f>
        <v>25920</v>
      </c>
      <c r="D13" s="5">
        <f t="shared" ref="D13:D15" si="0">C13/2</f>
        <v>12960</v>
      </c>
      <c r="E13" s="5">
        <f t="shared" ref="E13:E15" si="1">C13/3</f>
        <v>8640</v>
      </c>
      <c r="F13" s="5">
        <f t="shared" ref="F13:F15" si="2">C13/4</f>
        <v>6480</v>
      </c>
    </row>
    <row r="14" spans="2:9" x14ac:dyDescent="0.25">
      <c r="B14" s="8" t="s">
        <v>28</v>
      </c>
      <c r="C14" s="5">
        <f>(C8*10)/100</f>
        <v>8640</v>
      </c>
      <c r="D14" s="5">
        <f t="shared" si="0"/>
        <v>4320</v>
      </c>
      <c r="E14" s="5">
        <f t="shared" si="1"/>
        <v>2880</v>
      </c>
      <c r="F14" s="5">
        <f t="shared" si="2"/>
        <v>2160</v>
      </c>
    </row>
    <row r="15" spans="2:9" x14ac:dyDescent="0.25">
      <c r="B15" s="8" t="s">
        <v>29</v>
      </c>
      <c r="C15" s="5">
        <f>(C8*10)/100</f>
        <v>8640</v>
      </c>
      <c r="D15" s="5">
        <f t="shared" si="0"/>
        <v>4320</v>
      </c>
      <c r="E15" s="5">
        <f t="shared" si="1"/>
        <v>2880</v>
      </c>
      <c r="F15" s="5">
        <f t="shared" si="2"/>
        <v>2160</v>
      </c>
    </row>
    <row r="16" spans="2:9" x14ac:dyDescent="0.25">
      <c r="B16" s="8" t="s">
        <v>22</v>
      </c>
      <c r="C16" s="10">
        <f>SUM(C12:C15)</f>
        <v>86400</v>
      </c>
      <c r="D16" s="10">
        <f t="shared" ref="D16:F16" si="3">SUM(D12:D15)</f>
        <v>43200</v>
      </c>
      <c r="E16" s="10">
        <f t="shared" si="3"/>
        <v>28800</v>
      </c>
      <c r="F16" s="10">
        <f t="shared" si="3"/>
        <v>21600</v>
      </c>
    </row>
  </sheetData>
  <mergeCells count="3">
    <mergeCell ref="B3:F3"/>
    <mergeCell ref="B10:F10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Estimación</vt:lpstr>
      <vt:lpstr>RIESGOS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 Tech</dc:creator>
  <cp:lastModifiedBy>JMolina</cp:lastModifiedBy>
  <dcterms:created xsi:type="dcterms:W3CDTF">2021-11-08T21:40:05Z</dcterms:created>
  <dcterms:modified xsi:type="dcterms:W3CDTF">2024-06-23T05:16:11Z</dcterms:modified>
</cp:coreProperties>
</file>