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as\Downloads\"/>
    </mc:Choice>
  </mc:AlternateContent>
  <xr:revisionPtr revIDLastSave="0" documentId="13_ncr:1_{F7ACFDF4-8D52-4F75-BA2A-B86FB6A230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LANK - Simple Project Budget" sheetId="6" r:id="rId1"/>
    <sheet name="Dropdown Keys - Do Not Delete -" sheetId="3" r:id="rId2"/>
  </sheets>
  <externalReferences>
    <externalReference r:id="rId3"/>
    <externalReference r:id="rId4"/>
  </externalReferences>
  <definedNames>
    <definedName name="_xlnm.Print_Area" localSheetId="0">'BLANK - Simple Project Budget'!$B$1:$R$29</definedName>
    <definedName name="Priority">#REF!</definedName>
    <definedName name="Status">'Dropdown Keys - Do Not Delete -'!$D$5:$D$7</definedName>
    <definedName name="Type" localSheetId="1">'[1]Risk Assessment &amp; Control'!#REF!</definedName>
    <definedName name="Type">'[2]Maintenance Work Order'!#REF!</definedName>
    <definedName name="YesNo">'Dropdown Keys - Do Not Delete -'!$B$5:$B$6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4" i="6" l="1"/>
  <c r="R10" i="6"/>
  <c r="R9" i="6"/>
  <c r="M9" i="6"/>
  <c r="J9" i="6"/>
  <c r="I5" i="6"/>
  <c r="K5" i="6"/>
  <c r="M24" i="6"/>
  <c r="O54" i="6"/>
  <c r="N54" i="6"/>
  <c r="H50" i="6"/>
  <c r="H28" i="6"/>
  <c r="H25" i="6"/>
  <c r="I18" i="6"/>
  <c r="I15" i="6"/>
  <c r="H18" i="6"/>
  <c r="H31" i="6"/>
  <c r="H35" i="6"/>
  <c r="H38" i="6"/>
  <c r="H42" i="6"/>
  <c r="H46" i="6"/>
  <c r="M15" i="6"/>
  <c r="I25" i="6"/>
  <c r="I28" i="6"/>
  <c r="I50" i="6"/>
  <c r="J6" i="6"/>
  <c r="J7" i="6"/>
  <c r="J8" i="6"/>
  <c r="J10" i="6"/>
  <c r="J12" i="6"/>
  <c r="J13" i="6"/>
  <c r="J14" i="6"/>
  <c r="J53" i="6"/>
  <c r="K11" i="6"/>
  <c r="K21" i="6"/>
  <c r="K31" i="6"/>
  <c r="K35" i="6"/>
  <c r="M35" i="6" s="1"/>
  <c r="K42" i="6"/>
  <c r="K46" i="6"/>
  <c r="K50" i="6"/>
  <c r="I31" i="6"/>
  <c r="I35" i="6"/>
  <c r="I38" i="6"/>
  <c r="I42" i="6"/>
  <c r="I46" i="6"/>
  <c r="H5" i="6"/>
  <c r="M8" i="6"/>
  <c r="M38" i="6"/>
  <c r="M39" i="6"/>
  <c r="M40" i="6"/>
  <c r="M41" i="6"/>
  <c r="M43" i="6"/>
  <c r="M44" i="6"/>
  <c r="M45" i="6"/>
  <c r="M47" i="6"/>
  <c r="M48" i="6"/>
  <c r="M49" i="6"/>
  <c r="M51" i="6"/>
  <c r="M52" i="6"/>
  <c r="M53" i="6"/>
  <c r="M28" i="6"/>
  <c r="M29" i="6"/>
  <c r="M30" i="6"/>
  <c r="M32" i="6"/>
  <c r="M33" i="6"/>
  <c r="M34" i="6"/>
  <c r="M36" i="6"/>
  <c r="M37" i="6"/>
  <c r="M14" i="6"/>
  <c r="M16" i="6"/>
  <c r="M17" i="6"/>
  <c r="M18" i="6"/>
  <c r="M19" i="6"/>
  <c r="M20" i="6"/>
  <c r="M22" i="6"/>
  <c r="M46" i="6" l="1"/>
  <c r="I11" i="6" a="1"/>
  <c r="I11" i="6" s="1"/>
  <c r="Q14" i="6"/>
  <c r="R14" i="6" s="1"/>
  <c r="H21" i="6"/>
  <c r="M50" i="6"/>
  <c r="M31" i="6"/>
  <c r="Q8" i="6"/>
  <c r="R8" i="6" s="1"/>
  <c r="Q53" i="6"/>
  <c r="R53" i="6" s="1"/>
  <c r="J5" i="6"/>
  <c r="J52" i="6"/>
  <c r="Q52" i="6" s="1"/>
  <c r="R52" i="6" s="1"/>
  <c r="M42" i="6"/>
  <c r="I21" i="6"/>
  <c r="J51" i="6" l="1"/>
  <c r="Q51" i="6" s="1"/>
  <c r="R51" i="6" s="1"/>
  <c r="J50" i="6" l="1"/>
  <c r="Q50" i="6" l="1"/>
  <c r="R50" i="6" s="1"/>
  <c r="J49" i="6"/>
  <c r="Q49" i="6" s="1"/>
  <c r="R49" i="6" s="1"/>
  <c r="J48" i="6" l="1"/>
  <c r="Q48" i="6" s="1"/>
  <c r="R48" i="6" s="1"/>
  <c r="J47" i="6" l="1"/>
  <c r="Q47" i="6" s="1"/>
  <c r="R47" i="6" s="1"/>
  <c r="J46" i="6" l="1"/>
  <c r="Q46" i="6" l="1"/>
  <c r="R46" i="6" s="1"/>
  <c r="J45" i="6"/>
  <c r="Q45" i="6" s="1"/>
  <c r="R45" i="6" s="1"/>
  <c r="J44" i="6" l="1"/>
  <c r="Q44" i="6" s="1"/>
  <c r="R44" i="6" s="1"/>
  <c r="J43" i="6" l="1"/>
  <c r="Q43" i="6" s="1"/>
  <c r="R43" i="6" s="1"/>
  <c r="J42" i="6" l="1"/>
  <c r="Q42" i="6" l="1"/>
  <c r="R42" i="6" s="1"/>
  <c r="J41" i="6"/>
  <c r="Q41" i="6" s="1"/>
  <c r="R41" i="6" s="1"/>
  <c r="J40" i="6" l="1"/>
  <c r="Q40" i="6" s="1"/>
  <c r="R40" i="6" s="1"/>
  <c r="J39" i="6" l="1"/>
  <c r="Q39" i="6" s="1"/>
  <c r="R39" i="6" s="1"/>
  <c r="J38" i="6" l="1"/>
  <c r="Q38" i="6" l="1"/>
  <c r="R38" i="6" s="1"/>
  <c r="J37" i="6"/>
  <c r="Q37" i="6" s="1"/>
  <c r="R37" i="6" s="1"/>
  <c r="J36" i="6" l="1"/>
  <c r="Q36" i="6" s="1"/>
  <c r="R36" i="6" s="1"/>
  <c r="J35" i="6" l="1"/>
  <c r="Q35" i="6" l="1"/>
  <c r="R35" i="6" s="1"/>
  <c r="J34" i="6"/>
  <c r="Q34" i="6" s="1"/>
  <c r="R34" i="6" s="1"/>
  <c r="J33" i="6" l="1"/>
  <c r="Q33" i="6" s="1"/>
  <c r="R33" i="6" s="1"/>
  <c r="J32" i="6" l="1"/>
  <c r="Q32" i="6" s="1"/>
  <c r="R32" i="6" s="1"/>
  <c r="J31" i="6" l="1"/>
  <c r="Q31" i="6" l="1"/>
  <c r="R31" i="6" s="1"/>
  <c r="J30" i="6"/>
  <c r="Q30" i="6" s="1"/>
  <c r="R30" i="6" s="1"/>
  <c r="J29" i="6" l="1"/>
  <c r="Q29" i="6" s="1"/>
  <c r="R29" i="6" s="1"/>
  <c r="J28" i="6" l="1"/>
  <c r="Q28" i="6" s="1"/>
  <c r="R28" i="6" s="1"/>
  <c r="J27" i="6" l="1"/>
  <c r="J26" i="6" l="1"/>
  <c r="J25" i="6" l="1"/>
  <c r="J24" i="6" l="1"/>
  <c r="Q24" i="6" s="1"/>
  <c r="J23" i="6" l="1"/>
  <c r="J22" i="6" l="1"/>
  <c r="Q22" i="6" s="1"/>
  <c r="R22" i="6" s="1"/>
  <c r="J21" i="6" l="1"/>
  <c r="J20" i="6" l="1"/>
  <c r="Q20" i="6" s="1"/>
  <c r="R20" i="6" s="1"/>
  <c r="J19" i="6" l="1"/>
  <c r="Q19" i="6" s="1"/>
  <c r="R19" i="6" s="1"/>
  <c r="J18" i="6" l="1"/>
  <c r="Q18" i="6" s="1"/>
  <c r="R18" i="6" s="1"/>
  <c r="J17" i="6" l="1"/>
  <c r="Q17" i="6" s="1"/>
  <c r="R17" i="6" s="1"/>
  <c r="H15" i="6" l="1"/>
  <c r="H11" i="6" s="1"/>
  <c r="J16" i="6"/>
  <c r="Q16" i="6" s="1"/>
  <c r="R16" i="6" s="1"/>
  <c r="J15" i="6" l="1"/>
  <c r="Q15" i="6" s="1"/>
  <c r="R15" i="6" s="1"/>
  <c r="J11" i="6"/>
  <c r="J54" i="6" s="1"/>
  <c r="M23" i="6" l="1"/>
  <c r="M25" i="6"/>
  <c r="Q25" i="6" s="1"/>
  <c r="R25" i="6" s="1"/>
  <c r="M26" i="6"/>
  <c r="Q26" i="6" s="1"/>
  <c r="R26" i="6" s="1"/>
  <c r="M27" i="6"/>
  <c r="Q27" i="6" s="1"/>
  <c r="R27" i="6" s="1"/>
  <c r="M6" i="6"/>
  <c r="M7" i="6"/>
  <c r="Q7" i="6" s="1"/>
  <c r="M10" i="6"/>
  <c r="Q10" i="6" s="1"/>
  <c r="M12" i="6"/>
  <c r="M13" i="6"/>
  <c r="Q13" i="6" s="1"/>
  <c r="R13" i="6" s="1"/>
  <c r="M5" i="6" l="1"/>
  <c r="Q5" i="6" s="1"/>
  <c r="R5" i="6" s="1"/>
  <c r="Q6" i="6"/>
  <c r="R6" i="6" s="1"/>
  <c r="M21" i="6"/>
  <c r="Q21" i="6" s="1"/>
  <c r="R21" i="6" s="1"/>
  <c r="Q23" i="6"/>
  <c r="R23" i="6" s="1"/>
  <c r="Q12" i="6"/>
  <c r="R12" i="6" s="1"/>
  <c r="M11" i="6"/>
  <c r="Q11" i="6" s="1"/>
  <c r="R11" i="6" s="1"/>
  <c r="R7" i="6"/>
  <c r="R24" i="6"/>
  <c r="M54" i="6" l="1"/>
  <c r="R54" i="6" s="1" a="1"/>
  <c r="R5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<sst xmlns="http://schemas.openxmlformats.org/spreadsheetml/2006/main" count="134" uniqueCount="85">
  <si>
    <t>SUBTOTAL</t>
  </si>
  <si>
    <t>PROJECT 1</t>
  </si>
  <si>
    <t>STATUS</t>
  </si>
  <si>
    <t>Not Started</t>
  </si>
  <si>
    <t>In Progress</t>
  </si>
  <si>
    <t>Complete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</si>
  <si>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</si>
  <si>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</si>
  <si>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</si>
  <si>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</si>
  <si>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</si>
  <si>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</si>
  <si>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</si>
  <si>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</si>
  <si>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</si>
  <si>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</si>
  <si>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</si>
  <si>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Presupuesto de Proyecto</t>
  </si>
  <si>
    <t>El usuario debe completar solo las celdas no sombreadas.</t>
  </si>
  <si>
    <t>Mano de Obra</t>
  </si>
  <si>
    <t>Materiales</t>
  </si>
  <si>
    <t>Costos Fijos</t>
  </si>
  <si>
    <t>Balance</t>
  </si>
  <si>
    <t>TAREA</t>
  </si>
  <si>
    <t>DESCRIPCION</t>
  </si>
  <si>
    <t>ESTADO</t>
  </si>
  <si>
    <t>FECHA INICIO PLANIFICADA</t>
  </si>
  <si>
    <t>FECHA INICIO REAL</t>
  </si>
  <si>
    <t>FECHA FIN</t>
  </si>
  <si>
    <t>HORAS</t>
  </si>
  <si>
    <t>VALOR HORA</t>
  </si>
  <si>
    <t>TOTAL MANO DE OBRA</t>
  </si>
  <si>
    <t>UNIDADES</t>
  </si>
  <si>
    <t>VALOR UNIDAD</t>
  </si>
  <si>
    <t>TOTAL MATERIALES</t>
  </si>
  <si>
    <t>EQUIPOS</t>
  </si>
  <si>
    <t>MISCELANEOS</t>
  </si>
  <si>
    <t>PRESUPUESTO</t>
  </si>
  <si>
    <t>REAL</t>
  </si>
  <si>
    <t>Diferencia (Menos / Más del Presupuesto)</t>
  </si>
  <si>
    <t xml:space="preserve"> </t>
  </si>
  <si>
    <t>Planificación inicial y levantamiento de requisitos</t>
  </si>
  <si>
    <t>Conformación del Equipo de trabajo</t>
  </si>
  <si>
    <t xml:space="preserve">Presentación y Asignación de actividades </t>
  </si>
  <si>
    <t>Identificación de requerimientos</t>
  </si>
  <si>
    <t>Diseño UX/UI e investigación</t>
  </si>
  <si>
    <t>Estudio de usuarios y recopilación de datos</t>
  </si>
  <si>
    <t>Tipos de requerimientos</t>
  </si>
  <si>
    <t>Elaboración interfaz</t>
  </si>
  <si>
    <t>Análisis</t>
  </si>
  <si>
    <t>Toma de decisiones y ajuste</t>
  </si>
  <si>
    <t>Arquitectura técnica</t>
  </si>
  <si>
    <t xml:space="preserve">Carga inicial </t>
  </si>
  <si>
    <t>Pruebas funcionales</t>
  </si>
  <si>
    <t>Desarrollo MVP (aplicación básica)</t>
  </si>
  <si>
    <t>Levantamiento de información</t>
  </si>
  <si>
    <t>Configuración del entorno y bases de datos</t>
  </si>
  <si>
    <t>Desarrollo de módulos de registro de ingresos y gastos</t>
  </si>
  <si>
    <t>Implementación de autenticación y seguridad</t>
  </si>
  <si>
    <t>Integración de IA y Machine Learning</t>
  </si>
  <si>
    <t>Entrenamiento inicial de modelo IA (clasificación de gastos)</t>
  </si>
  <si>
    <t>Integración con backend</t>
  </si>
  <si>
    <t>Validación de precisión y métricas</t>
  </si>
  <si>
    <t>Visualización y reportes</t>
  </si>
  <si>
    <t>Implementación de gráficos y reportes dinámicos</t>
  </si>
  <si>
    <t>Alertas y notificaciones de gastos</t>
  </si>
  <si>
    <t xml:space="preserve"> Pruebas unitarias e integración</t>
  </si>
  <si>
    <t>Pruebas unitarias e integración</t>
  </si>
  <si>
    <t>Ajustes en diseño y usabilidad</t>
  </si>
  <si>
    <t>Optimización de rendimiento</t>
  </si>
  <si>
    <t>Correcciones y optimización</t>
  </si>
  <si>
    <t>Depuración técnica</t>
  </si>
  <si>
    <t>Refinamiento del modelo IA</t>
  </si>
  <si>
    <t>Optimización de la app móvil</t>
  </si>
  <si>
    <t>Lanzamiento Beta y Retroalimentación</t>
  </si>
  <si>
    <t>Preparación del entorno de despliegue</t>
  </si>
  <si>
    <t>Publicación Beta controlada</t>
  </si>
  <si>
    <t>Encuestas y retroalimentación</t>
  </si>
  <si>
    <t>Cierre y Entrega</t>
  </si>
  <si>
    <t>Documentación técnica</t>
  </si>
  <si>
    <t>Informe final del proyecto</t>
  </si>
  <si>
    <t>Presentación final</t>
  </si>
  <si>
    <t>Constitución del acta de inicio del proyecto</t>
  </si>
  <si>
    <t>Gestión de interesados y Matriz raci</t>
  </si>
  <si>
    <t>Diseño UI/UX (mockups y prototipos)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</si>
</sst>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0.0"/>
    <numFmt numFmtId="168" formatCode="mm/dd/yy;@"/>
    <numFmt numFmtId="169" formatCode="_(&quot;$&quot;* #,##0_);_(&quot;$&quot;* \(#,##0\);_(&quot;$&quot;* &quot;-&quot;??_);_(@_)"/>
    <numFmt numFmtId="170" formatCode="mm/dd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0"/>
      <name val="Century Gothic"/>
      <family val="1"/>
    </font>
    <font>
      <sz val="10"/>
      <name val="Century Gothic"/>
      <family val="1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1" tint="0.34998626667073579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sz val="22"/>
      <color theme="1" tint="0.34998626667073579"/>
      <name val="Century Gothic"/>
      <family val="1"/>
    </font>
    <font>
      <b/>
      <sz val="24"/>
      <color theme="1" tint="0.34998626667073579"/>
      <name val="Century Gothic"/>
      <family val="1"/>
    </font>
    <font>
      <sz val="12"/>
      <color theme="1" tint="0.34998626667073579"/>
      <name val="Century Gothic"/>
      <family val="1"/>
    </font>
    <font>
      <sz val="11"/>
      <color theme="0"/>
      <name val="Century Gothic"/>
      <family val="1"/>
    </font>
    <font>
      <sz val="11"/>
      <color theme="1"/>
      <name val="Century Gothic"/>
      <family val="1"/>
    </font>
    <font>
      <sz val="12"/>
      <color theme="0"/>
      <name val="Century Gothic"/>
      <family val="1"/>
    </font>
  </fonts>
  <fills count="2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1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760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0600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ouble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/>
      <bottom style="thin">
        <color theme="0" tint="-0.249977111117893"/>
      </bottom>
      <diagonal/>
    </border>
    <border>
      <left style="double">
        <color theme="0" tint="-0.34998626667073579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34998626667073579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ashed">
        <color theme="0" tint="-0.34998626667073579"/>
      </right>
      <top/>
      <bottom/>
      <diagonal/>
    </border>
    <border>
      <left style="thin">
        <color theme="0" tint="-0.249977111117893"/>
      </left>
      <right style="dashed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38">
    <xf numFmtId="0" fontId="0" fillId="0" borderId="0" xfId="0"/>
    <xf numFmtId="0" fontId="5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 indent="1"/>
    </xf>
    <xf numFmtId="0" fontId="8" fillId="3" borderId="0" xfId="0" applyFont="1" applyFill="1" applyAlignment="1">
      <alignment vertical="center"/>
    </xf>
    <xf numFmtId="0" fontId="12" fillId="0" borderId="0" xfId="0" applyFont="1"/>
    <xf numFmtId="0" fontId="5" fillId="7" borderId="1" xfId="0" applyFont="1" applyFill="1" applyBorder="1" applyAlignment="1">
      <alignment horizontal="left" vertical="center" wrapText="1" indent="1"/>
    </xf>
    <xf numFmtId="0" fontId="5" fillId="10" borderId="1" xfId="0" applyFont="1" applyFill="1" applyBorder="1" applyAlignment="1">
      <alignment horizontal="left" vertical="center" wrapText="1" indent="1"/>
    </xf>
    <xf numFmtId="0" fontId="5" fillId="11" borderId="1" xfId="0" applyFont="1" applyFill="1" applyBorder="1" applyAlignment="1">
      <alignment horizontal="left" vertical="center" wrapText="1" indent="1"/>
    </xf>
    <xf numFmtId="0" fontId="9" fillId="12" borderId="1" xfId="0" applyFont="1" applyFill="1" applyBorder="1" applyAlignment="1">
      <alignment horizontal="left" vertical="center" indent="1"/>
    </xf>
    <xf numFmtId="0" fontId="9" fillId="13" borderId="1" xfId="0" applyFont="1" applyFill="1" applyBorder="1" applyAlignment="1">
      <alignment horizontal="left" vertical="center" indent="1"/>
    </xf>
    <xf numFmtId="0" fontId="9" fillId="7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 indent="1"/>
    </xf>
    <xf numFmtId="0" fontId="9" fillId="15" borderId="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 applyProtection="1">
      <alignment horizontal="left" vertical="center" wrapText="1" indent="1"/>
      <protection locked="0"/>
    </xf>
    <xf numFmtId="0" fontId="3" fillId="5" borderId="1" xfId="0" applyFont="1" applyFill="1" applyBorder="1" applyAlignment="1">
      <alignment horizontal="left" vertical="center" wrapText="1" indent="1"/>
    </xf>
    <xf numFmtId="165" fontId="10" fillId="5" borderId="1" xfId="1" applyNumberFormat="1" applyFont="1" applyFill="1" applyBorder="1" applyAlignment="1" applyProtection="1">
      <alignment vertical="center"/>
      <protection locked="0"/>
    </xf>
    <xf numFmtId="0" fontId="16" fillId="3" borderId="0" xfId="0" applyFont="1" applyFill="1" applyAlignment="1">
      <alignment vertical="center"/>
    </xf>
    <xf numFmtId="164" fontId="10" fillId="5" borderId="1" xfId="0" applyNumberFormat="1" applyFont="1" applyFill="1" applyBorder="1" applyAlignment="1" applyProtection="1">
      <alignment vertical="center"/>
      <protection locked="0"/>
    </xf>
    <xf numFmtId="167" fontId="4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right" vertical="center"/>
      <protection locked="0"/>
    </xf>
    <xf numFmtId="0" fontId="10" fillId="2" borderId="10" xfId="0" applyFont="1" applyFill="1" applyBorder="1" applyAlignment="1">
      <alignment horizontal="center" vertical="center" wrapText="1"/>
    </xf>
    <xf numFmtId="164" fontId="10" fillId="5" borderId="10" xfId="1" applyNumberFormat="1" applyFont="1" applyFill="1" applyBorder="1" applyAlignment="1" applyProtection="1">
      <alignment vertical="center"/>
      <protection locked="0"/>
    </xf>
    <xf numFmtId="0" fontId="10" fillId="2" borderId="8" xfId="0" applyFont="1" applyFill="1" applyBorder="1" applyAlignment="1">
      <alignment horizontal="center" vertical="center" wrapText="1"/>
    </xf>
    <xf numFmtId="167" fontId="11" fillId="5" borderId="8" xfId="0" applyNumberFormat="1" applyFont="1" applyFill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>
      <alignment horizontal="center" vertical="center" wrapText="1"/>
    </xf>
    <xf numFmtId="169" fontId="10" fillId="5" borderId="14" xfId="1" applyNumberFormat="1" applyFont="1" applyFill="1" applyBorder="1" applyAlignment="1" applyProtection="1">
      <alignment vertical="center"/>
      <protection locked="0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69" fontId="10" fillId="5" borderId="15" xfId="1" applyNumberFormat="1" applyFont="1" applyFill="1" applyBorder="1" applyAlignment="1" applyProtection="1">
      <alignment vertical="center"/>
    </xf>
    <xf numFmtId="0" fontId="16" fillId="3" borderId="16" xfId="0" applyFont="1" applyFill="1" applyBorder="1" applyAlignment="1">
      <alignment vertical="center"/>
    </xf>
    <xf numFmtId="0" fontId="10" fillId="2" borderId="17" xfId="0" applyFont="1" applyFill="1" applyBorder="1" applyAlignment="1">
      <alignment horizontal="center" vertical="center" wrapText="1"/>
    </xf>
    <xf numFmtId="168" fontId="10" fillId="5" borderId="18" xfId="0" applyNumberFormat="1" applyFont="1" applyFill="1" applyBorder="1" applyAlignment="1">
      <alignment horizontal="left" vertical="center" wrapText="1" indent="1"/>
    </xf>
    <xf numFmtId="168" fontId="5" fillId="4" borderId="1" xfId="0" applyNumberFormat="1" applyFont="1" applyFill="1" applyBorder="1" applyAlignment="1">
      <alignment horizontal="left" vertical="center" wrapText="1" indent="1"/>
    </xf>
    <xf numFmtId="168" fontId="5" fillId="4" borderId="18" xfId="0" applyNumberFormat="1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 applyProtection="1">
      <alignment horizontal="right" vertical="center"/>
      <protection locked="0"/>
    </xf>
    <xf numFmtId="164" fontId="4" fillId="0" borderId="10" xfId="1" applyNumberFormat="1" applyFont="1" applyFill="1" applyBorder="1" applyAlignment="1" applyProtection="1">
      <alignment vertical="center"/>
      <protection locked="0"/>
    </xf>
    <xf numFmtId="169" fontId="5" fillId="7" borderId="14" xfId="1" applyNumberFormat="1" applyFont="1" applyFill="1" applyBorder="1" applyAlignment="1" applyProtection="1">
      <alignment horizontal="left" vertical="center"/>
    </xf>
    <xf numFmtId="0" fontId="17" fillId="16" borderId="1" xfId="0" applyFont="1" applyFill="1" applyBorder="1" applyAlignment="1">
      <alignment horizontal="left" vertical="center" wrapText="1" indent="2"/>
    </xf>
    <xf numFmtId="0" fontId="18" fillId="6" borderId="1" xfId="0" applyFont="1" applyFill="1" applyBorder="1" applyAlignment="1">
      <alignment horizontal="left" vertical="center" wrapText="1" indent="2"/>
    </xf>
    <xf numFmtId="0" fontId="18" fillId="0" borderId="1" xfId="0" applyFont="1" applyBorder="1" applyAlignment="1">
      <alignment horizontal="left" vertical="center" wrapText="1" indent="2"/>
    </xf>
    <xf numFmtId="0" fontId="19" fillId="17" borderId="2" xfId="0" applyFont="1" applyFill="1" applyBorder="1" applyAlignment="1">
      <alignment horizontal="left" vertical="center" wrapText="1" indent="1"/>
    </xf>
    <xf numFmtId="0" fontId="19" fillId="18" borderId="2" xfId="0" applyFont="1" applyFill="1" applyBorder="1" applyAlignment="1">
      <alignment horizontal="left" vertical="center" wrapText="1" indent="1"/>
    </xf>
    <xf numFmtId="0" fontId="19" fillId="19" borderId="2" xfId="0" applyFont="1" applyFill="1" applyBorder="1" applyAlignment="1">
      <alignment horizontal="left" vertical="center" wrapText="1" indent="1"/>
    </xf>
    <xf numFmtId="0" fontId="19" fillId="5" borderId="2" xfId="0" applyFont="1" applyFill="1" applyBorder="1" applyAlignment="1">
      <alignment horizontal="left" vertical="center" wrapText="1" indent="1"/>
    </xf>
    <xf numFmtId="0" fontId="19" fillId="20" borderId="2" xfId="0" applyFont="1" applyFill="1" applyBorder="1" applyAlignment="1">
      <alignment horizontal="left" vertical="center" wrapText="1" indent="1"/>
    </xf>
    <xf numFmtId="0" fontId="19" fillId="21" borderId="2" xfId="0" applyFont="1" applyFill="1" applyBorder="1" applyAlignment="1">
      <alignment horizontal="left" vertical="center" wrapText="1" indent="1"/>
    </xf>
    <xf numFmtId="0" fontId="19" fillId="22" borderId="2" xfId="0" applyFont="1" applyFill="1" applyBorder="1" applyAlignment="1">
      <alignment horizontal="left" vertical="center" wrapText="1" indent="1"/>
    </xf>
    <xf numFmtId="170" fontId="9" fillId="6" borderId="1" xfId="0" applyNumberFormat="1" applyFont="1" applyFill="1" applyBorder="1" applyAlignment="1">
      <alignment horizontal="left" vertical="center" wrapText="1" indent="1" readingOrder="1"/>
    </xf>
    <xf numFmtId="170" fontId="9" fillId="0" borderId="1" xfId="0" applyNumberFormat="1" applyFont="1" applyBorder="1" applyAlignment="1">
      <alignment horizontal="left" vertical="center" wrapText="1" indent="1" readingOrder="1"/>
    </xf>
    <xf numFmtId="170" fontId="9" fillId="6" borderId="19" xfId="0" applyNumberFormat="1" applyFont="1" applyFill="1" applyBorder="1" applyAlignment="1">
      <alignment horizontal="left" vertical="center" wrapText="1" indent="1" readingOrder="1"/>
    </xf>
    <xf numFmtId="170" fontId="9" fillId="0" borderId="19" xfId="0" applyNumberFormat="1" applyFont="1" applyBorder="1" applyAlignment="1">
      <alignment horizontal="left" vertical="center" wrapText="1" indent="1" readingOrder="1"/>
    </xf>
    <xf numFmtId="2" fontId="0" fillId="0" borderId="0" xfId="0" applyNumberFormat="1"/>
    <xf numFmtId="0" fontId="19" fillId="23" borderId="2" xfId="0" applyFont="1" applyFill="1" applyBorder="1" applyAlignment="1">
      <alignment horizontal="left" vertical="center" wrapText="1" indent="1"/>
    </xf>
    <xf numFmtId="0" fontId="5" fillId="23" borderId="1" xfId="0" applyFont="1" applyFill="1" applyBorder="1" applyAlignment="1" applyProtection="1">
      <alignment horizontal="left" vertical="center" wrapText="1" indent="1"/>
      <protection locked="0"/>
    </xf>
    <xf numFmtId="170" fontId="19" fillId="23" borderId="2" xfId="0" applyNumberFormat="1" applyFont="1" applyFill="1" applyBorder="1" applyAlignment="1">
      <alignment horizontal="left" vertical="center" wrapText="1" indent="1" readingOrder="1"/>
    </xf>
    <xf numFmtId="2" fontId="0" fillId="23" borderId="0" xfId="0" applyNumberFormat="1" applyFill="1"/>
    <xf numFmtId="164" fontId="4" fillId="23" borderId="1" xfId="1" applyNumberFormat="1" applyFont="1" applyFill="1" applyBorder="1" applyAlignment="1" applyProtection="1">
      <alignment horizontal="right" vertical="center"/>
      <protection locked="0"/>
    </xf>
    <xf numFmtId="167" fontId="4" fillId="23" borderId="1" xfId="0" applyNumberFormat="1" applyFont="1" applyFill="1" applyBorder="1" applyAlignment="1" applyProtection="1">
      <alignment horizontal="center" vertical="center"/>
      <protection locked="0"/>
    </xf>
    <xf numFmtId="164" fontId="4" fillId="23" borderId="1" xfId="0" applyNumberFormat="1" applyFont="1" applyFill="1" applyBorder="1" applyAlignment="1" applyProtection="1">
      <alignment horizontal="right" vertical="center"/>
      <protection locked="0"/>
    </xf>
    <xf numFmtId="164" fontId="4" fillId="23" borderId="10" xfId="1" applyNumberFormat="1" applyFont="1" applyFill="1" applyBorder="1" applyAlignment="1" applyProtection="1">
      <alignment vertical="center"/>
      <protection locked="0"/>
    </xf>
    <xf numFmtId="169" fontId="5" fillId="23" borderId="14" xfId="1" applyNumberFormat="1" applyFont="1" applyFill="1" applyBorder="1" applyAlignment="1" applyProtection="1">
      <alignment horizontal="left" vertical="center"/>
    </xf>
    <xf numFmtId="164" fontId="17" fillId="16" borderId="1" xfId="0" applyNumberFormat="1" applyFont="1" applyFill="1" applyBorder="1" applyAlignment="1">
      <alignment horizontal="left" vertical="center" wrapText="1" indent="2"/>
    </xf>
    <xf numFmtId="164" fontId="19" fillId="17" borderId="2" xfId="0" applyNumberFormat="1" applyFont="1" applyFill="1" applyBorder="1" applyAlignment="1">
      <alignment horizontal="left" vertical="center" wrapText="1" indent="1"/>
    </xf>
    <xf numFmtId="164" fontId="19" fillId="18" borderId="2" xfId="0" applyNumberFormat="1" applyFont="1" applyFill="1" applyBorder="1" applyAlignment="1">
      <alignment horizontal="left" vertical="center" wrapText="1" indent="1"/>
    </xf>
    <xf numFmtId="164" fontId="19" fillId="19" borderId="2" xfId="0" applyNumberFormat="1" applyFont="1" applyFill="1" applyBorder="1" applyAlignment="1">
      <alignment horizontal="left" vertical="center" wrapText="1" indent="1"/>
    </xf>
    <xf numFmtId="164" fontId="19" fillId="5" borderId="2" xfId="0" applyNumberFormat="1" applyFont="1" applyFill="1" applyBorder="1" applyAlignment="1">
      <alignment horizontal="left" vertical="center" wrapText="1" indent="1"/>
    </xf>
    <xf numFmtId="164" fontId="19" fillId="20" borderId="2" xfId="0" applyNumberFormat="1" applyFont="1" applyFill="1" applyBorder="1" applyAlignment="1">
      <alignment horizontal="left" vertical="center" wrapText="1" indent="1"/>
    </xf>
    <xf numFmtId="164" fontId="19" fillId="21" borderId="2" xfId="0" applyNumberFormat="1" applyFont="1" applyFill="1" applyBorder="1" applyAlignment="1">
      <alignment horizontal="left" vertical="center" wrapText="1" indent="1"/>
    </xf>
    <xf numFmtId="164" fontId="19" fillId="22" borderId="2" xfId="0" applyNumberFormat="1" applyFont="1" applyFill="1" applyBorder="1" applyAlignment="1">
      <alignment horizontal="left" vertical="center" wrapText="1" indent="1"/>
    </xf>
    <xf numFmtId="164" fontId="4" fillId="0" borderId="1" xfId="1" applyNumberFormat="1" applyFont="1" applyFill="1" applyBorder="1" applyAlignment="1" applyProtection="1">
      <alignment horizontal="right" vertical="center"/>
      <protection locked="0"/>
    </xf>
    <xf numFmtId="2" fontId="17" fillId="16" borderId="1" xfId="0" applyNumberFormat="1" applyFont="1" applyFill="1" applyBorder="1" applyAlignment="1">
      <alignment horizontal="left" vertical="center" wrapText="1" indent="2"/>
    </xf>
    <xf numFmtId="2" fontId="19" fillId="17" borderId="2" xfId="0" applyNumberFormat="1" applyFont="1" applyFill="1" applyBorder="1" applyAlignment="1">
      <alignment horizontal="left" vertical="center" wrapText="1" indent="1"/>
    </xf>
    <xf numFmtId="2" fontId="19" fillId="18" borderId="2" xfId="0" applyNumberFormat="1" applyFont="1" applyFill="1" applyBorder="1" applyAlignment="1">
      <alignment horizontal="left" vertical="center" wrapText="1" indent="1"/>
    </xf>
    <xf numFmtId="2" fontId="19" fillId="19" borderId="2" xfId="0" applyNumberFormat="1" applyFont="1" applyFill="1" applyBorder="1" applyAlignment="1">
      <alignment horizontal="left" vertical="center" wrapText="1" indent="1"/>
    </xf>
    <xf numFmtId="2" fontId="19" fillId="5" borderId="2" xfId="0" applyNumberFormat="1" applyFont="1" applyFill="1" applyBorder="1" applyAlignment="1">
      <alignment horizontal="left" vertical="center" wrapText="1" indent="1"/>
    </xf>
    <xf numFmtId="2" fontId="19" fillId="20" borderId="2" xfId="0" applyNumberFormat="1" applyFont="1" applyFill="1" applyBorder="1" applyAlignment="1">
      <alignment horizontal="left" vertical="center" wrapText="1" indent="1"/>
    </xf>
    <xf numFmtId="2" fontId="19" fillId="21" borderId="2" xfId="0" applyNumberFormat="1" applyFont="1" applyFill="1" applyBorder="1" applyAlignment="1">
      <alignment horizontal="left" vertical="center" wrapText="1" indent="1"/>
    </xf>
    <xf numFmtId="2" fontId="19" fillId="22" borderId="2" xfId="0" applyNumberFormat="1" applyFont="1" applyFill="1" applyBorder="1" applyAlignment="1">
      <alignment horizontal="left" vertical="center" wrapText="1" indent="1"/>
    </xf>
    <xf numFmtId="170" fontId="17" fillId="16" borderId="1" xfId="0" applyNumberFormat="1" applyFont="1" applyFill="1" applyBorder="1" applyAlignment="1">
      <alignment horizontal="left" vertical="center" wrapText="1" indent="2"/>
    </xf>
    <xf numFmtId="170" fontId="19" fillId="17" borderId="2" xfId="0" applyNumberFormat="1" applyFont="1" applyFill="1" applyBorder="1" applyAlignment="1">
      <alignment horizontal="left" vertical="center" wrapText="1" indent="1"/>
    </xf>
    <xf numFmtId="170" fontId="19" fillId="18" borderId="2" xfId="0" applyNumberFormat="1" applyFont="1" applyFill="1" applyBorder="1" applyAlignment="1">
      <alignment horizontal="left" vertical="center" wrapText="1" indent="1"/>
    </xf>
    <xf numFmtId="170" fontId="19" fillId="19" borderId="2" xfId="0" applyNumberFormat="1" applyFont="1" applyFill="1" applyBorder="1" applyAlignment="1">
      <alignment horizontal="left" vertical="center" wrapText="1" indent="1"/>
    </xf>
    <xf numFmtId="170" fontId="19" fillId="5" borderId="2" xfId="0" applyNumberFormat="1" applyFont="1" applyFill="1" applyBorder="1" applyAlignment="1">
      <alignment horizontal="left" vertical="center" wrapText="1" indent="1"/>
    </xf>
    <xf numFmtId="170" fontId="19" fillId="20" borderId="2" xfId="0" applyNumberFormat="1" applyFont="1" applyFill="1" applyBorder="1" applyAlignment="1">
      <alignment horizontal="left" vertical="center" wrapText="1" indent="1"/>
    </xf>
    <xf numFmtId="170" fontId="5" fillId="3" borderId="1" xfId="0" applyNumberFormat="1" applyFont="1" applyFill="1" applyBorder="1" applyAlignment="1">
      <alignment horizontal="left" vertical="center" wrapText="1" indent="1"/>
    </xf>
    <xf numFmtId="170" fontId="19" fillId="21" borderId="2" xfId="0" applyNumberFormat="1" applyFont="1" applyFill="1" applyBorder="1" applyAlignment="1">
      <alignment horizontal="left" vertical="center" wrapText="1" indent="1"/>
    </xf>
    <xf numFmtId="170" fontId="19" fillId="22" borderId="2" xfId="0" applyNumberFormat="1" applyFont="1" applyFill="1" applyBorder="1" applyAlignment="1">
      <alignment horizontal="left" vertical="center" wrapText="1" indent="1"/>
    </xf>
    <xf numFmtId="170" fontId="10" fillId="5" borderId="1" xfId="0" applyNumberFormat="1" applyFont="1" applyFill="1" applyBorder="1" applyAlignment="1">
      <alignment horizontal="left" vertical="center" wrapText="1" indent="1"/>
    </xf>
    <xf numFmtId="167" fontId="19" fillId="22" borderId="2" xfId="0" applyNumberFormat="1" applyFont="1" applyFill="1" applyBorder="1" applyAlignment="1">
      <alignment horizontal="left" vertical="center" wrapText="1" indent="1"/>
    </xf>
    <xf numFmtId="167" fontId="19" fillId="21" borderId="2" xfId="0" applyNumberFormat="1" applyFont="1" applyFill="1" applyBorder="1" applyAlignment="1">
      <alignment horizontal="left" vertical="center" wrapText="1" indent="1"/>
    </xf>
    <xf numFmtId="167" fontId="19" fillId="5" borderId="2" xfId="0" applyNumberFormat="1" applyFont="1" applyFill="1" applyBorder="1" applyAlignment="1">
      <alignment horizontal="left" vertical="center" wrapText="1" indent="1"/>
    </xf>
    <xf numFmtId="167" fontId="19" fillId="19" borderId="2" xfId="0" applyNumberFormat="1" applyFont="1" applyFill="1" applyBorder="1" applyAlignment="1">
      <alignment horizontal="left" vertical="center" wrapText="1" indent="1"/>
    </xf>
    <xf numFmtId="167" fontId="19" fillId="18" borderId="2" xfId="0" applyNumberFormat="1" applyFont="1" applyFill="1" applyBorder="1" applyAlignment="1">
      <alignment horizontal="left" vertical="center" wrapText="1" indent="1"/>
    </xf>
    <xf numFmtId="167" fontId="19" fillId="17" borderId="2" xfId="0" applyNumberFormat="1" applyFont="1" applyFill="1" applyBorder="1" applyAlignment="1">
      <alignment horizontal="left" vertical="center" wrapText="1" indent="1"/>
    </xf>
    <xf numFmtId="164" fontId="0" fillId="23" borderId="0" xfId="0" applyNumberFormat="1" applyFill="1"/>
    <xf numFmtId="169" fontId="17" fillId="16" borderId="1" xfId="0" applyNumberFormat="1" applyFont="1" applyFill="1" applyBorder="1" applyAlignment="1">
      <alignment horizontal="left" vertical="center" wrapText="1" indent="2"/>
    </xf>
    <xf numFmtId="169" fontId="19" fillId="17" borderId="2" xfId="0" applyNumberFormat="1" applyFont="1" applyFill="1" applyBorder="1" applyAlignment="1">
      <alignment horizontal="left" vertical="center" wrapText="1" indent="1"/>
    </xf>
    <xf numFmtId="169" fontId="19" fillId="18" borderId="2" xfId="0" applyNumberFormat="1" applyFont="1" applyFill="1" applyBorder="1" applyAlignment="1">
      <alignment horizontal="left" vertical="center" wrapText="1" indent="1"/>
    </xf>
    <xf numFmtId="169" fontId="19" fillId="19" borderId="2" xfId="0" applyNumberFormat="1" applyFont="1" applyFill="1" applyBorder="1" applyAlignment="1">
      <alignment horizontal="left" vertical="center" wrapText="1" indent="1"/>
    </xf>
    <xf numFmtId="169" fontId="19" fillId="5" borderId="2" xfId="0" applyNumberFormat="1" applyFont="1" applyFill="1" applyBorder="1" applyAlignment="1">
      <alignment horizontal="left" vertical="center" wrapText="1" indent="1"/>
    </xf>
    <xf numFmtId="169" fontId="19" fillId="20" borderId="2" xfId="0" applyNumberFormat="1" applyFont="1" applyFill="1" applyBorder="1" applyAlignment="1">
      <alignment horizontal="left" vertical="center" wrapText="1" indent="1"/>
    </xf>
    <xf numFmtId="169" fontId="19" fillId="21" borderId="2" xfId="0" applyNumberFormat="1" applyFont="1" applyFill="1" applyBorder="1" applyAlignment="1">
      <alignment horizontal="left" vertical="center" wrapText="1" indent="1"/>
    </xf>
    <xf numFmtId="169" fontId="19" fillId="22" borderId="2" xfId="0" applyNumberFormat="1" applyFont="1" applyFill="1" applyBorder="1" applyAlignment="1">
      <alignment horizontal="left" vertical="center" wrapText="1" indent="1"/>
    </xf>
    <xf numFmtId="167" fontId="17" fillId="16" borderId="1" xfId="0" applyNumberFormat="1" applyFont="1" applyFill="1" applyBorder="1" applyAlignment="1">
      <alignment horizontal="left" vertical="center" wrapText="1" indent="2"/>
    </xf>
    <xf numFmtId="164" fontId="5" fillId="0" borderId="15" xfId="1" applyNumberFormat="1" applyFont="1" applyFill="1" applyBorder="1" applyAlignment="1" applyProtection="1">
      <alignment vertical="center"/>
    </xf>
    <xf numFmtId="164" fontId="5" fillId="23" borderId="15" xfId="1" applyNumberFormat="1" applyFont="1" applyFill="1" applyBorder="1" applyAlignment="1" applyProtection="1">
      <alignment vertical="center"/>
    </xf>
    <xf numFmtId="0" fontId="10" fillId="9" borderId="7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170" fontId="5" fillId="0" borderId="1" xfId="0" applyNumberFormat="1" applyFont="1" applyBorder="1" applyAlignment="1">
      <alignment horizontal="left" vertical="center" wrapText="1" indent="1"/>
    </xf>
    <xf numFmtId="170" fontId="5" fillId="6" borderId="1" xfId="0" applyNumberFormat="1" applyFont="1" applyFill="1" applyBorder="1" applyAlignment="1">
      <alignment horizontal="left" vertical="center" wrapText="1" indent="1"/>
    </xf>
    <xf numFmtId="170" fontId="5" fillId="0" borderId="19" xfId="0" applyNumberFormat="1" applyFont="1" applyBorder="1" applyAlignment="1">
      <alignment horizontal="left" vertical="center" wrapText="1" indent="1"/>
    </xf>
    <xf numFmtId="170" fontId="5" fillId="6" borderId="19" xfId="0" applyNumberFormat="1" applyFont="1" applyFill="1" applyBorder="1" applyAlignment="1">
      <alignment horizontal="left" vertical="center" wrapText="1" indent="1"/>
    </xf>
    <xf numFmtId="170" fontId="19" fillId="24" borderId="2" xfId="0" applyNumberFormat="1" applyFont="1" applyFill="1" applyBorder="1" applyAlignment="1">
      <alignment horizontal="left" vertical="center" wrapText="1" indent="1"/>
    </xf>
  </cellXfs>
  <cellStyles count="8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Moneda" xfId="1" builtinId="4"/>
    <cellStyle name="Normal" xfId="0" builtinId="0"/>
    <cellStyle name="Normal 2" xfId="7" xr:uid="{096755C3-0BB5-E94E-8E6C-945830891248}"/>
  </cellStyles>
  <dxfs count="21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rgb="FF600000"/>
      </font>
      <fill>
        <patternFill>
          <bgColor rgb="FFFF927C"/>
        </patternFill>
      </fill>
    </dxf>
    <dxf>
      <font>
        <color theme="1"/>
      </font>
      <fill>
        <patternFill>
          <fgColor theme="1"/>
          <bgColor rgb="FFE7FFCA"/>
        </patternFill>
      </fill>
    </dxf>
    <dxf>
      <font>
        <color rgb="FF600000"/>
      </font>
      <fill>
        <patternFill>
          <bgColor rgb="FFFF927C"/>
        </patternFill>
      </fill>
    </dxf>
    <dxf>
      <font>
        <color theme="1"/>
      </font>
      <fill>
        <patternFill>
          <fgColor theme="1"/>
          <bgColor rgb="FFE7FFCA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600000"/>
      <color rgb="FF880000"/>
      <color rgb="FFFF927C"/>
      <color rgb="FFFF8B78"/>
      <color rgb="FFE7FFCA"/>
      <color rgb="FFE8EFF9"/>
      <color rgb="FF00BD32"/>
      <color rgb="FF03C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A1F2-2597-1742-BA2F-7AF250B49533}">
  <sheetPr>
    <tabColor theme="3" tint="0.59999389629810485"/>
    <pageSetUpPr fitToPage="1"/>
  </sheetPr>
  <dimension ref="A1:AN414"/>
  <sheetViews>
    <sheetView showGridLines="0" tabSelected="1" zoomScale="55" zoomScaleNormal="55" workbookViewId="0">
      <selection activeCell="D41" sqref="D41"/>
    </sheetView>
  </sheetViews>
  <sheetFormatPr baseColWidth="10" defaultColWidth="11" defaultRowHeight="13.5" x14ac:dyDescent="0.25"/>
  <cols>
    <col min="1" max="1" width="3.125" style="2" customWidth="1"/>
    <col min="2" max="2" width="61.25" style="2" bestFit="1" customWidth="1"/>
    <col min="3" max="3" width="13.875" style="2" bestFit="1" customWidth="1"/>
    <col min="4" max="4" width="12.25" style="2" customWidth="1"/>
    <col min="5" max="5" width="12.125" style="2" bestFit="1" customWidth="1"/>
    <col min="6" max="6" width="11.75" style="2" bestFit="1" customWidth="1"/>
    <col min="7" max="7" width="9.875" style="2" bestFit="1" customWidth="1"/>
    <col min="8" max="8" width="9" style="2" bestFit="1" customWidth="1"/>
    <col min="9" max="9" width="13.375" style="2" bestFit="1" customWidth="1"/>
    <col min="10" max="10" width="18" style="2" customWidth="1"/>
    <col min="11" max="11" width="8.875" style="2" customWidth="1"/>
    <col min="12" max="13" width="12.75" style="2" bestFit="1" customWidth="1"/>
    <col min="14" max="14" width="13.25" style="2" bestFit="1" customWidth="1"/>
    <col min="15" max="15" width="12.75" style="2" bestFit="1" customWidth="1"/>
    <col min="16" max="16" width="14.375" style="2" bestFit="1" customWidth="1"/>
    <col min="17" max="17" width="15.5" style="2" bestFit="1" customWidth="1"/>
    <col min="18" max="18" width="15.125" style="2" bestFit="1" customWidth="1"/>
    <col min="19" max="19" width="3.125" style="2" customWidth="1"/>
    <col min="20" max="16384" width="11" style="2"/>
  </cols>
  <sheetData>
    <row r="1" spans="1:40" ht="45" customHeight="1" thickBot="1" x14ac:dyDescent="0.3">
      <c r="A1" s="1"/>
      <c r="B1" s="25" t="s">
        <v>17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5" customFormat="1" ht="17.25" x14ac:dyDescent="0.25">
      <c r="A2" s="4"/>
      <c r="B2" s="31" t="s">
        <v>18</v>
      </c>
      <c r="C2" s="31"/>
      <c r="D2" s="31"/>
      <c r="E2" s="31"/>
      <c r="F2" s="31"/>
      <c r="G2" s="44"/>
      <c r="H2" s="126" t="s">
        <v>19</v>
      </c>
      <c r="I2" s="127"/>
      <c r="J2" s="127"/>
      <c r="K2" s="127" t="s">
        <v>20</v>
      </c>
      <c r="L2" s="127"/>
      <c r="M2" s="127"/>
      <c r="N2" s="131" t="s">
        <v>21</v>
      </c>
      <c r="O2" s="132"/>
      <c r="P2" s="128" t="s">
        <v>22</v>
      </c>
      <c r="Q2" s="129"/>
      <c r="R2" s="130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s="5" customFormat="1" ht="38.25" x14ac:dyDescent="0.25">
      <c r="A3" s="4"/>
      <c r="B3" s="26" t="s">
        <v>23</v>
      </c>
      <c r="C3" s="26" t="s">
        <v>24</v>
      </c>
      <c r="D3" s="26" t="s">
        <v>25</v>
      </c>
      <c r="E3" s="10" t="s">
        <v>26</v>
      </c>
      <c r="F3" s="10" t="s">
        <v>27</v>
      </c>
      <c r="G3" s="45" t="s">
        <v>28</v>
      </c>
      <c r="H3" s="37" t="s">
        <v>29</v>
      </c>
      <c r="I3" s="11" t="s">
        <v>30</v>
      </c>
      <c r="J3" s="11" t="s">
        <v>31</v>
      </c>
      <c r="K3" s="10" t="s">
        <v>32</v>
      </c>
      <c r="L3" s="10" t="s">
        <v>33</v>
      </c>
      <c r="M3" s="10" t="s">
        <v>34</v>
      </c>
      <c r="N3" s="10" t="s">
        <v>35</v>
      </c>
      <c r="O3" s="35" t="s">
        <v>36</v>
      </c>
      <c r="P3" s="42" t="s">
        <v>37</v>
      </c>
      <c r="Q3" s="41" t="s">
        <v>38</v>
      </c>
      <c r="R3" s="39" t="s">
        <v>39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s="5" customFormat="1" x14ac:dyDescent="0.25">
      <c r="A4" s="4"/>
      <c r="B4" s="27" t="s">
        <v>1</v>
      </c>
      <c r="C4" s="27"/>
      <c r="D4" s="27"/>
      <c r="E4" s="47"/>
      <c r="F4" s="47"/>
      <c r="G4" s="48"/>
      <c r="H4" s="49"/>
      <c r="I4" s="50"/>
      <c r="J4" s="50"/>
      <c r="K4" s="50"/>
      <c r="L4" s="50"/>
      <c r="M4" s="50"/>
      <c r="N4" s="50"/>
      <c r="O4" s="51"/>
      <c r="P4" s="52"/>
      <c r="Q4" s="53"/>
      <c r="R4" s="5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s="5" customFormat="1" ht="16.5" x14ac:dyDescent="0.25">
      <c r="A5" s="4"/>
      <c r="B5" s="57" t="s">
        <v>41</v>
      </c>
      <c r="C5" s="57"/>
      <c r="D5" s="57"/>
      <c r="E5" s="98">
        <v>45877</v>
      </c>
      <c r="F5" s="98">
        <v>45877</v>
      </c>
      <c r="G5" s="98">
        <v>45910</v>
      </c>
      <c r="H5" s="90">
        <f>SUM(H6:H10)</f>
        <v>50</v>
      </c>
      <c r="I5" s="81">
        <f>SUM(I6:I10)</f>
        <v>137000</v>
      </c>
      <c r="J5" s="81">
        <f>H5*I5</f>
        <v>6850000</v>
      </c>
      <c r="K5" s="123">
        <f>SUM(K6:K10)</f>
        <v>1</v>
      </c>
      <c r="L5" s="81"/>
      <c r="M5" s="81">
        <f>SUM(M6:M10)</f>
        <v>150000</v>
      </c>
      <c r="N5" s="81">
        <v>250000</v>
      </c>
      <c r="O5" s="81">
        <v>100000</v>
      </c>
      <c r="P5" s="81">
        <v>7350000</v>
      </c>
      <c r="Q5" s="81">
        <f>J5+M5+O5+N5</f>
        <v>7350000</v>
      </c>
      <c r="R5" s="115">
        <f t="shared" ref="R5:R13" si="0">Q5-P5</f>
        <v>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s="5" customFormat="1" ht="16.5" x14ac:dyDescent="0.25">
      <c r="A6" s="4"/>
      <c r="B6" s="58" t="s">
        <v>82</v>
      </c>
      <c r="C6" s="28"/>
      <c r="D6" s="7" t="s">
        <v>5</v>
      </c>
      <c r="E6" s="67">
        <v>45877</v>
      </c>
      <c r="F6" s="67">
        <v>45878</v>
      </c>
      <c r="G6" s="67">
        <v>45878</v>
      </c>
      <c r="H6" s="71">
        <v>10</v>
      </c>
      <c r="I6" s="89">
        <v>30000</v>
      </c>
      <c r="J6" s="81">
        <f t="shared" ref="J6:J53" si="1">H6*I6</f>
        <v>300000</v>
      </c>
      <c r="K6" s="33"/>
      <c r="L6" s="89"/>
      <c r="M6" s="54">
        <f t="shared" ref="M6:M13" si="2">K6*L6</f>
        <v>0</v>
      </c>
      <c r="N6" s="34"/>
      <c r="O6" s="55"/>
      <c r="P6" s="124">
        <v>300000</v>
      </c>
      <c r="Q6" s="81">
        <f t="shared" ref="Q6:Q53" si="3">J6+M6+O6+N6</f>
        <v>300000</v>
      </c>
      <c r="R6" s="56">
        <f t="shared" si="0"/>
        <v>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s="5" customFormat="1" ht="16.5" x14ac:dyDescent="0.25">
      <c r="A7" s="4"/>
      <c r="B7" s="59" t="s">
        <v>42</v>
      </c>
      <c r="C7" s="28"/>
      <c r="D7" s="7" t="s">
        <v>5</v>
      </c>
      <c r="E7" s="68">
        <v>45879</v>
      </c>
      <c r="F7" s="68">
        <v>45884</v>
      </c>
      <c r="G7" s="68">
        <v>45884</v>
      </c>
      <c r="H7" s="71">
        <v>10</v>
      </c>
      <c r="I7" s="89">
        <v>25000</v>
      </c>
      <c r="J7" s="81">
        <f t="shared" si="1"/>
        <v>250000</v>
      </c>
      <c r="K7" s="33"/>
      <c r="L7" s="89"/>
      <c r="M7" s="54">
        <f t="shared" si="2"/>
        <v>0</v>
      </c>
      <c r="N7" s="34"/>
      <c r="O7" s="55"/>
      <c r="P7" s="124">
        <v>250000</v>
      </c>
      <c r="Q7" s="81">
        <f t="shared" si="3"/>
        <v>250000</v>
      </c>
      <c r="R7" s="56">
        <f t="shared" si="0"/>
        <v>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s="5" customFormat="1" ht="16.5" x14ac:dyDescent="0.25">
      <c r="A8" s="4"/>
      <c r="B8" s="59" t="s">
        <v>43</v>
      </c>
      <c r="C8" s="28"/>
      <c r="D8" s="7" t="s">
        <v>5</v>
      </c>
      <c r="E8" s="68">
        <v>45880</v>
      </c>
      <c r="F8" s="68">
        <v>45894</v>
      </c>
      <c r="G8" s="68">
        <v>45894</v>
      </c>
      <c r="H8" s="71">
        <v>10</v>
      </c>
      <c r="I8" s="89">
        <v>25000</v>
      </c>
      <c r="J8" s="81">
        <f t="shared" si="1"/>
        <v>250000</v>
      </c>
      <c r="K8" s="33">
        <v>1</v>
      </c>
      <c r="L8" s="89">
        <v>150000</v>
      </c>
      <c r="M8" s="54">
        <f>K8*L8</f>
        <v>150000</v>
      </c>
      <c r="N8" s="34"/>
      <c r="O8" s="55"/>
      <c r="P8" s="124">
        <v>400000</v>
      </c>
      <c r="Q8" s="81">
        <f t="shared" si="3"/>
        <v>400000</v>
      </c>
      <c r="R8" s="56">
        <f t="shared" si="0"/>
        <v>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s="5" customFormat="1" ht="16.5" x14ac:dyDescent="0.25">
      <c r="A9" s="4"/>
      <c r="B9" s="59" t="s">
        <v>83</v>
      </c>
      <c r="C9" s="28"/>
      <c r="D9" s="7" t="s">
        <v>5</v>
      </c>
      <c r="E9" s="68">
        <v>45884</v>
      </c>
      <c r="F9" s="68">
        <v>45902</v>
      </c>
      <c r="G9" s="68">
        <v>45902</v>
      </c>
      <c r="H9" s="71">
        <v>10</v>
      </c>
      <c r="I9" s="89">
        <v>27000</v>
      </c>
      <c r="J9" s="81">
        <f t="shared" ref="J9" si="4">H9*I9</f>
        <v>270000</v>
      </c>
      <c r="K9" s="33"/>
      <c r="L9" s="89"/>
      <c r="M9" s="54">
        <f>K9*L9</f>
        <v>0</v>
      </c>
      <c r="N9" s="34"/>
      <c r="O9" s="55"/>
      <c r="P9" s="124">
        <v>400000</v>
      </c>
      <c r="Q9" s="81">
        <v>400000</v>
      </c>
      <c r="R9" s="56">
        <f>Q9-P9</f>
        <v>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s="5" customFormat="1" ht="16.5" x14ac:dyDescent="0.25">
      <c r="A10" s="4"/>
      <c r="B10" s="59" t="s">
        <v>44</v>
      </c>
      <c r="C10" s="28"/>
      <c r="D10" s="7" t="s">
        <v>5</v>
      </c>
      <c r="E10" s="68">
        <v>45889</v>
      </c>
      <c r="F10" s="68">
        <v>45910</v>
      </c>
      <c r="G10" s="68">
        <v>45910</v>
      </c>
      <c r="H10" s="71">
        <v>10</v>
      </c>
      <c r="I10" s="89">
        <v>30000</v>
      </c>
      <c r="J10" s="81">
        <f t="shared" si="1"/>
        <v>300000</v>
      </c>
      <c r="K10" s="33"/>
      <c r="L10" s="89"/>
      <c r="M10" s="54">
        <f t="shared" si="2"/>
        <v>0</v>
      </c>
      <c r="N10" s="34"/>
      <c r="O10" s="55"/>
      <c r="P10" s="124">
        <v>300000</v>
      </c>
      <c r="Q10" s="81">
        <f t="shared" si="3"/>
        <v>300000</v>
      </c>
      <c r="R10" s="56">
        <f>Q10-P10</f>
        <v>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s="5" customFormat="1" ht="17.25" x14ac:dyDescent="0.25">
      <c r="A11" s="4"/>
      <c r="B11" s="60" t="s">
        <v>45</v>
      </c>
      <c r="C11" s="60"/>
      <c r="D11" s="7" t="s">
        <v>5</v>
      </c>
      <c r="E11" s="99">
        <v>45885</v>
      </c>
      <c r="F11" s="99">
        <v>45918</v>
      </c>
      <c r="G11" s="99">
        <v>45918</v>
      </c>
      <c r="H11" s="91">
        <f>SUM(H12:H14)+H15+H18</f>
        <v>160</v>
      </c>
      <c r="I11" s="82" cm="1">
        <f t="array" ref="I11">SUM(I18+I15+I12:I14)</f>
        <v>402000</v>
      </c>
      <c r="J11" s="81">
        <f>H11*I11</f>
        <v>64320000</v>
      </c>
      <c r="K11" s="113">
        <f>SUM(K12:K20)</f>
        <v>2</v>
      </c>
      <c r="L11" s="82"/>
      <c r="M11" s="82">
        <f>SUM(M12:M20)</f>
        <v>400000</v>
      </c>
      <c r="N11" s="82">
        <v>800000</v>
      </c>
      <c r="O11" s="82">
        <v>150000</v>
      </c>
      <c r="P11" s="82">
        <v>65670000</v>
      </c>
      <c r="Q11" s="81">
        <f t="shared" si="3"/>
        <v>65670000</v>
      </c>
      <c r="R11" s="116">
        <f t="shared" si="0"/>
        <v>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s="5" customFormat="1" ht="16.5" x14ac:dyDescent="0.25">
      <c r="A12" s="4"/>
      <c r="B12" s="59" t="s">
        <v>46</v>
      </c>
      <c r="C12" s="28"/>
      <c r="D12" s="7" t="s">
        <v>5</v>
      </c>
      <c r="E12" s="68">
        <v>45891</v>
      </c>
      <c r="F12" s="68">
        <v>45911</v>
      </c>
      <c r="G12" s="68">
        <v>45911</v>
      </c>
      <c r="H12" s="71">
        <v>30</v>
      </c>
      <c r="I12" s="89">
        <v>25000</v>
      </c>
      <c r="J12" s="81">
        <f t="shared" si="1"/>
        <v>750000</v>
      </c>
      <c r="K12" s="33"/>
      <c r="L12" s="89"/>
      <c r="M12" s="54">
        <f t="shared" si="2"/>
        <v>0</v>
      </c>
      <c r="N12" s="34"/>
      <c r="O12" s="55"/>
      <c r="P12" s="124">
        <v>750000</v>
      </c>
      <c r="Q12" s="81">
        <f t="shared" si="3"/>
        <v>750000</v>
      </c>
      <c r="R12" s="56">
        <f t="shared" si="0"/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s="5" customFormat="1" ht="16.5" x14ac:dyDescent="0.25">
      <c r="A13" s="4"/>
      <c r="B13" s="59" t="s">
        <v>47</v>
      </c>
      <c r="C13" s="28"/>
      <c r="D13" s="7" t="s">
        <v>5</v>
      </c>
      <c r="E13" s="68">
        <v>45893</v>
      </c>
      <c r="F13" s="68">
        <v>45907</v>
      </c>
      <c r="G13" s="68">
        <v>45907</v>
      </c>
      <c r="H13" s="71">
        <v>20</v>
      </c>
      <c r="I13" s="89">
        <v>25000</v>
      </c>
      <c r="J13" s="81">
        <f t="shared" si="1"/>
        <v>500000</v>
      </c>
      <c r="K13" s="33"/>
      <c r="L13" s="89"/>
      <c r="M13" s="54">
        <f t="shared" si="2"/>
        <v>0</v>
      </c>
      <c r="N13" s="34"/>
      <c r="O13" s="55"/>
      <c r="P13" s="124">
        <v>500000</v>
      </c>
      <c r="Q13" s="81">
        <f t="shared" si="3"/>
        <v>500000</v>
      </c>
      <c r="R13" s="56">
        <f t="shared" si="0"/>
        <v>0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s="5" customFormat="1" ht="16.5" x14ac:dyDescent="0.25">
      <c r="A14" s="4"/>
      <c r="B14" s="59" t="s">
        <v>84</v>
      </c>
      <c r="C14" s="28"/>
      <c r="D14" s="7" t="s">
        <v>5</v>
      </c>
      <c r="E14" s="68">
        <v>45893</v>
      </c>
      <c r="F14" s="68">
        <v>45912</v>
      </c>
      <c r="G14" s="68">
        <v>45912</v>
      </c>
      <c r="H14" s="71">
        <v>40</v>
      </c>
      <c r="I14" s="89">
        <v>22000</v>
      </c>
      <c r="J14" s="81">
        <f t="shared" si="1"/>
        <v>880000</v>
      </c>
      <c r="K14" s="33"/>
      <c r="L14" s="89"/>
      <c r="M14" s="54">
        <f>K14*L14</f>
        <v>0</v>
      </c>
      <c r="N14" s="34"/>
      <c r="O14" s="55"/>
      <c r="P14" s="124">
        <v>880000</v>
      </c>
      <c r="Q14" s="81">
        <f t="shared" si="3"/>
        <v>880000</v>
      </c>
      <c r="R14" s="56">
        <f t="shared" ref="R14:R27" si="5">Q14-P14</f>
        <v>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s="5" customFormat="1" ht="17.25" thickBot="1" x14ac:dyDescent="0.3">
      <c r="A15" s="4"/>
      <c r="B15" s="58" t="s">
        <v>48</v>
      </c>
      <c r="C15" s="28"/>
      <c r="D15" s="7" t="s">
        <v>5</v>
      </c>
      <c r="E15" s="69">
        <v>45908</v>
      </c>
      <c r="F15" s="69">
        <v>45914</v>
      </c>
      <c r="G15" s="69">
        <v>45914</v>
      </c>
      <c r="H15" s="71">
        <f>SUM(H16:H17)</f>
        <v>30</v>
      </c>
      <c r="I15" s="89">
        <f>SUM(I16:I17)</f>
        <v>55000</v>
      </c>
      <c r="J15" s="81">
        <f t="shared" si="1"/>
        <v>1650000</v>
      </c>
      <c r="K15" s="33">
        <v>1</v>
      </c>
      <c r="L15" s="89">
        <v>250000</v>
      </c>
      <c r="M15" s="54">
        <f>K15*L15</f>
        <v>250000</v>
      </c>
      <c r="N15" s="34"/>
      <c r="O15" s="55"/>
      <c r="P15" s="124">
        <v>1900000</v>
      </c>
      <c r="Q15" s="81">
        <f t="shared" si="3"/>
        <v>1900000</v>
      </c>
      <c r="R15" s="56">
        <f t="shared" si="5"/>
        <v>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s="5" customFormat="1" ht="17.25" thickBot="1" x14ac:dyDescent="0.3">
      <c r="A16" s="4"/>
      <c r="B16" s="59" t="s">
        <v>49</v>
      </c>
      <c r="C16" s="28"/>
      <c r="D16" s="7" t="s">
        <v>5</v>
      </c>
      <c r="E16" s="70">
        <v>45908</v>
      </c>
      <c r="F16" s="70">
        <v>45913</v>
      </c>
      <c r="G16" s="70">
        <v>45913</v>
      </c>
      <c r="H16" s="71">
        <v>10</v>
      </c>
      <c r="I16" s="89">
        <v>30000</v>
      </c>
      <c r="J16" s="81">
        <f t="shared" si="1"/>
        <v>300000</v>
      </c>
      <c r="K16" s="33"/>
      <c r="L16" s="89"/>
      <c r="M16" s="54">
        <f t="shared" ref="M16:M27" si="6">K16*L16</f>
        <v>0</v>
      </c>
      <c r="N16" s="34"/>
      <c r="O16" s="55"/>
      <c r="P16" s="124">
        <v>300000</v>
      </c>
      <c r="Q16" s="81">
        <f t="shared" si="3"/>
        <v>300000</v>
      </c>
      <c r="R16" s="56">
        <f t="shared" si="5"/>
        <v>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s="5" customFormat="1" ht="17.25" thickBot="1" x14ac:dyDescent="0.3">
      <c r="A17" s="4"/>
      <c r="B17" s="59" t="s">
        <v>50</v>
      </c>
      <c r="C17" s="28"/>
      <c r="D17" s="7" t="s">
        <v>5</v>
      </c>
      <c r="E17" s="70">
        <v>45914</v>
      </c>
      <c r="F17" s="70">
        <v>45915</v>
      </c>
      <c r="G17" s="70">
        <v>45915</v>
      </c>
      <c r="H17" s="71">
        <v>20</v>
      </c>
      <c r="I17" s="89">
        <v>25000</v>
      </c>
      <c r="J17" s="81">
        <f t="shared" si="1"/>
        <v>500000</v>
      </c>
      <c r="K17" s="33"/>
      <c r="L17" s="89"/>
      <c r="M17" s="54">
        <f t="shared" si="6"/>
        <v>0</v>
      </c>
      <c r="N17" s="34"/>
      <c r="O17" s="55"/>
      <c r="P17" s="124">
        <v>500000</v>
      </c>
      <c r="Q17" s="81">
        <f t="shared" si="3"/>
        <v>500000</v>
      </c>
      <c r="R17" s="56">
        <f t="shared" si="5"/>
        <v>0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s="5" customFormat="1" ht="17.25" thickBot="1" x14ac:dyDescent="0.3">
      <c r="A18" s="4"/>
      <c r="B18" s="58" t="s">
        <v>51</v>
      </c>
      <c r="C18" s="28"/>
      <c r="D18" s="7" t="s">
        <v>5</v>
      </c>
      <c r="E18" s="69">
        <v>45910</v>
      </c>
      <c r="F18" s="69">
        <v>45914</v>
      </c>
      <c r="G18" s="69">
        <v>45914</v>
      </c>
      <c r="H18" s="71">
        <f>SUM(H19:H20)</f>
        <v>40</v>
      </c>
      <c r="I18" s="89">
        <f>SUM(I19:I20)</f>
        <v>55000</v>
      </c>
      <c r="J18" s="81">
        <f t="shared" si="1"/>
        <v>2200000</v>
      </c>
      <c r="K18" s="33">
        <v>1</v>
      </c>
      <c r="L18" s="89">
        <v>150000</v>
      </c>
      <c r="M18" s="54">
        <f t="shared" si="6"/>
        <v>150000</v>
      </c>
      <c r="N18" s="34"/>
      <c r="O18" s="55"/>
      <c r="P18" s="124">
        <v>2350000</v>
      </c>
      <c r="Q18" s="81">
        <f t="shared" si="3"/>
        <v>2350000</v>
      </c>
      <c r="R18" s="56">
        <f t="shared" si="5"/>
        <v>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s="5" customFormat="1" ht="17.25" thickBot="1" x14ac:dyDescent="0.3">
      <c r="A19" s="4"/>
      <c r="B19" s="59" t="s">
        <v>52</v>
      </c>
      <c r="C19" s="28"/>
      <c r="D19" s="7" t="s">
        <v>5</v>
      </c>
      <c r="E19" s="70">
        <v>45914</v>
      </c>
      <c r="F19" s="70">
        <v>45916</v>
      </c>
      <c r="G19" s="70">
        <v>45916</v>
      </c>
      <c r="H19" s="71">
        <v>20</v>
      </c>
      <c r="I19" s="89">
        <v>30000</v>
      </c>
      <c r="J19" s="81">
        <f t="shared" si="1"/>
        <v>600000</v>
      </c>
      <c r="K19" s="33"/>
      <c r="L19" s="89"/>
      <c r="M19" s="54">
        <f t="shared" si="6"/>
        <v>0</v>
      </c>
      <c r="N19" s="34"/>
      <c r="O19" s="55"/>
      <c r="P19" s="124">
        <v>600000</v>
      </c>
      <c r="Q19" s="81">
        <f t="shared" si="3"/>
        <v>600000</v>
      </c>
      <c r="R19" s="56">
        <f t="shared" si="5"/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s="5" customFormat="1" ht="17.25" thickBot="1" x14ac:dyDescent="0.3">
      <c r="A20" s="4"/>
      <c r="B20" s="59" t="s">
        <v>53</v>
      </c>
      <c r="C20" s="28"/>
      <c r="D20" s="7" t="s">
        <v>5</v>
      </c>
      <c r="E20" s="70">
        <v>45914</v>
      </c>
      <c r="F20" s="70">
        <v>45917</v>
      </c>
      <c r="G20" s="70">
        <v>45917</v>
      </c>
      <c r="H20" s="71">
        <v>20</v>
      </c>
      <c r="I20" s="89">
        <v>25000</v>
      </c>
      <c r="J20" s="81">
        <f t="shared" si="1"/>
        <v>500000</v>
      </c>
      <c r="K20" s="33"/>
      <c r="L20" s="89"/>
      <c r="M20" s="54">
        <f t="shared" si="6"/>
        <v>0</v>
      </c>
      <c r="N20" s="34"/>
      <c r="O20" s="55"/>
      <c r="P20" s="124">
        <v>500000</v>
      </c>
      <c r="Q20" s="81">
        <f t="shared" si="3"/>
        <v>500000</v>
      </c>
      <c r="R20" s="56">
        <f t="shared" si="5"/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s="5" customFormat="1" ht="17.25" x14ac:dyDescent="0.25">
      <c r="A21" s="4"/>
      <c r="B21" s="61" t="s">
        <v>54</v>
      </c>
      <c r="C21" s="61"/>
      <c r="D21" s="7" t="s">
        <v>5</v>
      </c>
      <c r="E21" s="100">
        <v>45914</v>
      </c>
      <c r="F21" s="100">
        <v>45936</v>
      </c>
      <c r="G21" s="100">
        <v>45936</v>
      </c>
      <c r="H21" s="92">
        <f>SUM(H22:H24)+H25+H28</f>
        <v>180</v>
      </c>
      <c r="I21" s="83">
        <f>SUM(I22:I24)+I25+I28</f>
        <v>205000</v>
      </c>
      <c r="J21" s="81">
        <f t="shared" si="1"/>
        <v>36900000</v>
      </c>
      <c r="K21" s="112">
        <f>SUM(K22:K30)</f>
        <v>2</v>
      </c>
      <c r="L21" s="83"/>
      <c r="M21" s="83">
        <f>SUM(M22:M30)</f>
        <v>250000</v>
      </c>
      <c r="N21" s="83">
        <v>1500000</v>
      </c>
      <c r="O21" s="83">
        <v>200000</v>
      </c>
      <c r="P21" s="83">
        <v>38850000</v>
      </c>
      <c r="Q21" s="81">
        <f t="shared" si="3"/>
        <v>38850000</v>
      </c>
      <c r="R21" s="117">
        <f t="shared" si="5"/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s="5" customFormat="1" ht="16.5" x14ac:dyDescent="0.25">
      <c r="A22" s="4"/>
      <c r="B22" s="59" t="s">
        <v>55</v>
      </c>
      <c r="C22" s="28"/>
      <c r="D22" s="7" t="s">
        <v>5</v>
      </c>
      <c r="E22" s="68">
        <v>45914</v>
      </c>
      <c r="F22" s="133">
        <v>45919</v>
      </c>
      <c r="G22" s="133">
        <v>45919</v>
      </c>
      <c r="H22" s="71">
        <v>30</v>
      </c>
      <c r="I22" s="89">
        <v>30000</v>
      </c>
      <c r="J22" s="81">
        <f t="shared" si="1"/>
        <v>900000</v>
      </c>
      <c r="K22" s="33"/>
      <c r="L22" s="89"/>
      <c r="M22" s="54">
        <f t="shared" si="6"/>
        <v>0</v>
      </c>
      <c r="N22" s="34"/>
      <c r="O22" s="55"/>
      <c r="P22" s="124">
        <v>900000</v>
      </c>
      <c r="Q22" s="81">
        <f t="shared" si="3"/>
        <v>900000</v>
      </c>
      <c r="R22" s="56">
        <f t="shared" si="5"/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s="5" customFormat="1" ht="16.5" x14ac:dyDescent="0.25">
      <c r="A23" s="4"/>
      <c r="B23" s="59" t="s">
        <v>47</v>
      </c>
      <c r="C23" s="28"/>
      <c r="D23" s="7" t="s">
        <v>5</v>
      </c>
      <c r="E23" s="68">
        <v>45915</v>
      </c>
      <c r="F23" s="133">
        <v>45919</v>
      </c>
      <c r="G23" s="133">
        <v>45919</v>
      </c>
      <c r="H23" s="71">
        <v>20</v>
      </c>
      <c r="I23" s="89">
        <v>30000</v>
      </c>
      <c r="J23" s="81">
        <f t="shared" si="1"/>
        <v>600000</v>
      </c>
      <c r="K23" s="33"/>
      <c r="L23" s="89"/>
      <c r="M23" s="54">
        <f t="shared" si="6"/>
        <v>0</v>
      </c>
      <c r="N23" s="34"/>
      <c r="O23" s="55"/>
      <c r="P23" s="124">
        <v>600000</v>
      </c>
      <c r="Q23" s="81">
        <f t="shared" si="3"/>
        <v>600000</v>
      </c>
      <c r="R23" s="56">
        <f t="shared" si="5"/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s="5" customFormat="1" ht="16.5" x14ac:dyDescent="0.25">
      <c r="A24" s="4"/>
      <c r="B24" s="59" t="s">
        <v>56</v>
      </c>
      <c r="C24" s="28"/>
      <c r="D24" s="7" t="s">
        <v>5</v>
      </c>
      <c r="E24" s="68">
        <v>45917</v>
      </c>
      <c r="F24" s="133">
        <v>45929</v>
      </c>
      <c r="G24" s="133">
        <v>45929</v>
      </c>
      <c r="H24" s="71">
        <v>30</v>
      </c>
      <c r="I24" s="89">
        <v>25000</v>
      </c>
      <c r="J24" s="81">
        <f t="shared" si="1"/>
        <v>750000</v>
      </c>
      <c r="K24" s="33">
        <v>1</v>
      </c>
      <c r="L24" s="89">
        <v>100000</v>
      </c>
      <c r="M24" s="54">
        <f t="shared" si="6"/>
        <v>100000</v>
      </c>
      <c r="N24" s="34"/>
      <c r="O24" s="55"/>
      <c r="P24" s="124">
        <v>850000</v>
      </c>
      <c r="Q24" s="81">
        <f t="shared" si="3"/>
        <v>850000</v>
      </c>
      <c r="R24" s="56">
        <f t="shared" si="5"/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s="5" customFormat="1" ht="16.5" x14ac:dyDescent="0.25">
      <c r="A25" s="4"/>
      <c r="B25" s="58" t="s">
        <v>57</v>
      </c>
      <c r="C25" s="28"/>
      <c r="D25" s="7" t="s">
        <v>5</v>
      </c>
      <c r="E25" s="67">
        <v>45919</v>
      </c>
      <c r="F25" s="134">
        <v>45929</v>
      </c>
      <c r="G25" s="134">
        <v>45929</v>
      </c>
      <c r="H25" s="71">
        <f>SUM(H26:H27)</f>
        <v>40</v>
      </c>
      <c r="I25" s="89">
        <f>SUM(I26:I27)</f>
        <v>60000</v>
      </c>
      <c r="J25" s="81">
        <f t="shared" si="1"/>
        <v>2400000</v>
      </c>
      <c r="K25" s="33"/>
      <c r="L25" s="89"/>
      <c r="M25" s="54">
        <f t="shared" si="6"/>
        <v>0</v>
      </c>
      <c r="N25" s="34"/>
      <c r="O25" s="55"/>
      <c r="P25" s="124">
        <v>2400000</v>
      </c>
      <c r="Q25" s="81">
        <f t="shared" si="3"/>
        <v>2400000</v>
      </c>
      <c r="R25" s="56">
        <f t="shared" si="5"/>
        <v>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s="5" customFormat="1" ht="16.5" x14ac:dyDescent="0.25">
      <c r="A26" s="4"/>
      <c r="B26" s="59" t="s">
        <v>49</v>
      </c>
      <c r="C26" s="28"/>
      <c r="D26" s="7" t="s">
        <v>5</v>
      </c>
      <c r="E26" s="68">
        <v>45919</v>
      </c>
      <c r="F26" s="133">
        <v>45922</v>
      </c>
      <c r="G26" s="133">
        <v>45922</v>
      </c>
      <c r="H26" s="71">
        <v>20</v>
      </c>
      <c r="I26" s="89">
        <v>30000</v>
      </c>
      <c r="J26" s="81">
        <f t="shared" si="1"/>
        <v>600000</v>
      </c>
      <c r="K26" s="33"/>
      <c r="L26" s="89"/>
      <c r="M26" s="54">
        <f t="shared" si="6"/>
        <v>0</v>
      </c>
      <c r="N26" s="34"/>
      <c r="O26" s="55"/>
      <c r="P26" s="124">
        <v>600000</v>
      </c>
      <c r="Q26" s="81">
        <f t="shared" si="3"/>
        <v>600000</v>
      </c>
      <c r="R26" s="56">
        <f t="shared" si="5"/>
        <v>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s="5" customFormat="1" ht="17.25" thickBot="1" x14ac:dyDescent="0.3">
      <c r="A27" s="4"/>
      <c r="B27" s="59" t="s">
        <v>50</v>
      </c>
      <c r="C27" s="28"/>
      <c r="D27" s="7" t="s">
        <v>5</v>
      </c>
      <c r="E27" s="70">
        <v>45923</v>
      </c>
      <c r="F27" s="135">
        <v>45928</v>
      </c>
      <c r="G27" s="135">
        <v>45928</v>
      </c>
      <c r="H27" s="71">
        <v>20</v>
      </c>
      <c r="I27" s="89">
        <v>30000</v>
      </c>
      <c r="J27" s="81">
        <f t="shared" si="1"/>
        <v>600000</v>
      </c>
      <c r="K27" s="33"/>
      <c r="L27" s="89"/>
      <c r="M27" s="54">
        <f t="shared" si="6"/>
        <v>0</v>
      </c>
      <c r="N27" s="34"/>
      <c r="O27" s="55"/>
      <c r="P27" s="124">
        <v>600000</v>
      </c>
      <c r="Q27" s="81">
        <f t="shared" si="3"/>
        <v>600000</v>
      </c>
      <c r="R27" s="56">
        <f t="shared" si="5"/>
        <v>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s="5" customFormat="1" ht="17.25" thickBot="1" x14ac:dyDescent="0.3">
      <c r="A28" s="4"/>
      <c r="B28" s="58" t="s">
        <v>58</v>
      </c>
      <c r="C28" s="28"/>
      <c r="D28" s="7" t="s">
        <v>5</v>
      </c>
      <c r="E28" s="69">
        <v>45925</v>
      </c>
      <c r="F28" s="136">
        <v>45936</v>
      </c>
      <c r="G28" s="136">
        <v>45936</v>
      </c>
      <c r="H28" s="71">
        <f>SUM(H29:H30)</f>
        <v>60</v>
      </c>
      <c r="I28" s="89">
        <f>SUM(I29:I30)</f>
        <v>60000</v>
      </c>
      <c r="J28" s="81">
        <f t="shared" si="1"/>
        <v>3600000</v>
      </c>
      <c r="K28" s="33">
        <v>1</v>
      </c>
      <c r="L28" s="89">
        <v>150000</v>
      </c>
      <c r="M28" s="54">
        <f t="shared" ref="M28:M37" si="7">K28*L28</f>
        <v>150000</v>
      </c>
      <c r="N28" s="34"/>
      <c r="O28" s="55"/>
      <c r="P28" s="124">
        <v>3750000</v>
      </c>
      <c r="Q28" s="81">
        <f t="shared" si="3"/>
        <v>3750000</v>
      </c>
      <c r="R28" s="56">
        <f t="shared" ref="R28:R37" si="8">Q28-P28</f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s="5" customFormat="1" ht="17.25" thickBot="1" x14ac:dyDescent="0.3">
      <c r="A29" s="4"/>
      <c r="B29" s="59" t="s">
        <v>52</v>
      </c>
      <c r="C29" s="28"/>
      <c r="D29" s="7" t="s">
        <v>5</v>
      </c>
      <c r="E29" s="70">
        <v>45925</v>
      </c>
      <c r="F29" s="135">
        <v>45936</v>
      </c>
      <c r="G29" s="135">
        <v>45936</v>
      </c>
      <c r="H29" s="71">
        <v>30</v>
      </c>
      <c r="I29" s="89">
        <v>30000</v>
      </c>
      <c r="J29" s="81">
        <f t="shared" si="1"/>
        <v>900000</v>
      </c>
      <c r="K29" s="33"/>
      <c r="L29" s="89"/>
      <c r="M29" s="54">
        <f t="shared" si="7"/>
        <v>0</v>
      </c>
      <c r="N29" s="34"/>
      <c r="O29" s="55"/>
      <c r="P29" s="124">
        <v>900000</v>
      </c>
      <c r="Q29" s="81">
        <f t="shared" si="3"/>
        <v>900000</v>
      </c>
      <c r="R29" s="56">
        <f t="shared" si="8"/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s="1" customFormat="1" ht="17.25" thickBot="1" x14ac:dyDescent="0.3">
      <c r="B30" s="59" t="s">
        <v>53</v>
      </c>
      <c r="C30" s="28"/>
      <c r="D30" s="7" t="s">
        <v>5</v>
      </c>
      <c r="E30" s="70">
        <v>45930</v>
      </c>
      <c r="F30" s="135">
        <v>45936</v>
      </c>
      <c r="G30" s="135">
        <v>45936</v>
      </c>
      <c r="H30" s="71">
        <v>30</v>
      </c>
      <c r="I30" s="89">
        <v>30000</v>
      </c>
      <c r="J30" s="81">
        <f t="shared" si="1"/>
        <v>900000</v>
      </c>
      <c r="K30" s="33"/>
      <c r="L30" s="89"/>
      <c r="M30" s="54">
        <f t="shared" si="7"/>
        <v>0</v>
      </c>
      <c r="N30" s="34"/>
      <c r="O30" s="55"/>
      <c r="P30" s="124">
        <v>900000</v>
      </c>
      <c r="Q30" s="81">
        <f t="shared" si="3"/>
        <v>900000</v>
      </c>
      <c r="R30" s="56">
        <f t="shared" si="8"/>
        <v>0</v>
      </c>
    </row>
    <row r="31" spans="1:40" ht="17.25" x14ac:dyDescent="0.25">
      <c r="A31" s="1"/>
      <c r="B31" s="62" t="s">
        <v>59</v>
      </c>
      <c r="C31" s="62"/>
      <c r="D31" s="7" t="s">
        <v>5</v>
      </c>
      <c r="E31" s="101">
        <v>45933</v>
      </c>
      <c r="F31" s="101">
        <v>45942</v>
      </c>
      <c r="G31" s="101">
        <v>45942</v>
      </c>
      <c r="H31" s="93">
        <f>SUM(H32:H34)</f>
        <v>140</v>
      </c>
      <c r="I31" s="84">
        <f>SUM(I32:I34)</f>
        <v>86000</v>
      </c>
      <c r="J31" s="81">
        <f t="shared" si="1"/>
        <v>12040000</v>
      </c>
      <c r="K31" s="111">
        <f>SUM(K32:K34)</f>
        <v>1</v>
      </c>
      <c r="L31" s="111"/>
      <c r="M31" s="84">
        <f>SUM(M32:M34)</f>
        <v>150000</v>
      </c>
      <c r="N31" s="84">
        <v>700000</v>
      </c>
      <c r="O31" s="84">
        <v>250000</v>
      </c>
      <c r="P31" s="84">
        <v>13140000</v>
      </c>
      <c r="Q31" s="81">
        <f t="shared" si="3"/>
        <v>13140000</v>
      </c>
      <c r="R31" s="118">
        <f t="shared" si="8"/>
        <v>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6.5" x14ac:dyDescent="0.25">
      <c r="A32" s="1"/>
      <c r="B32" s="59" t="s">
        <v>60</v>
      </c>
      <c r="C32" s="28"/>
      <c r="D32" s="7" t="s">
        <v>5</v>
      </c>
      <c r="E32" s="68">
        <v>45933</v>
      </c>
      <c r="F32" s="133">
        <v>45938</v>
      </c>
      <c r="G32" s="133">
        <v>45938</v>
      </c>
      <c r="H32" s="71">
        <v>60</v>
      </c>
      <c r="I32" s="89">
        <v>28000</v>
      </c>
      <c r="J32" s="81">
        <f t="shared" si="1"/>
        <v>1680000</v>
      </c>
      <c r="K32" s="33"/>
      <c r="L32" s="89"/>
      <c r="M32" s="54">
        <f t="shared" si="7"/>
        <v>0</v>
      </c>
      <c r="N32" s="34"/>
      <c r="O32" s="55"/>
      <c r="P32" s="124">
        <v>1680000</v>
      </c>
      <c r="Q32" s="81">
        <f t="shared" si="3"/>
        <v>1680000</v>
      </c>
      <c r="R32" s="56">
        <f t="shared" si="8"/>
        <v>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6.5" x14ac:dyDescent="0.25">
      <c r="A33" s="1"/>
      <c r="B33" s="59" t="s">
        <v>61</v>
      </c>
      <c r="C33" s="28"/>
      <c r="D33" s="7" t="s">
        <v>4</v>
      </c>
      <c r="E33" s="68">
        <v>45933</v>
      </c>
      <c r="F33" s="133">
        <v>45940</v>
      </c>
      <c r="G33" s="133">
        <v>45940</v>
      </c>
      <c r="H33" s="71">
        <v>40</v>
      </c>
      <c r="I33" s="89">
        <v>30000</v>
      </c>
      <c r="J33" s="81">
        <f t="shared" si="1"/>
        <v>1200000</v>
      </c>
      <c r="K33" s="33"/>
      <c r="L33" s="89"/>
      <c r="M33" s="54">
        <f t="shared" si="7"/>
        <v>0</v>
      </c>
      <c r="N33" s="34"/>
      <c r="O33" s="55"/>
      <c r="P33" s="124">
        <v>1200000</v>
      </c>
      <c r="Q33" s="81">
        <f t="shared" si="3"/>
        <v>1200000</v>
      </c>
      <c r="R33" s="56">
        <f t="shared" si="8"/>
        <v>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.5" x14ac:dyDescent="0.25">
      <c r="A34" s="1"/>
      <c r="B34" s="59" t="s">
        <v>62</v>
      </c>
      <c r="C34" s="28"/>
      <c r="D34" s="7" t="s">
        <v>5</v>
      </c>
      <c r="E34" s="68">
        <v>45935</v>
      </c>
      <c r="F34" s="133">
        <v>45942</v>
      </c>
      <c r="G34" s="133">
        <v>45942</v>
      </c>
      <c r="H34" s="71">
        <v>40</v>
      </c>
      <c r="I34" s="89">
        <v>28000</v>
      </c>
      <c r="J34" s="81">
        <f t="shared" si="1"/>
        <v>1120000</v>
      </c>
      <c r="K34" s="33">
        <v>1</v>
      </c>
      <c r="L34" s="89">
        <v>150000</v>
      </c>
      <c r="M34" s="54">
        <f t="shared" si="7"/>
        <v>150000</v>
      </c>
      <c r="N34" s="34"/>
      <c r="O34" s="55"/>
      <c r="P34" s="124">
        <v>1270000</v>
      </c>
      <c r="Q34" s="81">
        <f t="shared" si="3"/>
        <v>1270000</v>
      </c>
      <c r="R34" s="56">
        <f t="shared" si="8"/>
        <v>0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7.25" x14ac:dyDescent="0.25">
      <c r="A35" s="1"/>
      <c r="B35" s="63" t="s">
        <v>63</v>
      </c>
      <c r="C35" s="63"/>
      <c r="D35" s="7" t="s">
        <v>5</v>
      </c>
      <c r="E35" s="102">
        <v>45937</v>
      </c>
      <c r="F35" s="102">
        <v>45948</v>
      </c>
      <c r="G35" s="102">
        <v>45948</v>
      </c>
      <c r="H35" s="94">
        <f>SUM(H36:H37)</f>
        <v>100</v>
      </c>
      <c r="I35" s="85">
        <f>SUM(I36:I37)</f>
        <v>50000</v>
      </c>
      <c r="J35" s="81">
        <f t="shared" si="1"/>
        <v>5000000</v>
      </c>
      <c r="K35" s="110">
        <f>SUM(K36:K37)</f>
        <v>0</v>
      </c>
      <c r="L35" s="85"/>
      <c r="M35" s="85">
        <f t="shared" si="7"/>
        <v>0</v>
      </c>
      <c r="N35" s="85">
        <v>400000</v>
      </c>
      <c r="O35" s="85">
        <v>120000</v>
      </c>
      <c r="P35" s="85">
        <v>5520000</v>
      </c>
      <c r="Q35" s="81">
        <f t="shared" si="3"/>
        <v>5520000</v>
      </c>
      <c r="R35" s="119">
        <f t="shared" si="8"/>
        <v>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6.5" x14ac:dyDescent="0.25">
      <c r="A36" s="1"/>
      <c r="B36" s="59" t="s">
        <v>64</v>
      </c>
      <c r="C36" s="28"/>
      <c r="D36" s="7" t="s">
        <v>5</v>
      </c>
      <c r="E36" s="68">
        <v>45937</v>
      </c>
      <c r="F36" s="133">
        <v>45946</v>
      </c>
      <c r="G36" s="133">
        <v>45946</v>
      </c>
      <c r="H36" s="71">
        <v>50</v>
      </c>
      <c r="I36" s="89">
        <v>25000</v>
      </c>
      <c r="J36" s="81">
        <f t="shared" si="1"/>
        <v>1250000</v>
      </c>
      <c r="K36" s="33"/>
      <c r="L36" s="89"/>
      <c r="M36" s="54">
        <f t="shared" si="7"/>
        <v>0</v>
      </c>
      <c r="N36" s="34"/>
      <c r="O36" s="55"/>
      <c r="P36" s="124">
        <v>1250000</v>
      </c>
      <c r="Q36" s="81">
        <f t="shared" si="3"/>
        <v>1250000</v>
      </c>
      <c r="R36" s="56">
        <f t="shared" si="8"/>
        <v>0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6.5" x14ac:dyDescent="0.25">
      <c r="A37" s="1"/>
      <c r="B37" s="59" t="s">
        <v>65</v>
      </c>
      <c r="C37" s="28"/>
      <c r="D37" s="7" t="s">
        <v>5</v>
      </c>
      <c r="E37" s="68">
        <v>45940</v>
      </c>
      <c r="F37" s="133">
        <v>45948</v>
      </c>
      <c r="G37" s="133">
        <v>45948</v>
      </c>
      <c r="H37" s="71">
        <v>50</v>
      </c>
      <c r="I37" s="89">
        <v>25000</v>
      </c>
      <c r="J37" s="81">
        <f t="shared" si="1"/>
        <v>1250000</v>
      </c>
      <c r="K37" s="33"/>
      <c r="L37" s="89"/>
      <c r="M37" s="54">
        <f t="shared" si="7"/>
        <v>0</v>
      </c>
      <c r="N37" s="34"/>
      <c r="O37" s="55"/>
      <c r="P37" s="124">
        <v>1250000</v>
      </c>
      <c r="Q37" s="81">
        <f t="shared" si="3"/>
        <v>1250000</v>
      </c>
      <c r="R37" s="56">
        <f t="shared" si="8"/>
        <v>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7.25" x14ac:dyDescent="0.25">
      <c r="A38" s="1"/>
      <c r="B38" s="64" t="s">
        <v>66</v>
      </c>
      <c r="C38" s="64"/>
      <c r="D38" s="7"/>
      <c r="E38" s="103">
        <v>45942</v>
      </c>
      <c r="F38" s="103">
        <v>45954</v>
      </c>
      <c r="G38" s="103">
        <v>45954</v>
      </c>
      <c r="H38" s="95">
        <f>SUM(H39:H41)</f>
        <v>80</v>
      </c>
      <c r="I38" s="86">
        <f>SUM(I39:I41)</f>
        <v>80000</v>
      </c>
      <c r="J38" s="81">
        <f t="shared" si="1"/>
        <v>6400000</v>
      </c>
      <c r="K38" s="64">
        <v>0</v>
      </c>
      <c r="L38" s="86"/>
      <c r="M38" s="86">
        <f t="shared" ref="M38:M53" si="9">K38*L38</f>
        <v>0</v>
      </c>
      <c r="N38" s="86">
        <v>300000</v>
      </c>
      <c r="O38" s="86">
        <v>100000</v>
      </c>
      <c r="P38" s="86">
        <v>6800000</v>
      </c>
      <c r="Q38" s="81">
        <f t="shared" si="3"/>
        <v>6800000</v>
      </c>
      <c r="R38" s="120">
        <f t="shared" ref="R38:R53" si="10">Q38-P38</f>
        <v>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6.5" x14ac:dyDescent="0.25">
      <c r="A39" s="1"/>
      <c r="B39" s="59" t="s">
        <v>67</v>
      </c>
      <c r="C39" s="28"/>
      <c r="D39" s="7" t="s">
        <v>4</v>
      </c>
      <c r="E39" s="104">
        <v>45942</v>
      </c>
      <c r="F39" s="133">
        <v>45951</v>
      </c>
      <c r="G39" s="133">
        <v>45951</v>
      </c>
      <c r="H39" s="71">
        <v>30</v>
      </c>
      <c r="I39" s="89">
        <v>25000</v>
      </c>
      <c r="J39" s="81">
        <f t="shared" si="1"/>
        <v>750000</v>
      </c>
      <c r="K39" s="33"/>
      <c r="L39" s="89"/>
      <c r="M39" s="54">
        <f t="shared" si="9"/>
        <v>0</v>
      </c>
      <c r="N39" s="34"/>
      <c r="O39" s="55"/>
      <c r="P39" s="124">
        <v>750000</v>
      </c>
      <c r="Q39" s="81">
        <f t="shared" si="3"/>
        <v>750000</v>
      </c>
      <c r="R39" s="56">
        <f t="shared" si="10"/>
        <v>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6.5" x14ac:dyDescent="0.25">
      <c r="A40" s="1"/>
      <c r="B40" s="59" t="s">
        <v>68</v>
      </c>
      <c r="C40" s="28"/>
      <c r="D40" s="7" t="s">
        <v>4</v>
      </c>
      <c r="E40" s="68">
        <v>45945</v>
      </c>
      <c r="F40" s="133">
        <v>45953</v>
      </c>
      <c r="G40" s="133">
        <v>45953</v>
      </c>
      <c r="H40" s="71">
        <v>30</v>
      </c>
      <c r="I40" s="89">
        <v>25000</v>
      </c>
      <c r="J40" s="81">
        <f t="shared" si="1"/>
        <v>750000</v>
      </c>
      <c r="K40" s="33"/>
      <c r="L40" s="89"/>
      <c r="M40" s="54">
        <f t="shared" si="9"/>
        <v>0</v>
      </c>
      <c r="N40" s="34"/>
      <c r="O40" s="55"/>
      <c r="P40" s="124">
        <v>750000</v>
      </c>
      <c r="Q40" s="81">
        <f t="shared" si="3"/>
        <v>750000</v>
      </c>
      <c r="R40" s="56">
        <f t="shared" si="10"/>
        <v>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6.5" x14ac:dyDescent="0.25">
      <c r="A41" s="1"/>
      <c r="B41" s="59" t="s">
        <v>69</v>
      </c>
      <c r="C41" s="28"/>
      <c r="D41" s="7" t="s">
        <v>4</v>
      </c>
      <c r="E41" s="68">
        <v>45947</v>
      </c>
      <c r="F41" s="133">
        <v>45954</v>
      </c>
      <c r="G41" s="133">
        <v>45954</v>
      </c>
      <c r="H41" s="71">
        <v>20</v>
      </c>
      <c r="I41" s="89">
        <v>30000</v>
      </c>
      <c r="J41" s="81">
        <f t="shared" si="1"/>
        <v>600000</v>
      </c>
      <c r="K41" s="33"/>
      <c r="L41" s="89"/>
      <c r="M41" s="54">
        <f t="shared" si="9"/>
        <v>0</v>
      </c>
      <c r="N41" s="34"/>
      <c r="O41" s="55"/>
      <c r="P41" s="124">
        <v>600000</v>
      </c>
      <c r="Q41" s="81">
        <f t="shared" si="3"/>
        <v>600000</v>
      </c>
      <c r="R41" s="56">
        <f t="shared" si="10"/>
        <v>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7.25" x14ac:dyDescent="0.25">
      <c r="A42" s="1"/>
      <c r="B42" s="65" t="s">
        <v>70</v>
      </c>
      <c r="C42" s="65"/>
      <c r="D42" s="7"/>
      <c r="E42" s="105">
        <v>45949</v>
      </c>
      <c r="F42" s="105">
        <v>45960</v>
      </c>
      <c r="G42" s="105">
        <v>45960</v>
      </c>
      <c r="H42" s="96">
        <f>SUM(H43:H45)</f>
        <v>80</v>
      </c>
      <c r="I42" s="87">
        <f>SUM(I43:I45)</f>
        <v>75000</v>
      </c>
      <c r="J42" s="81">
        <f t="shared" si="1"/>
        <v>6000000</v>
      </c>
      <c r="K42" s="109">
        <f>SUM(K43:K45)</f>
        <v>0</v>
      </c>
      <c r="L42" s="109"/>
      <c r="M42" s="87">
        <f t="shared" si="9"/>
        <v>0</v>
      </c>
      <c r="N42" s="87">
        <v>400000</v>
      </c>
      <c r="O42" s="87">
        <v>120000</v>
      </c>
      <c r="P42" s="87">
        <v>6520000</v>
      </c>
      <c r="Q42" s="81">
        <f t="shared" si="3"/>
        <v>6520000</v>
      </c>
      <c r="R42" s="121">
        <f t="shared" si="10"/>
        <v>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6.5" x14ac:dyDescent="0.25">
      <c r="A43" s="1"/>
      <c r="B43" s="59" t="s">
        <v>71</v>
      </c>
      <c r="C43" s="28"/>
      <c r="D43" s="7" t="s">
        <v>3</v>
      </c>
      <c r="E43" s="68">
        <v>45949</v>
      </c>
      <c r="F43" s="133">
        <v>45957</v>
      </c>
      <c r="G43" s="133">
        <v>45957</v>
      </c>
      <c r="H43" s="71">
        <v>30</v>
      </c>
      <c r="I43" s="89">
        <v>25000</v>
      </c>
      <c r="J43" s="81">
        <f t="shared" si="1"/>
        <v>750000</v>
      </c>
      <c r="K43" s="33"/>
      <c r="L43" s="89"/>
      <c r="M43" s="54">
        <f t="shared" si="9"/>
        <v>0</v>
      </c>
      <c r="N43" s="34"/>
      <c r="O43" s="55"/>
      <c r="P43" s="124">
        <v>750000</v>
      </c>
      <c r="Q43" s="81">
        <f t="shared" si="3"/>
        <v>750000</v>
      </c>
      <c r="R43" s="56">
        <f t="shared" si="10"/>
        <v>0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6.5" x14ac:dyDescent="0.25">
      <c r="A44" s="1"/>
      <c r="B44" s="59" t="s">
        <v>72</v>
      </c>
      <c r="C44" s="28"/>
      <c r="D44" s="7" t="s">
        <v>3</v>
      </c>
      <c r="E44" s="68">
        <v>45952</v>
      </c>
      <c r="F44" s="133">
        <v>45959</v>
      </c>
      <c r="G44" s="133">
        <v>45959</v>
      </c>
      <c r="H44" s="71">
        <v>30</v>
      </c>
      <c r="I44" s="89">
        <v>25000</v>
      </c>
      <c r="J44" s="81">
        <f t="shared" si="1"/>
        <v>750000</v>
      </c>
      <c r="K44" s="33"/>
      <c r="L44" s="89"/>
      <c r="M44" s="54">
        <f t="shared" si="9"/>
        <v>0</v>
      </c>
      <c r="N44" s="34"/>
      <c r="O44" s="55"/>
      <c r="P44" s="124">
        <v>750000</v>
      </c>
      <c r="Q44" s="81">
        <f t="shared" si="3"/>
        <v>750000</v>
      </c>
      <c r="R44" s="56">
        <f t="shared" si="10"/>
        <v>0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6.5" x14ac:dyDescent="0.25">
      <c r="A45" s="1"/>
      <c r="B45" s="59" t="s">
        <v>73</v>
      </c>
      <c r="C45" s="28"/>
      <c r="D45" s="7" t="s">
        <v>3</v>
      </c>
      <c r="E45" s="68">
        <v>45954</v>
      </c>
      <c r="F45" s="133">
        <v>45960</v>
      </c>
      <c r="G45" s="133">
        <v>45960</v>
      </c>
      <c r="H45" s="71">
        <v>20</v>
      </c>
      <c r="I45" s="89">
        <v>25000</v>
      </c>
      <c r="J45" s="81">
        <f t="shared" si="1"/>
        <v>500000</v>
      </c>
      <c r="K45" s="33"/>
      <c r="L45" s="89"/>
      <c r="M45" s="54">
        <f t="shared" si="9"/>
        <v>0</v>
      </c>
      <c r="N45" s="34"/>
      <c r="O45" s="55"/>
      <c r="P45" s="124">
        <v>500000</v>
      </c>
      <c r="Q45" s="81">
        <f t="shared" si="3"/>
        <v>500000</v>
      </c>
      <c r="R45" s="56">
        <f t="shared" si="10"/>
        <v>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7.25" x14ac:dyDescent="0.25">
      <c r="A46" s="1"/>
      <c r="B46" s="66" t="s">
        <v>74</v>
      </c>
      <c r="C46" s="66"/>
      <c r="D46" s="7"/>
      <c r="E46" s="106">
        <v>45955</v>
      </c>
      <c r="F46" s="106">
        <v>45964</v>
      </c>
      <c r="G46" s="106">
        <v>45964</v>
      </c>
      <c r="H46" s="97">
        <f>SUM(H47:H49)</f>
        <v>50</v>
      </c>
      <c r="I46" s="88">
        <f>SUM(I47:I49)</f>
        <v>75000</v>
      </c>
      <c r="J46" s="81">
        <f t="shared" si="1"/>
        <v>3750000</v>
      </c>
      <c r="K46" s="108">
        <f>SUM(K47:K49)</f>
        <v>1</v>
      </c>
      <c r="L46" s="108"/>
      <c r="M46" s="88">
        <f>SUM(M47:M49)</f>
        <v>150000</v>
      </c>
      <c r="N46" s="88">
        <v>800000</v>
      </c>
      <c r="O46" s="88">
        <v>200000</v>
      </c>
      <c r="P46" s="88">
        <v>4900000</v>
      </c>
      <c r="Q46" s="81">
        <f t="shared" si="3"/>
        <v>4900000</v>
      </c>
      <c r="R46" s="122">
        <f t="shared" si="10"/>
        <v>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6.5" x14ac:dyDescent="0.25">
      <c r="A47" s="1"/>
      <c r="B47" s="59" t="s">
        <v>75</v>
      </c>
      <c r="C47" s="28"/>
      <c r="D47" s="7" t="s">
        <v>3</v>
      </c>
      <c r="E47" s="68">
        <v>45955</v>
      </c>
      <c r="F47" s="133">
        <v>45961</v>
      </c>
      <c r="G47" s="133">
        <v>45961</v>
      </c>
      <c r="H47" s="71">
        <v>20</v>
      </c>
      <c r="I47" s="89">
        <v>25000</v>
      </c>
      <c r="J47" s="81">
        <f t="shared" si="1"/>
        <v>500000</v>
      </c>
      <c r="K47" s="33"/>
      <c r="L47" s="89"/>
      <c r="M47" s="54">
        <f t="shared" si="9"/>
        <v>0</v>
      </c>
      <c r="N47" s="34"/>
      <c r="O47" s="55"/>
      <c r="P47" s="124">
        <v>500000</v>
      </c>
      <c r="Q47" s="81">
        <f t="shared" si="3"/>
        <v>500000</v>
      </c>
      <c r="R47" s="56">
        <f t="shared" si="10"/>
        <v>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6.5" x14ac:dyDescent="0.25">
      <c r="A48" s="1"/>
      <c r="B48" s="59" t="s">
        <v>76</v>
      </c>
      <c r="C48" s="28"/>
      <c r="D48" s="7" t="s">
        <v>3</v>
      </c>
      <c r="E48" s="68">
        <v>45957</v>
      </c>
      <c r="F48" s="133">
        <v>45963</v>
      </c>
      <c r="G48" s="133">
        <v>45963</v>
      </c>
      <c r="H48" s="71">
        <v>20</v>
      </c>
      <c r="I48" s="89">
        <v>25000</v>
      </c>
      <c r="J48" s="81">
        <f t="shared" si="1"/>
        <v>500000</v>
      </c>
      <c r="K48" s="33">
        <v>1</v>
      </c>
      <c r="L48" s="89">
        <v>150000</v>
      </c>
      <c r="M48" s="54">
        <f t="shared" si="9"/>
        <v>150000</v>
      </c>
      <c r="N48" s="34"/>
      <c r="O48" s="55"/>
      <c r="P48" s="124">
        <v>650000</v>
      </c>
      <c r="Q48" s="81">
        <f t="shared" si="3"/>
        <v>650000</v>
      </c>
      <c r="R48" s="56">
        <f t="shared" si="10"/>
        <v>0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6.5" x14ac:dyDescent="0.25">
      <c r="A49" s="1"/>
      <c r="B49" s="59" t="s">
        <v>77</v>
      </c>
      <c r="C49" s="28"/>
      <c r="D49" s="7" t="s">
        <v>3</v>
      </c>
      <c r="E49" s="68">
        <v>45959</v>
      </c>
      <c r="F49" s="133">
        <v>45964</v>
      </c>
      <c r="G49" s="133">
        <v>45964</v>
      </c>
      <c r="H49" s="71">
        <v>10</v>
      </c>
      <c r="I49" s="89">
        <v>25000</v>
      </c>
      <c r="J49" s="81">
        <f t="shared" si="1"/>
        <v>250000</v>
      </c>
      <c r="K49" s="33"/>
      <c r="L49" s="89"/>
      <c r="M49" s="54">
        <f t="shared" si="9"/>
        <v>0</v>
      </c>
      <c r="N49" s="34"/>
      <c r="O49" s="55"/>
      <c r="P49" s="124">
        <v>250000</v>
      </c>
      <c r="Q49" s="81">
        <f t="shared" si="3"/>
        <v>250000</v>
      </c>
      <c r="R49" s="56">
        <f t="shared" si="10"/>
        <v>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7.25" x14ac:dyDescent="0.25">
      <c r="A50" s="1"/>
      <c r="B50" s="72" t="s">
        <v>78</v>
      </c>
      <c r="C50" s="73"/>
      <c r="D50" s="7"/>
      <c r="E50" s="74">
        <v>45961</v>
      </c>
      <c r="F50" s="137">
        <v>45967</v>
      </c>
      <c r="G50" s="137">
        <v>45967</v>
      </c>
      <c r="H50" s="75">
        <f>SUM(H51:H53)</f>
        <v>30</v>
      </c>
      <c r="I50" s="114">
        <f>SUM(I51:I53)</f>
        <v>75000</v>
      </c>
      <c r="J50" s="81">
        <f t="shared" si="1"/>
        <v>2250000</v>
      </c>
      <c r="K50" s="77">
        <f>SUM(K51:K53)</f>
        <v>1</v>
      </c>
      <c r="L50" s="77"/>
      <c r="M50" s="76">
        <f>SUM(M51:M53)</f>
        <v>100000</v>
      </c>
      <c r="N50" s="78">
        <v>200000</v>
      </c>
      <c r="O50" s="79">
        <v>100000</v>
      </c>
      <c r="P50" s="125">
        <v>2650000</v>
      </c>
      <c r="Q50" s="81">
        <f t="shared" si="3"/>
        <v>2650000</v>
      </c>
      <c r="R50" s="80">
        <f t="shared" si="10"/>
        <v>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6.5" x14ac:dyDescent="0.25">
      <c r="A51" s="1"/>
      <c r="B51" s="59" t="s">
        <v>79</v>
      </c>
      <c r="C51" s="28"/>
      <c r="D51" s="7" t="s">
        <v>3</v>
      </c>
      <c r="E51" s="68">
        <v>45961</v>
      </c>
      <c r="F51" s="133">
        <v>45965</v>
      </c>
      <c r="G51" s="133">
        <v>45965</v>
      </c>
      <c r="H51" s="71">
        <v>10</v>
      </c>
      <c r="I51" s="89">
        <v>25000</v>
      </c>
      <c r="J51" s="81">
        <f t="shared" si="1"/>
        <v>250000</v>
      </c>
      <c r="K51" s="33"/>
      <c r="L51" s="89"/>
      <c r="M51" s="54">
        <f t="shared" si="9"/>
        <v>0</v>
      </c>
      <c r="N51" s="34"/>
      <c r="O51" s="55"/>
      <c r="P51" s="124">
        <v>250000</v>
      </c>
      <c r="Q51" s="81">
        <f t="shared" si="3"/>
        <v>250000</v>
      </c>
      <c r="R51" s="56">
        <f t="shared" si="10"/>
        <v>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6.5" x14ac:dyDescent="0.25">
      <c r="A52" s="1"/>
      <c r="B52" s="59" t="s">
        <v>80</v>
      </c>
      <c r="C52" s="28"/>
      <c r="D52" s="7" t="s">
        <v>3</v>
      </c>
      <c r="E52" s="68">
        <v>45963</v>
      </c>
      <c r="F52" s="133">
        <v>45966</v>
      </c>
      <c r="G52" s="133">
        <v>45966</v>
      </c>
      <c r="H52" s="71">
        <v>10</v>
      </c>
      <c r="I52" s="89">
        <v>25000</v>
      </c>
      <c r="J52" s="81">
        <f t="shared" si="1"/>
        <v>250000</v>
      </c>
      <c r="K52" s="33">
        <v>1</v>
      </c>
      <c r="L52" s="89">
        <v>100000</v>
      </c>
      <c r="M52" s="54">
        <f t="shared" si="9"/>
        <v>100000</v>
      </c>
      <c r="N52" s="34"/>
      <c r="O52" s="55"/>
      <c r="P52" s="124">
        <v>350000</v>
      </c>
      <c r="Q52" s="81">
        <f t="shared" si="3"/>
        <v>350000</v>
      </c>
      <c r="R52" s="56">
        <f t="shared" si="10"/>
        <v>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6.5" x14ac:dyDescent="0.25">
      <c r="A53" s="1"/>
      <c r="B53" s="59" t="s">
        <v>81</v>
      </c>
      <c r="C53" s="28"/>
      <c r="D53" s="7" t="s">
        <v>3</v>
      </c>
      <c r="E53" s="68">
        <v>45965</v>
      </c>
      <c r="F53" s="133">
        <v>45967</v>
      </c>
      <c r="G53" s="133">
        <v>45967</v>
      </c>
      <c r="H53" s="71">
        <v>10</v>
      </c>
      <c r="I53" s="89">
        <v>25000</v>
      </c>
      <c r="J53" s="81">
        <f t="shared" si="1"/>
        <v>250000</v>
      </c>
      <c r="K53" s="33"/>
      <c r="L53" s="89"/>
      <c r="M53" s="54">
        <f t="shared" si="9"/>
        <v>0</v>
      </c>
      <c r="N53" s="34"/>
      <c r="O53" s="55"/>
      <c r="P53" s="124">
        <v>250000</v>
      </c>
      <c r="Q53" s="81">
        <f t="shared" si="3"/>
        <v>250000</v>
      </c>
      <c r="R53" s="56">
        <f t="shared" si="10"/>
        <v>0</v>
      </c>
      <c r="AI53" s="1"/>
      <c r="AJ53" s="1"/>
      <c r="AK53" s="1"/>
      <c r="AL53" s="1"/>
      <c r="AM53" s="1"/>
      <c r="AN53" s="1"/>
    </row>
    <row r="54" spans="1:40" ht="16.5" x14ac:dyDescent="0.25">
      <c r="A54" s="1"/>
      <c r="B54" s="12" t="s">
        <v>0</v>
      </c>
      <c r="C54" s="12"/>
      <c r="D54" s="29"/>
      <c r="E54" s="107"/>
      <c r="F54" s="98"/>
      <c r="G54" s="46"/>
      <c r="H54" s="38"/>
      <c r="I54" s="30"/>
      <c r="J54" s="32">
        <f>J5+J11+J21+J31+J35+J38+J42+J46+J50</f>
        <v>143510000</v>
      </c>
      <c r="K54" s="32"/>
      <c r="L54" s="32"/>
      <c r="M54" s="32">
        <f>M5+M11+M21+M31+M35+M38+M42+M46+M50</f>
        <v>1200000</v>
      </c>
      <c r="N54" s="32">
        <f>SUM(N4:N53)</f>
        <v>5350000</v>
      </c>
      <c r="O54" s="36">
        <f>SUM(O4:O53)</f>
        <v>1340000</v>
      </c>
      <c r="P54" s="43"/>
      <c r="Q54" s="40">
        <f>SUM(J54:O54)</f>
        <v>151400000</v>
      </c>
      <c r="R54" s="40" cm="1">
        <f t="array" ref="R54:AH54">A54:Q54+'BLANK - Simple Project Budget'!C76</f>
        <v>0</v>
      </c>
      <c r="S54" s="2" t="e">
        <v>#VALUE!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143510000</v>
      </c>
      <c r="AB54" s="2">
        <v>0</v>
      </c>
      <c r="AC54" s="2">
        <v>0</v>
      </c>
      <c r="AD54" s="2">
        <v>1200000</v>
      </c>
      <c r="AE54" s="2">
        <v>5350000</v>
      </c>
      <c r="AF54" s="2">
        <v>1340000</v>
      </c>
      <c r="AG54" s="2">
        <v>0</v>
      </c>
      <c r="AH54" s="2">
        <v>151400000</v>
      </c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</sheetData>
  <mergeCells count="4">
    <mergeCell ref="H2:J2"/>
    <mergeCell ref="K2:M2"/>
    <mergeCell ref="P2:R2"/>
    <mergeCell ref="N2:O2"/>
  </mergeCells>
  <conditionalFormatting sqref="D4 D6:D53">
    <cfRule type="containsText" dxfId="20" priority="6" operator="containsText" text="Approved">
      <formula>NOT(ISERROR(SEARCH("Approved",D4)))</formula>
    </cfRule>
    <cfRule type="containsText" dxfId="19" priority="7" operator="containsText" text="Needs Review">
      <formula>NOT(ISERROR(SEARCH("Needs Review",D4)))</formula>
    </cfRule>
    <cfRule type="containsText" dxfId="18" priority="8" operator="containsText" text="Not Started">
      <formula>NOT(ISERROR(SEARCH("Not Started",D4)))</formula>
    </cfRule>
    <cfRule type="containsText" dxfId="17" priority="9" operator="containsText" text="On Hold">
      <formula>NOT(ISERROR(SEARCH("On Hold",D4)))</formula>
    </cfRule>
    <cfRule type="containsText" dxfId="16" priority="10" operator="containsText" text="Overdue">
      <formula>NOT(ISERROR(SEARCH("Overdue",D4)))</formula>
    </cfRule>
    <cfRule type="containsText" dxfId="15" priority="11" operator="containsText" text="Complete">
      <formula>NOT(ISERROR(SEARCH("Complete",D4)))</formula>
    </cfRule>
    <cfRule type="containsText" dxfId="14" priority="12" operator="containsText" text="In Progress">
      <formula>NOT(ISERROR(SEARCH("In Progress",D4)))</formula>
    </cfRule>
  </conditionalFormatting>
  <conditionalFormatting sqref="R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7:R53 R12:R20 R22:R30 R32:R34 R36:R37 R39:R41 R43:R45 R6:R10">
    <cfRule type="cellIs" dxfId="13" priority="4" operator="lessThan">
      <formula>0</formula>
    </cfRule>
    <cfRule type="cellIs" dxfId="12" priority="5" operator="greaterThan">
      <formula>0</formula>
    </cfRule>
  </conditionalFormatting>
  <conditionalFormatting sqref="R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4">
    <cfRule type="cellIs" dxfId="11" priority="1" operator="lessThan">
      <formula>0</formula>
    </cfRule>
    <cfRule type="cellIs" dxfId="10" priority="2" operator="greaterThan">
      <formula>0</formula>
    </cfRule>
  </conditionalFormatting>
  <pageMargins left="0.3" right="0.3" top="0.3" bottom="0.3" header="0" footer="0"/>
  <pageSetup scale="63" fitToHeight="0" orientation="landscape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314EDA-12D6-2749-B3F6-EF76459AD42E}">
          <x14:formula1>
            <xm:f>'Dropdown Keys - Do Not Delete -'!$F$3:$F$11</xm:f>
          </x14:formula1>
          <xm:sqref>D4:D53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1A8-FE55-D44A-A80C-197932E0CA85}">
  <sheetPr>
    <tabColor theme="0" tint="-0.249977111117893"/>
  </sheetPr>
  <dimension ref="A1:AG61"/>
  <sheetViews>
    <sheetView showGridLines="0" topLeftCell="A2" workbookViewId="0">
      <selection activeCell="C1" sqref="C1"/>
    </sheetView>
  </sheetViews>
  <sheetFormatPr baseColWidth="10" defaultRowHeight="15.75" x14ac:dyDescent="0.25"/>
  <cols>
    <col min="1" max="1" width="3.375" style="5" customWidth="1"/>
    <col min="2" max="2" width="10.875" style="5"/>
    <col min="3" max="3" width="3.375" style="5" customWidth="1"/>
    <col min="5" max="5" width="3.375" style="5" customWidth="1"/>
    <col min="6" max="6" width="12.875" customWidth="1"/>
    <col min="7" max="7" width="3.375" style="5" customWidth="1"/>
  </cols>
  <sheetData>
    <row r="1" spans="1:33" s="5" customFormat="1" ht="42" customHeight="1" thickBot="1" x14ac:dyDescent="0.3">
      <c r="B1" s="24" t="s">
        <v>16</v>
      </c>
      <c r="C1" s="3"/>
      <c r="D1" s="3"/>
      <c r="E1" s="3"/>
      <c r="F1" s="3"/>
      <c r="G1" s="3"/>
      <c r="H1" s="3"/>
      <c r="I1" s="3"/>
      <c r="J1" s="3"/>
      <c r="K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24.95" customHeight="1" thickTop="1" x14ac:dyDescent="0.25">
      <c r="A2" s="4"/>
      <c r="B2" s="23" t="s">
        <v>15</v>
      </c>
      <c r="C2" s="4"/>
      <c r="D2" s="23" t="s">
        <v>14</v>
      </c>
      <c r="E2" s="4"/>
      <c r="F2" s="23" t="s">
        <v>2</v>
      </c>
      <c r="G2" s="4"/>
    </row>
    <row r="3" spans="1:33" ht="35.1" customHeight="1" x14ac:dyDescent="0.25">
      <c r="A3" s="4"/>
      <c r="B3" s="22" t="s">
        <v>13</v>
      </c>
      <c r="C3" s="4"/>
      <c r="D3" s="21" t="s">
        <v>12</v>
      </c>
      <c r="E3" s="4"/>
      <c r="F3" s="6" t="s">
        <v>3</v>
      </c>
      <c r="G3" s="4"/>
    </row>
    <row r="4" spans="1:33" ht="35.1" customHeight="1" x14ac:dyDescent="0.25">
      <c r="A4" s="4"/>
      <c r="B4" s="20" t="s">
        <v>11</v>
      </c>
      <c r="C4" s="4"/>
      <c r="D4" s="19" t="s">
        <v>10</v>
      </c>
      <c r="E4" s="4"/>
      <c r="F4" s="7" t="s">
        <v>4</v>
      </c>
      <c r="G4" s="4"/>
    </row>
    <row r="5" spans="1:33" ht="35.1" customHeight="1" x14ac:dyDescent="0.25">
      <c r="A5" s="4"/>
      <c r="C5" s="4"/>
      <c r="D5" s="18" t="s">
        <v>9</v>
      </c>
      <c r="E5" s="4"/>
      <c r="F5" s="7" t="s">
        <v>5</v>
      </c>
      <c r="G5" s="4"/>
    </row>
    <row r="6" spans="1:33" ht="35.1" customHeight="1" x14ac:dyDescent="0.3">
      <c r="A6" s="4"/>
      <c r="C6" s="4"/>
      <c r="D6" s="14"/>
      <c r="E6" s="4"/>
      <c r="F6" s="17" t="s">
        <v>7</v>
      </c>
      <c r="G6" s="4"/>
    </row>
    <row r="7" spans="1:33" ht="35.1" customHeight="1" x14ac:dyDescent="0.3">
      <c r="A7" s="4"/>
      <c r="C7" s="4"/>
      <c r="D7" s="14"/>
      <c r="E7" s="4"/>
      <c r="F7" s="16" t="s">
        <v>8</v>
      </c>
      <c r="G7" s="4"/>
    </row>
    <row r="8" spans="1:33" ht="35.1" customHeight="1" x14ac:dyDescent="0.25">
      <c r="A8" s="4"/>
      <c r="C8" s="4"/>
      <c r="E8" s="4"/>
      <c r="F8" s="9" t="s">
        <v>6</v>
      </c>
      <c r="G8" s="4"/>
    </row>
    <row r="9" spans="1:33" ht="35.1" customHeight="1" x14ac:dyDescent="0.25">
      <c r="A9" s="4"/>
      <c r="B9" s="4"/>
      <c r="C9" s="4"/>
      <c r="E9" s="4"/>
      <c r="F9" s="15" t="s">
        <v>40</v>
      </c>
      <c r="G9" s="4"/>
    </row>
    <row r="10" spans="1:33" ht="35.1" customHeight="1" x14ac:dyDescent="0.3">
      <c r="A10" s="4"/>
      <c r="B10" s="4"/>
      <c r="C10" s="4"/>
      <c r="D10" s="14"/>
      <c r="E10" s="4"/>
      <c r="F10" s="8"/>
      <c r="G10" s="4"/>
    </row>
    <row r="11" spans="1:33" ht="35.1" customHeight="1" x14ac:dyDescent="0.3">
      <c r="A11" s="4"/>
      <c r="B11" s="4"/>
      <c r="C11" s="4"/>
      <c r="D11" s="14"/>
      <c r="E11" s="4"/>
      <c r="F11" s="8"/>
      <c r="G11" s="4"/>
    </row>
    <row r="12" spans="1:33" ht="16.5" x14ac:dyDescent="0.3">
      <c r="A12" s="4"/>
      <c r="B12" s="4"/>
      <c r="C12" s="4"/>
      <c r="D12" s="14"/>
      <c r="E12" s="4"/>
      <c r="F12" s="14"/>
      <c r="G12" s="4"/>
    </row>
    <row r="13" spans="1:33" ht="16.5" x14ac:dyDescent="0.3">
      <c r="A13" s="4"/>
      <c r="B13" s="4"/>
      <c r="C13" s="4"/>
      <c r="D13" s="14"/>
      <c r="E13" s="4"/>
      <c r="F13" s="14"/>
      <c r="G13" s="4"/>
    </row>
    <row r="14" spans="1:33" ht="16.5" x14ac:dyDescent="0.3">
      <c r="A14" s="4"/>
      <c r="B14" s="4"/>
      <c r="C14" s="4"/>
      <c r="D14" s="14"/>
      <c r="E14" s="4"/>
      <c r="F14" s="14"/>
      <c r="G14" s="4"/>
    </row>
    <row r="15" spans="1:33" ht="16.5" x14ac:dyDescent="0.3">
      <c r="A15" s="4"/>
      <c r="B15" s="4"/>
      <c r="C15" s="4"/>
      <c r="D15" s="14"/>
      <c r="E15" s="4"/>
      <c r="F15" s="14"/>
      <c r="G15" s="4"/>
    </row>
    <row r="16" spans="1:33" ht="16.5" x14ac:dyDescent="0.3">
      <c r="A16" s="4"/>
      <c r="B16" s="4"/>
      <c r="C16" s="4"/>
      <c r="D16" s="14"/>
      <c r="E16" s="4"/>
      <c r="F16" s="14"/>
      <c r="G16" s="4"/>
    </row>
    <row r="17" spans="1:7" ht="16.5" x14ac:dyDescent="0.3">
      <c r="A17" s="4"/>
      <c r="B17" s="4"/>
      <c r="C17" s="4"/>
      <c r="D17" s="14"/>
      <c r="E17" s="4"/>
      <c r="G17" s="4"/>
    </row>
    <row r="18" spans="1:7" ht="16.5" x14ac:dyDescent="0.3">
      <c r="A18" s="4"/>
      <c r="B18" s="4"/>
      <c r="C18" s="4"/>
      <c r="D18" s="14"/>
      <c r="E18" s="4"/>
      <c r="G18" s="4"/>
    </row>
    <row r="19" spans="1:7" ht="16.5" x14ac:dyDescent="0.3">
      <c r="A19" s="4"/>
      <c r="B19" s="4"/>
      <c r="C19" s="4"/>
      <c r="D19" s="14"/>
      <c r="E19" s="4"/>
      <c r="G19" s="4"/>
    </row>
    <row r="20" spans="1:7" ht="16.5" x14ac:dyDescent="0.3">
      <c r="A20" s="4"/>
      <c r="B20" s="4"/>
      <c r="C20" s="4"/>
      <c r="D20" s="14"/>
      <c r="E20" s="4"/>
      <c r="G20" s="4"/>
    </row>
    <row r="21" spans="1:7" ht="16.5" x14ac:dyDescent="0.3">
      <c r="A21" s="4"/>
      <c r="B21" s="4"/>
      <c r="C21" s="4"/>
      <c r="D21" s="14"/>
      <c r="E21" s="4"/>
      <c r="G21" s="4"/>
    </row>
    <row r="22" spans="1:7" ht="16.5" x14ac:dyDescent="0.3">
      <c r="A22" s="4"/>
      <c r="B22" s="4"/>
      <c r="C22" s="4"/>
      <c r="D22" s="14"/>
      <c r="E22" s="4"/>
      <c r="G22" s="4"/>
    </row>
    <row r="23" spans="1:7" ht="16.5" x14ac:dyDescent="0.3">
      <c r="A23" s="4"/>
      <c r="B23" s="4"/>
      <c r="C23" s="4"/>
      <c r="D23" s="14"/>
      <c r="E23" s="4"/>
      <c r="G23" s="4"/>
    </row>
    <row r="24" spans="1:7" ht="16.5" x14ac:dyDescent="0.3">
      <c r="A24" s="4"/>
      <c r="B24" s="4"/>
      <c r="C24" s="4"/>
      <c r="D24" s="14"/>
      <c r="E24" s="4"/>
      <c r="G24" s="4"/>
    </row>
    <row r="25" spans="1:7" ht="16.5" x14ac:dyDescent="0.3">
      <c r="A25" s="4"/>
      <c r="B25" s="4"/>
      <c r="C25" s="4"/>
      <c r="D25" s="14"/>
      <c r="E25" s="4"/>
      <c r="G25" s="4"/>
    </row>
    <row r="26" spans="1:7" ht="16.5" x14ac:dyDescent="0.3">
      <c r="A26" s="4"/>
      <c r="B26" s="4"/>
      <c r="C26" s="4"/>
      <c r="D26" s="14"/>
      <c r="E26" s="4"/>
      <c r="G26" s="4"/>
    </row>
    <row r="27" spans="1:7" ht="16.5" x14ac:dyDescent="0.3">
      <c r="A27" s="4"/>
      <c r="B27" s="4"/>
      <c r="C27" s="4"/>
      <c r="D27" s="14"/>
      <c r="E27" s="4"/>
      <c r="G27" s="4"/>
    </row>
    <row r="28" spans="1:7" ht="16.5" x14ac:dyDescent="0.3">
      <c r="A28" s="4"/>
      <c r="B28" s="4"/>
      <c r="C28" s="4"/>
      <c r="D28" s="14"/>
      <c r="E28" s="4"/>
      <c r="G28" s="4"/>
    </row>
    <row r="29" spans="1:7" ht="16.5" x14ac:dyDescent="0.3">
      <c r="A29" s="4"/>
      <c r="B29" s="4"/>
      <c r="C29" s="4"/>
      <c r="D29" s="14"/>
      <c r="E29" s="4"/>
      <c r="G29" s="4"/>
    </row>
    <row r="30" spans="1:7" ht="16.5" x14ac:dyDescent="0.3">
      <c r="A30" s="4"/>
      <c r="B30" s="4"/>
      <c r="C30" s="4"/>
      <c r="D30" s="14"/>
      <c r="E30" s="4"/>
      <c r="G30" s="4"/>
    </row>
    <row r="31" spans="1:7" ht="16.5" x14ac:dyDescent="0.3">
      <c r="A31" s="4"/>
      <c r="B31" s="4"/>
      <c r="C31" s="4"/>
      <c r="D31" s="14"/>
      <c r="E31" s="4"/>
      <c r="G31" s="4"/>
    </row>
    <row r="32" spans="1:7" ht="16.5" x14ac:dyDescent="0.3">
      <c r="A32"/>
      <c r="B32"/>
      <c r="C32"/>
      <c r="D32" s="14"/>
      <c r="E32"/>
      <c r="G32"/>
    </row>
    <row r="33" spans="1:7" x14ac:dyDescent="0.25">
      <c r="A33" s="4"/>
      <c r="B33" s="4"/>
      <c r="C33" s="4"/>
      <c r="E33" s="4"/>
      <c r="G33" s="4"/>
    </row>
    <row r="34" spans="1:7" x14ac:dyDescent="0.25">
      <c r="A34" s="4"/>
      <c r="B34" s="4"/>
      <c r="C34" s="4"/>
      <c r="E34" s="4"/>
      <c r="G34" s="4"/>
    </row>
    <row r="35" spans="1:7" x14ac:dyDescent="0.25">
      <c r="A35" s="4"/>
      <c r="B35" s="4"/>
      <c r="C35" s="4"/>
      <c r="E35" s="4"/>
      <c r="G35" s="4"/>
    </row>
    <row r="36" spans="1:7" x14ac:dyDescent="0.25">
      <c r="A36" s="4"/>
      <c r="B36" s="4"/>
      <c r="C36" s="4"/>
      <c r="E36" s="4"/>
      <c r="G36" s="4"/>
    </row>
    <row r="37" spans="1:7" x14ac:dyDescent="0.25">
      <c r="A37" s="4"/>
      <c r="B37" s="4"/>
      <c r="C37" s="4"/>
      <c r="E37" s="4"/>
      <c r="G37" s="4"/>
    </row>
    <row r="38" spans="1:7" x14ac:dyDescent="0.25">
      <c r="A38" s="4"/>
      <c r="B38" s="4"/>
      <c r="C38" s="4"/>
      <c r="E38" s="4"/>
      <c r="G38" s="4"/>
    </row>
    <row r="39" spans="1:7" x14ac:dyDescent="0.25">
      <c r="A39" s="4"/>
      <c r="B39" s="4"/>
      <c r="C39" s="4"/>
      <c r="E39" s="4"/>
      <c r="G39" s="4"/>
    </row>
    <row r="40" spans="1:7" x14ac:dyDescent="0.25">
      <c r="A40" s="4"/>
      <c r="B40" s="4"/>
      <c r="C40" s="4"/>
      <c r="E40" s="4"/>
      <c r="G40" s="4"/>
    </row>
    <row r="41" spans="1:7" x14ac:dyDescent="0.25">
      <c r="A41" s="4"/>
      <c r="B41" s="4"/>
      <c r="C41" s="4"/>
      <c r="E41" s="4"/>
      <c r="G41" s="4"/>
    </row>
    <row r="42" spans="1:7" x14ac:dyDescent="0.25">
      <c r="A42" s="4"/>
      <c r="B42" s="4"/>
      <c r="C42" s="4"/>
      <c r="E42" s="4"/>
      <c r="G42" s="4"/>
    </row>
    <row r="43" spans="1:7" x14ac:dyDescent="0.25">
      <c r="A43" s="4"/>
      <c r="B43" s="4"/>
      <c r="C43" s="4"/>
      <c r="E43" s="4"/>
      <c r="G43" s="4"/>
    </row>
    <row r="44" spans="1:7" x14ac:dyDescent="0.25">
      <c r="A44" s="4"/>
      <c r="B44" s="4"/>
      <c r="C44" s="4"/>
      <c r="E44" s="4"/>
      <c r="G44" s="4"/>
    </row>
    <row r="45" spans="1:7" x14ac:dyDescent="0.25">
      <c r="A45" s="4"/>
      <c r="B45" s="4"/>
      <c r="C45" s="4"/>
      <c r="E45" s="4"/>
      <c r="G45" s="4"/>
    </row>
    <row r="46" spans="1:7" x14ac:dyDescent="0.25">
      <c r="A46" s="4"/>
      <c r="B46" s="4"/>
      <c r="C46" s="4"/>
      <c r="E46" s="4"/>
      <c r="G46" s="4"/>
    </row>
    <row r="47" spans="1:7" x14ac:dyDescent="0.25">
      <c r="A47" s="4"/>
      <c r="B47" s="4"/>
      <c r="C47" s="4"/>
      <c r="E47" s="4"/>
      <c r="G47" s="4"/>
    </row>
    <row r="48" spans="1:7" x14ac:dyDescent="0.25">
      <c r="A48" s="4"/>
      <c r="B48" s="4"/>
      <c r="C48" s="4"/>
      <c r="E48" s="4"/>
      <c r="G48" s="4"/>
    </row>
    <row r="49" spans="1:7" x14ac:dyDescent="0.25">
      <c r="A49" s="4"/>
      <c r="B49" s="4"/>
      <c r="C49" s="4"/>
      <c r="E49" s="4"/>
      <c r="G49" s="4"/>
    </row>
    <row r="50" spans="1:7" x14ac:dyDescent="0.25">
      <c r="A50" s="4"/>
      <c r="B50" s="4"/>
      <c r="C50" s="4"/>
      <c r="E50" s="4"/>
      <c r="G50" s="4"/>
    </row>
    <row r="51" spans="1:7" x14ac:dyDescent="0.25">
      <c r="A51" s="4"/>
      <c r="B51" s="4"/>
      <c r="C51" s="4"/>
      <c r="E51" s="4"/>
      <c r="G51" s="4"/>
    </row>
    <row r="52" spans="1:7" x14ac:dyDescent="0.25">
      <c r="A52" s="4"/>
      <c r="B52" s="4"/>
      <c r="C52" s="4"/>
      <c r="E52" s="4"/>
      <c r="G52" s="4"/>
    </row>
    <row r="53" spans="1:7" x14ac:dyDescent="0.25">
      <c r="A53" s="4"/>
      <c r="B53" s="4"/>
      <c r="C53" s="4"/>
      <c r="E53" s="4"/>
      <c r="G53" s="4"/>
    </row>
    <row r="54" spans="1:7" x14ac:dyDescent="0.25">
      <c r="A54" s="4"/>
      <c r="B54" s="4"/>
      <c r="C54" s="4"/>
      <c r="E54" s="4"/>
      <c r="G54" s="4"/>
    </row>
    <row r="55" spans="1:7" x14ac:dyDescent="0.25">
      <c r="A55" s="4"/>
      <c r="B55" s="4"/>
      <c r="C55" s="4"/>
      <c r="E55" s="4"/>
      <c r="G55" s="4"/>
    </row>
    <row r="56" spans="1:7" x14ac:dyDescent="0.25">
      <c r="A56" s="4"/>
      <c r="B56" s="4"/>
      <c r="C56" s="4"/>
      <c r="E56" s="4"/>
      <c r="G56" s="4"/>
    </row>
    <row r="57" spans="1:7" x14ac:dyDescent="0.25">
      <c r="A57" s="4"/>
      <c r="B57" s="4"/>
      <c r="C57" s="4"/>
      <c r="E57" s="4"/>
      <c r="G57" s="4"/>
    </row>
    <row r="58" spans="1:7" x14ac:dyDescent="0.25">
      <c r="A58" s="4"/>
      <c r="B58" s="4"/>
      <c r="C58" s="4"/>
      <c r="E58" s="4"/>
      <c r="G58" s="4"/>
    </row>
    <row r="59" spans="1:7" x14ac:dyDescent="0.25">
      <c r="A59" s="4"/>
      <c r="B59" s="4"/>
      <c r="C59" s="4"/>
      <c r="E59" s="4"/>
      <c r="G59" s="4"/>
    </row>
    <row r="60" spans="1:7" x14ac:dyDescent="0.25">
      <c r="A60" s="4"/>
      <c r="B60" s="4"/>
      <c r="C60" s="4"/>
      <c r="E60" s="4"/>
      <c r="G60" s="4"/>
    </row>
    <row r="61" spans="1:7" x14ac:dyDescent="0.25">
      <c r="A61" s="4"/>
      <c r="B61" s="4"/>
      <c r="C61" s="4"/>
      <c r="E61" s="4"/>
      <c r="G61" s="4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BLANK - Simple Project Budget</vt:lpstr>
      <vt:lpstr>Dropdown Keys - Do Not Delete -</vt:lpstr>
      <vt:lpstr>'BLANK - Simple Project Budget'!Área_de_impresión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Salas Didacticas Sede Bogota</cp:lastModifiedBy>
  <cp:lastPrinted>2022-01-31T23:51:04Z</cp:lastPrinted>
  <dcterms:created xsi:type="dcterms:W3CDTF">2015-08-28T20:34:30Z</dcterms:created>
  <dcterms:modified xsi:type="dcterms:W3CDTF">2025-10-18T15:48:15Z</dcterms:modified>
</cp:coreProperties>
</file>