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<sst xmlns="http://schemas.openxmlformats.org/spreadsheetml/2006/main" count="68" uniqueCount="60">
  <si>
    <t>文件</t>
  </si>
  <si>
    <t>行数</t>
  </si>
  <si>
    <t>内容</t>
  </si>
  <si>
    <t>Windows原程序用时（ms）</t>
  </si>
  <si>
    <t>Windows新程序用时（ms）</t>
  </si>
  <si>
    <t>Windows加速比</t>
  </si>
  <si>
    <t>仅编译时间</t>
  </si>
  <si>
    <t>编译加速比</t>
  </si>
  <si>
    <t>处理1 +53ms</t>
  </si>
  <si>
    <t>处理1 加速比</t>
  </si>
  <si>
    <t>编译时间占比</t>
  </si>
  <si>
    <t>MacOS原程序用时（ms）</t>
  </si>
  <si>
    <t>MacOS新程序用时（ms）</t>
  </si>
  <si>
    <t>Mac加速比</t>
  </si>
  <si>
    <t>处理1</t>
  </si>
  <si>
    <t>加速比</t>
  </si>
  <si>
    <t>1.circom</t>
  </si>
  <si>
    <t>官方最简用例</t>
  </si>
  <si>
    <t>2.circom</t>
  </si>
  <si>
    <t>含参数模版</t>
  </si>
  <si>
    <t>3.circom</t>
  </si>
  <si>
    <t>if-else与if语句</t>
  </si>
  <si>
    <t>4.circom</t>
  </si>
  <si>
    <t>变量声明与赋值</t>
  </si>
  <si>
    <t>5.circom</t>
  </si>
  <si>
    <t>多个模版</t>
  </si>
  <si>
    <t>6.circom</t>
  </si>
  <si>
    <t>while循环</t>
  </si>
  <si>
    <t>7.circom</t>
  </si>
  <si>
    <t>for循环</t>
  </si>
  <si>
    <t>8.circom</t>
  </si>
  <si>
    <t>模版调用</t>
  </si>
  <si>
    <t>9.circom</t>
  </si>
  <si>
    <t>函数与模版混合与调用</t>
  </si>
  <si>
    <t>10.circom</t>
  </si>
  <si>
    <t>标识符命名与中间信号</t>
  </si>
  <si>
    <t>11.circom</t>
  </si>
  <si>
    <t>circomlib</t>
  </si>
  <si>
    <t>12.circom</t>
  </si>
  <si>
    <t>13.circom</t>
  </si>
  <si>
    <t>多重if嵌套</t>
  </si>
  <si>
    <t>14.circom</t>
  </si>
  <si>
    <t>多重while嵌套</t>
  </si>
  <si>
    <t>15.circom</t>
  </si>
  <si>
    <t>多重控制流嵌套</t>
  </si>
  <si>
    <t>16.circom</t>
  </si>
  <si>
    <t>17.circom</t>
  </si>
  <si>
    <t>18.circom</t>
  </si>
  <si>
    <t>19.circom</t>
  </si>
  <si>
    <t>20.circom</t>
  </si>
  <si>
    <t>21.circom</t>
  </si>
  <si>
    <t>22.circom</t>
  </si>
  <si>
    <t>23.circom</t>
  </si>
  <si>
    <t>24.circom</t>
  </si>
  <si>
    <t>25.circom</t>
  </si>
  <si>
    <t>26.circom</t>
  </si>
  <si>
    <t>27.circom</t>
  </si>
  <si>
    <t>28.circom</t>
  </si>
  <si>
    <t>29.circom</t>
  </si>
  <si>
    <t>30.circom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</si>
</sst>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宋体"/>
      <charset val="134"/>
    </font>
    <font>
      <sz val="9.8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vertical="center"/>
    </xf>
    <xf numFmtId="0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S35"/>
  <sheetViews>
    <sheetView tabSelected="1" topLeftCell="I1" workbookViewId="0">
      <selection activeCell="V32" sqref="V32"/>
    </sheetView>
  </sheetViews>
  <sheetFormatPr defaultColWidth="9" defaultRowHeight="16.8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6" width="26.125" style="1" customWidth="1"/>
    <col min="7" max="8" width="15.125" style="1" customWidth="1"/>
    <col min="9" max="12" width="15.125" style="2" customWidth="1"/>
    <col min="13" max="14" width="24.25" style="1" customWidth="1"/>
    <col min="15" max="15" width="10.625" style="1" customWidth="1"/>
    <col min="16" max="17" width="11.7142857142857" style="1" customWidth="1"/>
    <col min="18" max="18" width="9.92857142857143" style="1"/>
    <col min="19" max="19" width="11.9285714285714" style="1"/>
    <col min="20" max="16384" width="9" style="1"/>
  </cols>
  <sheetData>
    <row r="5" spans="2:19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1" t="s">
        <v>11</v>
      </c>
      <c r="N5" s="1" t="s">
        <v>12</v>
      </c>
      <c r="O5" s="1" t="s">
        <v>13</v>
      </c>
      <c r="P5" s="1" t="s">
        <v>6</v>
      </c>
      <c r="Q5" s="1" t="s">
        <v>7</v>
      </c>
      <c r="R5" s="1" t="s">
        <v>14</v>
      </c>
      <c r="S5" s="1" t="s">
        <v>15</v>
      </c>
    </row>
    <row r="6" spans="2:19">
      <c r="B6" s="1" t="s">
        <v>16</v>
      </c>
      <c r="C6" s="1">
        <v>12</v>
      </c>
      <c r="D6" s="1" t="s">
        <v>17</v>
      </c>
      <c r="E6" s="1">
        <v>16.807</v>
      </c>
      <c r="F6" s="1">
        <v>68.7712</v>
      </c>
      <c r="G6" s="2">
        <f>E6/F6</f>
        <v>0.244390093527523</v>
      </c>
      <c r="H6" s="4">
        <v>2.9959</v>
      </c>
      <c r="I6" s="2">
        <f>E6/H6</f>
        <v>5.61000033378951</v>
      </c>
      <c r="J6" s="4">
        <f>H6+53</f>
        <v>55.9959</v>
      </c>
      <c r="K6" s="2">
        <f>E6/J6</f>
        <v>0.300146975046387</v>
      </c>
      <c r="L6" s="2">
        <f>H6/F6</f>
        <v>0.0435632939369969</v>
      </c>
      <c r="M6" s="1">
        <v>32.699583</v>
      </c>
      <c r="N6" s="1">
        <v>72.64475</v>
      </c>
      <c r="O6" s="2">
        <f>M6/P6</f>
        <v>34.581398988772</v>
      </c>
      <c r="P6" s="1">
        <f>945.583/1000</f>
        <v>0.945583</v>
      </c>
      <c r="Q6" s="2">
        <f>M6/P6</f>
        <v>34.581398988772</v>
      </c>
      <c r="R6" s="1">
        <f>P6+53</f>
        <v>53.945583</v>
      </c>
      <c r="S6" s="2">
        <f>M6/R6</f>
        <v>0.606158672898206</v>
      </c>
    </row>
    <row r="7" spans="2:19">
      <c r="B7" s="1" t="s">
        <v>18</v>
      </c>
      <c r="C7" s="1">
        <v>12</v>
      </c>
      <c r="D7" s="1" t="s">
        <v>19</v>
      </c>
      <c r="E7" s="1">
        <v>21.31</v>
      </c>
      <c r="F7" s="1">
        <v>69.2983</v>
      </c>
      <c r="G7" s="2">
        <f t="shared" ref="G7:G35" si="0">E7/F7</f>
        <v>0.307511151067198</v>
      </c>
      <c r="H7" s="4">
        <v>2.9222</v>
      </c>
      <c r="I7" s="2">
        <f t="shared" ref="I7:I35" si="1">E7/H7</f>
        <v>7.29245089316268</v>
      </c>
      <c r="J7" s="4">
        <f t="shared" ref="J7:J35" si="2">H7+53</f>
        <v>55.9222</v>
      </c>
      <c r="K7" s="2">
        <f t="shared" ref="K7:K35" si="3">E7/J7</f>
        <v>0.381065122616778</v>
      </c>
      <c r="L7" s="2">
        <f t="shared" ref="L7:L35" si="4">H7/F7</f>
        <v>0.0421684226019975</v>
      </c>
      <c r="M7" s="1">
        <v>36.86425</v>
      </c>
      <c r="N7" s="1">
        <v>85.329542</v>
      </c>
      <c r="O7" s="2">
        <f t="shared" ref="O7:O35" si="5">M7/N7</f>
        <v>0.432022124295475</v>
      </c>
      <c r="P7" s="1">
        <v>1.193792</v>
      </c>
      <c r="Q7" s="2">
        <f t="shared" ref="Q7:Q35" si="6">M7/P7</f>
        <v>30.8799606631641</v>
      </c>
      <c r="R7" s="1">
        <f t="shared" ref="R7:R35" si="7">P7+53</f>
        <v>54.193792</v>
      </c>
      <c r="S7" s="2">
        <f t="shared" ref="S7:S35" si="8">M7/R7</f>
        <v>0.68023012672743</v>
      </c>
    </row>
    <row r="8" spans="2:19">
      <c r="B8" s="1" t="s">
        <v>20</v>
      </c>
      <c r="C8" s="1">
        <v>28</v>
      </c>
      <c r="D8" s="3" t="s">
        <v>21</v>
      </c>
      <c r="E8" s="1">
        <v>52.3624</v>
      </c>
      <c r="F8" s="1">
        <v>75.4434</v>
      </c>
      <c r="G8" s="2">
        <f t="shared" si="0"/>
        <v>0.694062038561359</v>
      </c>
      <c r="H8" s="4">
        <v>5.8584</v>
      </c>
      <c r="I8" s="2">
        <f t="shared" si="1"/>
        <v>8.93800355045746</v>
      </c>
      <c r="J8" s="4">
        <f t="shared" si="2"/>
        <v>58.8584</v>
      </c>
      <c r="K8" s="2">
        <f t="shared" si="3"/>
        <v>0.889633425305479</v>
      </c>
      <c r="L8" s="2">
        <f t="shared" si="4"/>
        <v>0.0776529159608395</v>
      </c>
      <c r="M8" s="1">
        <v>38.602292</v>
      </c>
      <c r="N8" s="1">
        <v>88.579583</v>
      </c>
      <c r="O8" s="2">
        <f t="shared" si="5"/>
        <v>0.435792207330667</v>
      </c>
      <c r="P8" s="1">
        <v>2.605167</v>
      </c>
      <c r="Q8" s="2">
        <f t="shared" si="6"/>
        <v>14.8175882774502</v>
      </c>
      <c r="R8" s="1">
        <f t="shared" si="7"/>
        <v>55.605167</v>
      </c>
      <c r="S8" s="2">
        <f t="shared" si="8"/>
        <v>0.694221312202875</v>
      </c>
    </row>
    <row r="9" spans="2:19">
      <c r="B9" s="1" t="s">
        <v>22</v>
      </c>
      <c r="C9" s="1">
        <v>12</v>
      </c>
      <c r="D9" s="1" t="s">
        <v>23</v>
      </c>
      <c r="E9" s="1">
        <v>43.3447</v>
      </c>
      <c r="F9" s="1">
        <v>69.8589</v>
      </c>
      <c r="G9" s="2">
        <f t="shared" si="0"/>
        <v>0.620460671439144</v>
      </c>
      <c r="H9" s="4">
        <v>3.9968</v>
      </c>
      <c r="I9" s="2">
        <f t="shared" si="1"/>
        <v>10.8448508807046</v>
      </c>
      <c r="J9" s="4">
        <f t="shared" si="2"/>
        <v>56.9968</v>
      </c>
      <c r="K9" s="2">
        <f t="shared" si="3"/>
        <v>0.760476026724307</v>
      </c>
      <c r="L9" s="2">
        <f t="shared" si="4"/>
        <v>0.057212466843881</v>
      </c>
      <c r="M9" s="1">
        <v>28.952791</v>
      </c>
      <c r="N9" s="1">
        <v>79.676709</v>
      </c>
      <c r="O9" s="2">
        <f t="shared" si="5"/>
        <v>0.363378349374345</v>
      </c>
      <c r="P9" s="1">
        <v>1.642125</v>
      </c>
      <c r="Q9" s="2">
        <f t="shared" si="6"/>
        <v>17.6312954251351</v>
      </c>
      <c r="R9" s="1">
        <f t="shared" si="7"/>
        <v>54.642125</v>
      </c>
      <c r="S9" s="2">
        <f t="shared" si="8"/>
        <v>0.529862098152296</v>
      </c>
    </row>
    <row r="10" spans="2:19">
      <c r="B10" s="1" t="s">
        <v>24</v>
      </c>
      <c r="C10" s="1">
        <v>25</v>
      </c>
      <c r="D10" s="1" t="s">
        <v>25</v>
      </c>
      <c r="E10" s="1">
        <v>42.1956</v>
      </c>
      <c r="F10" s="1">
        <v>73.7912</v>
      </c>
      <c r="G10" s="2">
        <f t="shared" si="0"/>
        <v>0.571824282570279</v>
      </c>
      <c r="H10" s="4">
        <v>4.9982</v>
      </c>
      <c r="I10" s="2">
        <f t="shared" si="1"/>
        <v>8.44215917730383</v>
      </c>
      <c r="J10" s="4">
        <f t="shared" si="2"/>
        <v>57.9982</v>
      </c>
      <c r="K10" s="2">
        <f t="shared" si="3"/>
        <v>0.727532923435555</v>
      </c>
      <c r="L10" s="2">
        <f t="shared" si="4"/>
        <v>0.067734363989202</v>
      </c>
      <c r="M10" s="1">
        <v>28.332125</v>
      </c>
      <c r="N10" s="1">
        <v>89.596666</v>
      </c>
      <c r="O10" s="2">
        <f t="shared" si="5"/>
        <v>0.316218518666755</v>
      </c>
      <c r="P10" s="1">
        <v>2.125041</v>
      </c>
      <c r="Q10" s="2">
        <f t="shared" si="6"/>
        <v>13.3325074669148</v>
      </c>
      <c r="R10" s="1">
        <f t="shared" si="7"/>
        <v>55.125041</v>
      </c>
      <c r="S10" s="2">
        <f t="shared" si="8"/>
        <v>0.513961068981336</v>
      </c>
    </row>
    <row r="11" spans="2:19">
      <c r="B11" s="1" t="s">
        <v>26</v>
      </c>
      <c r="C11" s="1">
        <v>26</v>
      </c>
      <c r="D11" s="1" t="s">
        <v>27</v>
      </c>
      <c r="E11" s="1">
        <v>47.9856</v>
      </c>
      <c r="F11" s="1">
        <v>83.871</v>
      </c>
      <c r="G11" s="2">
        <f t="shared" si="0"/>
        <v>0.572135779947777</v>
      </c>
      <c r="H11" s="4">
        <v>15.3204</v>
      </c>
      <c r="I11" s="2">
        <f t="shared" si="1"/>
        <v>3.13213754210073</v>
      </c>
      <c r="J11" s="4">
        <f t="shared" si="2"/>
        <v>68.3204</v>
      </c>
      <c r="K11" s="2">
        <f t="shared" si="3"/>
        <v>0.702361227393282</v>
      </c>
      <c r="L11" s="2">
        <f t="shared" si="4"/>
        <v>0.182666237436063</v>
      </c>
      <c r="M11" s="1">
        <v>33.04675</v>
      </c>
      <c r="N11" s="1">
        <v>86.248</v>
      </c>
      <c r="O11" s="2">
        <f t="shared" si="5"/>
        <v>0.383159609498191</v>
      </c>
      <c r="P11" s="1">
        <v>2.945</v>
      </c>
      <c r="Q11" s="2">
        <f t="shared" si="6"/>
        <v>11.2213073005093</v>
      </c>
      <c r="R11" s="1">
        <f t="shared" si="7"/>
        <v>55.945</v>
      </c>
      <c r="S11" s="2">
        <f t="shared" si="8"/>
        <v>0.590700688175887</v>
      </c>
    </row>
    <row r="12" spans="2:19">
      <c r="B12" s="1" t="s">
        <v>28</v>
      </c>
      <c r="C12" s="1">
        <v>19</v>
      </c>
      <c r="D12" s="1" t="s">
        <v>29</v>
      </c>
      <c r="E12" s="1">
        <v>56.5606</v>
      </c>
      <c r="F12" s="1">
        <v>72.8059</v>
      </c>
      <c r="G12" s="2">
        <f t="shared" si="0"/>
        <v>0.776868358196245</v>
      </c>
      <c r="H12" s="4">
        <v>5.7195</v>
      </c>
      <c r="I12" s="2">
        <f t="shared" si="1"/>
        <v>9.88908121339278</v>
      </c>
      <c r="J12" s="4">
        <f t="shared" si="2"/>
        <v>58.7195</v>
      </c>
      <c r="K12" s="2">
        <f t="shared" si="3"/>
        <v>0.963233678760889</v>
      </c>
      <c r="L12" s="2">
        <f t="shared" si="4"/>
        <v>0.0785581937727574</v>
      </c>
      <c r="M12" s="1">
        <v>45.552042</v>
      </c>
      <c r="N12" s="1">
        <v>83.810083</v>
      </c>
      <c r="O12" s="2">
        <f t="shared" si="5"/>
        <v>0.54351505653562</v>
      </c>
      <c r="P12" s="1">
        <v>2.462458</v>
      </c>
      <c r="Q12" s="2">
        <f t="shared" si="6"/>
        <v>18.4986066767433</v>
      </c>
      <c r="R12" s="1">
        <f t="shared" si="7"/>
        <v>55.462458</v>
      </c>
      <c r="S12" s="2">
        <f t="shared" si="8"/>
        <v>0.821313076315514</v>
      </c>
    </row>
    <row r="13" spans="2:19">
      <c r="B13" s="1" t="s">
        <v>30</v>
      </c>
      <c r="C13" s="1">
        <v>16</v>
      </c>
      <c r="D13" s="1" t="s">
        <v>31</v>
      </c>
      <c r="E13" s="1">
        <v>34.1835</v>
      </c>
      <c r="F13" s="1">
        <v>82.3728</v>
      </c>
      <c r="G13" s="2">
        <f t="shared" si="0"/>
        <v>0.414985286405221</v>
      </c>
      <c r="H13" s="4">
        <v>13.4815</v>
      </c>
      <c r="I13" s="2">
        <f t="shared" si="1"/>
        <v>2.53558580276675</v>
      </c>
      <c r="J13" s="4">
        <f t="shared" si="2"/>
        <v>66.4815</v>
      </c>
      <c r="K13" s="2">
        <f t="shared" si="3"/>
        <v>0.514180636718486</v>
      </c>
      <c r="L13" s="2">
        <f t="shared" si="4"/>
        <v>0.163664462055436</v>
      </c>
      <c r="M13" s="1">
        <v>19.089459</v>
      </c>
      <c r="N13" s="1">
        <v>81.966875</v>
      </c>
      <c r="O13" s="2">
        <f t="shared" si="5"/>
        <v>0.232892360480987</v>
      </c>
      <c r="P13" s="1">
        <v>1.440625</v>
      </c>
      <c r="Q13" s="2">
        <f t="shared" si="6"/>
        <v>13.250817527115</v>
      </c>
      <c r="R13" s="1">
        <f t="shared" si="7"/>
        <v>54.440625</v>
      </c>
      <c r="S13" s="2">
        <f t="shared" si="8"/>
        <v>0.35064731530911</v>
      </c>
    </row>
    <row r="14" spans="2:19">
      <c r="B14" s="1" t="s">
        <v>32</v>
      </c>
      <c r="C14" s="1">
        <v>27</v>
      </c>
      <c r="D14" s="1" t="s">
        <v>33</v>
      </c>
      <c r="E14" s="1">
        <v>40.8796</v>
      </c>
      <c r="F14" s="1">
        <v>75.1176</v>
      </c>
      <c r="G14" s="2">
        <f t="shared" si="0"/>
        <v>0.544208015165554</v>
      </c>
      <c r="H14" s="4">
        <v>5.2937</v>
      </c>
      <c r="I14" s="2">
        <f t="shared" si="1"/>
        <v>7.72231142679034</v>
      </c>
      <c r="J14" s="4">
        <f t="shared" si="2"/>
        <v>58.2937</v>
      </c>
      <c r="K14" s="2">
        <f t="shared" si="3"/>
        <v>0.701269605463369</v>
      </c>
      <c r="L14" s="2">
        <f t="shared" si="4"/>
        <v>0.0704721663098928</v>
      </c>
      <c r="M14" s="1">
        <v>27.140666</v>
      </c>
      <c r="N14" s="1">
        <v>86.392083</v>
      </c>
      <c r="O14" s="2">
        <f t="shared" si="5"/>
        <v>0.314156865508151</v>
      </c>
      <c r="P14" s="1">
        <v>1.975833</v>
      </c>
      <c r="Q14" s="2">
        <f t="shared" si="6"/>
        <v>13.7363157716264</v>
      </c>
      <c r="R14" s="1">
        <f t="shared" si="7"/>
        <v>54.975833</v>
      </c>
      <c r="S14" s="2">
        <f t="shared" si="8"/>
        <v>0.493683579110116</v>
      </c>
    </row>
    <row r="15" spans="2:19">
      <c r="B15" s="1" t="s">
        <v>34</v>
      </c>
      <c r="C15" s="1">
        <v>12</v>
      </c>
      <c r="D15" s="1" t="s">
        <v>35</v>
      </c>
      <c r="E15" s="1">
        <v>18.4366</v>
      </c>
      <c r="F15" s="1">
        <v>77.6885</v>
      </c>
      <c r="G15" s="2">
        <f t="shared" si="0"/>
        <v>0.237314403032624</v>
      </c>
      <c r="H15" s="4">
        <v>2.3695</v>
      </c>
      <c r="I15" s="2">
        <f t="shared" si="1"/>
        <v>7.7807976366322</v>
      </c>
      <c r="J15" s="4">
        <f t="shared" si="2"/>
        <v>55.3695</v>
      </c>
      <c r="K15" s="2">
        <f t="shared" si="3"/>
        <v>0.332973929690534</v>
      </c>
      <c r="L15" s="2">
        <f t="shared" si="4"/>
        <v>0.0305000096539385</v>
      </c>
      <c r="M15" s="1">
        <v>14.431875</v>
      </c>
      <c r="N15" s="1">
        <v>84.555916</v>
      </c>
      <c r="O15" s="2">
        <f t="shared" si="5"/>
        <v>0.170678477423153</v>
      </c>
      <c r="P15" s="1">
        <f>0.001*909.958</f>
        <v>0.909958</v>
      </c>
      <c r="Q15" s="2">
        <f t="shared" si="6"/>
        <v>15.8599352937169</v>
      </c>
      <c r="R15" s="1">
        <f t="shared" si="7"/>
        <v>53.909958</v>
      </c>
      <c r="S15" s="2">
        <f t="shared" si="8"/>
        <v>0.267703324866252</v>
      </c>
    </row>
    <row r="16" spans="2:19">
      <c r="B16" s="1" t="s">
        <v>36</v>
      </c>
      <c r="C16" s="1">
        <v>51</v>
      </c>
      <c r="D16" s="1" t="s">
        <v>37</v>
      </c>
      <c r="E16" s="1">
        <v>57.097</v>
      </c>
      <c r="F16" s="1">
        <v>79.8635</v>
      </c>
      <c r="G16" s="2">
        <f t="shared" si="0"/>
        <v>0.714932353327866</v>
      </c>
      <c r="H16" s="4">
        <v>6.3958</v>
      </c>
      <c r="I16" s="2">
        <f t="shared" si="1"/>
        <v>8.92726476750367</v>
      </c>
      <c r="J16" s="4">
        <f t="shared" si="2"/>
        <v>59.3958</v>
      </c>
      <c r="K16" s="2">
        <f t="shared" si="3"/>
        <v>0.961296926718724</v>
      </c>
      <c r="L16" s="2">
        <f t="shared" si="4"/>
        <v>0.0800841435699663</v>
      </c>
      <c r="M16" s="1">
        <v>42.190417</v>
      </c>
      <c r="N16" s="1">
        <v>89.4905</v>
      </c>
      <c r="O16" s="2">
        <f t="shared" si="5"/>
        <v>0.471451349584593</v>
      </c>
      <c r="P16" s="1">
        <v>3.612666</v>
      </c>
      <c r="Q16" s="2">
        <f t="shared" si="6"/>
        <v>11.6784715221391</v>
      </c>
      <c r="R16" s="1">
        <f t="shared" si="7"/>
        <v>56.612666</v>
      </c>
      <c r="S16" s="2">
        <f t="shared" si="8"/>
        <v>0.745246955866731</v>
      </c>
    </row>
    <row r="17" spans="2:19">
      <c r="B17" s="1" t="s">
        <v>38</v>
      </c>
      <c r="C17" s="1">
        <v>98</v>
      </c>
      <c r="D17" s="1" t="s">
        <v>37</v>
      </c>
      <c r="E17" s="1">
        <v>266.9587</v>
      </c>
      <c r="F17" s="1">
        <v>120.2714</v>
      </c>
      <c r="G17" s="2">
        <f t="shared" si="0"/>
        <v>2.21963575712929</v>
      </c>
      <c r="H17" s="4">
        <v>30.8376</v>
      </c>
      <c r="I17" s="2">
        <f t="shared" si="1"/>
        <v>8.65692206916232</v>
      </c>
      <c r="J17" s="4">
        <f t="shared" si="2"/>
        <v>83.8376</v>
      </c>
      <c r="K17" s="2">
        <f t="shared" si="3"/>
        <v>3.18423595141082</v>
      </c>
      <c r="L17" s="2">
        <f t="shared" si="4"/>
        <v>0.256400108421453</v>
      </c>
      <c r="M17" s="1">
        <v>249.533541</v>
      </c>
      <c r="N17" s="1">
        <v>118.101583</v>
      </c>
      <c r="O17" s="2">
        <f t="shared" si="5"/>
        <v>2.11287211112149</v>
      </c>
      <c r="P17" s="1">
        <v>14.525458</v>
      </c>
      <c r="Q17" s="2">
        <f t="shared" si="6"/>
        <v>17.1790480548014</v>
      </c>
      <c r="R17" s="1">
        <f t="shared" si="7"/>
        <v>67.525458</v>
      </c>
      <c r="S17" s="2">
        <f t="shared" si="8"/>
        <v>3.69539945956383</v>
      </c>
    </row>
    <row r="18" spans="2:19">
      <c r="B18" s="1" t="s">
        <v>39</v>
      </c>
      <c r="C18" s="1">
        <v>56</v>
      </c>
      <c r="D18" s="1" t="s">
        <v>40</v>
      </c>
      <c r="E18" s="1">
        <v>74.7396</v>
      </c>
      <c r="F18" s="1">
        <v>84.0658</v>
      </c>
      <c r="G18" s="2">
        <f t="shared" si="0"/>
        <v>0.889060711966103</v>
      </c>
      <c r="H18" s="4">
        <v>8.9136</v>
      </c>
      <c r="I18" s="2">
        <f t="shared" si="1"/>
        <v>8.38489499192245</v>
      </c>
      <c r="J18" s="4">
        <f t="shared" si="2"/>
        <v>61.9136</v>
      </c>
      <c r="K18" s="2">
        <f t="shared" si="3"/>
        <v>1.20715965474468</v>
      </c>
      <c r="L18" s="2">
        <f t="shared" si="4"/>
        <v>0.106031227919082</v>
      </c>
      <c r="M18" s="1">
        <v>59.89975</v>
      </c>
      <c r="N18" s="1">
        <v>96.284</v>
      </c>
      <c r="O18" s="2">
        <f t="shared" si="5"/>
        <v>0.622115304723526</v>
      </c>
      <c r="P18" s="1">
        <v>4.295084</v>
      </c>
      <c r="Q18" s="2">
        <f t="shared" si="6"/>
        <v>13.946118399547</v>
      </c>
      <c r="R18" s="1">
        <f t="shared" si="7"/>
        <v>57.295084</v>
      </c>
      <c r="S18" s="2">
        <f t="shared" si="8"/>
        <v>1.04546054946005</v>
      </c>
    </row>
    <row r="19" spans="2:19">
      <c r="B19" s="1" t="s">
        <v>41</v>
      </c>
      <c r="C19" s="1">
        <v>58</v>
      </c>
      <c r="D19" s="1" t="s">
        <v>42</v>
      </c>
      <c r="E19" s="1">
        <v>98.321</v>
      </c>
      <c r="F19" s="1">
        <v>86.371</v>
      </c>
      <c r="G19" s="2">
        <f t="shared" si="0"/>
        <v>1.13835662432993</v>
      </c>
      <c r="H19" s="4">
        <v>12.0853</v>
      </c>
      <c r="I19" s="2">
        <f t="shared" si="1"/>
        <v>8.13558620803786</v>
      </c>
      <c r="J19" s="4">
        <f t="shared" si="2"/>
        <v>65.0853</v>
      </c>
      <c r="K19" s="2">
        <f t="shared" si="3"/>
        <v>1.51064833380195</v>
      </c>
      <c r="L19" s="2">
        <f t="shared" si="4"/>
        <v>0.139923122344305</v>
      </c>
      <c r="M19" s="1">
        <v>82.3225</v>
      </c>
      <c r="N19" s="1">
        <v>97.96925</v>
      </c>
      <c r="O19" s="2">
        <f t="shared" si="5"/>
        <v>0.84028917236786</v>
      </c>
      <c r="P19" s="1">
        <v>5.775042</v>
      </c>
      <c r="Q19" s="2">
        <f t="shared" si="6"/>
        <v>14.2548746831625</v>
      </c>
      <c r="R19" s="1">
        <f t="shared" si="7"/>
        <v>58.775042</v>
      </c>
      <c r="S19" s="2">
        <f t="shared" si="8"/>
        <v>1.40063702549119</v>
      </c>
    </row>
    <row r="20" spans="2:19">
      <c r="B20" s="1" t="s">
        <v>43</v>
      </c>
      <c r="C20" s="1">
        <v>52</v>
      </c>
      <c r="D20" s="1" t="s">
        <v>44</v>
      </c>
      <c r="E20" s="1">
        <v>188.4218</v>
      </c>
      <c r="F20" s="1">
        <v>89.1333</v>
      </c>
      <c r="G20" s="2">
        <f t="shared" si="0"/>
        <v>2.11393272772353</v>
      </c>
      <c r="H20" s="4">
        <v>15.3579</v>
      </c>
      <c r="I20" s="2">
        <f t="shared" si="1"/>
        <v>12.2687216351194</v>
      </c>
      <c r="J20" s="4">
        <f t="shared" si="2"/>
        <v>68.3579</v>
      </c>
      <c r="K20" s="2">
        <f t="shared" si="3"/>
        <v>2.75640123526322</v>
      </c>
      <c r="L20" s="2">
        <f t="shared" si="4"/>
        <v>0.17230260744301</v>
      </c>
      <c r="M20" s="1">
        <v>164.143</v>
      </c>
      <c r="N20" s="1">
        <v>98.48525</v>
      </c>
      <c r="O20" s="2">
        <f t="shared" si="5"/>
        <v>1.66667597432103</v>
      </c>
      <c r="P20" s="1">
        <v>7.603708</v>
      </c>
      <c r="Q20" s="2">
        <f t="shared" si="6"/>
        <v>21.5872308615744</v>
      </c>
      <c r="R20" s="1">
        <f t="shared" si="7"/>
        <v>60.603708</v>
      </c>
      <c r="S20" s="2">
        <f t="shared" si="8"/>
        <v>2.70846463718029</v>
      </c>
    </row>
    <row r="21" spans="2:19">
      <c r="B21" s="1" t="s">
        <v>45</v>
      </c>
      <c r="C21" s="1">
        <v>79</v>
      </c>
      <c r="D21" s="1" t="s">
        <v>37</v>
      </c>
      <c r="E21" s="1">
        <v>88.1715</v>
      </c>
      <c r="F21" s="1">
        <v>85.7965</v>
      </c>
      <c r="G21" s="2">
        <f t="shared" si="0"/>
        <v>1.02768178189087</v>
      </c>
      <c r="H21" s="4">
        <v>10.6876</v>
      </c>
      <c r="I21" s="2">
        <f t="shared" si="1"/>
        <v>8.24988772034881</v>
      </c>
      <c r="J21" s="4">
        <f t="shared" si="2"/>
        <v>63.6876</v>
      </c>
      <c r="K21" s="2">
        <f t="shared" si="3"/>
        <v>1.38443747291466</v>
      </c>
      <c r="L21" s="2">
        <f t="shared" si="4"/>
        <v>0.124569184057625</v>
      </c>
      <c r="M21" s="1">
        <v>77.7905</v>
      </c>
      <c r="N21" s="1">
        <v>95.938292</v>
      </c>
      <c r="O21" s="2">
        <f t="shared" si="5"/>
        <v>0.810838908826936</v>
      </c>
      <c r="P21" s="1">
        <v>4.76425</v>
      </c>
      <c r="Q21" s="2">
        <f t="shared" si="6"/>
        <v>16.3279634779871</v>
      </c>
      <c r="R21" s="1">
        <f t="shared" si="7"/>
        <v>57.76425</v>
      </c>
      <c r="S21" s="2">
        <f t="shared" si="8"/>
        <v>1.34668934505339</v>
      </c>
    </row>
    <row r="22" spans="2:19">
      <c r="B22" s="1" t="s">
        <v>46</v>
      </c>
      <c r="C22" s="1">
        <v>141</v>
      </c>
      <c r="D22" s="1" t="s">
        <v>37</v>
      </c>
      <c r="E22" s="1">
        <v>93.8422</v>
      </c>
      <c r="F22" s="1">
        <v>94.2135</v>
      </c>
      <c r="G22" s="2">
        <f t="shared" si="0"/>
        <v>0.996058951211875</v>
      </c>
      <c r="H22" s="4">
        <v>13.855</v>
      </c>
      <c r="I22" s="2">
        <f t="shared" si="1"/>
        <v>6.77316492241068</v>
      </c>
      <c r="J22" s="4">
        <f t="shared" si="2"/>
        <v>66.855</v>
      </c>
      <c r="K22" s="2">
        <f t="shared" si="3"/>
        <v>1.40366763892005</v>
      </c>
      <c r="L22" s="2">
        <f t="shared" si="4"/>
        <v>0.147059603984567</v>
      </c>
      <c r="M22" s="1">
        <v>78.622333</v>
      </c>
      <c r="N22" s="1">
        <v>100.78525</v>
      </c>
      <c r="O22" s="2">
        <f t="shared" si="5"/>
        <v>0.780097613490069</v>
      </c>
      <c r="P22" s="1">
        <v>6.1335</v>
      </c>
      <c r="Q22" s="2">
        <f t="shared" si="6"/>
        <v>12.8185103122198</v>
      </c>
      <c r="R22" s="1">
        <f t="shared" si="7"/>
        <v>59.1335</v>
      </c>
      <c r="S22" s="2">
        <f t="shared" si="8"/>
        <v>1.32957347358097</v>
      </c>
    </row>
    <row r="23" spans="2:19">
      <c r="B23" s="1" t="s">
        <v>47</v>
      </c>
      <c r="C23" s="1">
        <v>142</v>
      </c>
      <c r="D23" s="1" t="s">
        <v>37</v>
      </c>
      <c r="E23" s="1">
        <v>90.8111</v>
      </c>
      <c r="F23" s="1">
        <v>97.4276</v>
      </c>
      <c r="G23" s="2">
        <f t="shared" si="0"/>
        <v>0.932088032549298</v>
      </c>
      <c r="H23" s="4">
        <v>16.2486</v>
      </c>
      <c r="I23" s="2">
        <f t="shared" si="1"/>
        <v>5.58885688613173</v>
      </c>
      <c r="J23" s="4">
        <f t="shared" si="2"/>
        <v>69.2486</v>
      </c>
      <c r="K23" s="2">
        <f t="shared" si="3"/>
        <v>1.31137813616449</v>
      </c>
      <c r="L23" s="2">
        <f t="shared" si="4"/>
        <v>0.16677614967422</v>
      </c>
      <c r="M23" s="1">
        <v>88.489917</v>
      </c>
      <c r="N23" s="1">
        <v>102.246125</v>
      </c>
      <c r="O23" s="2">
        <f t="shared" si="5"/>
        <v>0.865459859725735</v>
      </c>
      <c r="P23" s="1">
        <v>7.020209</v>
      </c>
      <c r="Q23" s="2">
        <f t="shared" si="6"/>
        <v>12.6050260042116</v>
      </c>
      <c r="R23" s="1">
        <f t="shared" si="7"/>
        <v>60.020209</v>
      </c>
      <c r="S23" s="2">
        <f t="shared" si="8"/>
        <v>1.47433536927537</v>
      </c>
    </row>
    <row r="24" spans="2:19">
      <c r="B24" s="1" t="s">
        <v>48</v>
      </c>
      <c r="C24" s="1">
        <v>153</v>
      </c>
      <c r="D24" s="1" t="s">
        <v>37</v>
      </c>
      <c r="E24" s="1">
        <v>137.2486</v>
      </c>
      <c r="F24" s="1">
        <v>99.7856</v>
      </c>
      <c r="G24" s="2">
        <f t="shared" si="0"/>
        <v>1.37543493249527</v>
      </c>
      <c r="H24" s="4">
        <v>19.2585</v>
      </c>
      <c r="I24" s="2">
        <f t="shared" si="1"/>
        <v>7.12665056987824</v>
      </c>
      <c r="J24" s="4">
        <f t="shared" si="2"/>
        <v>72.2585</v>
      </c>
      <c r="K24" s="2">
        <f t="shared" si="3"/>
        <v>1.89941114194178</v>
      </c>
      <c r="L24" s="2">
        <f t="shared" si="4"/>
        <v>0.192998789404483</v>
      </c>
      <c r="M24" s="1">
        <v>119.666959</v>
      </c>
      <c r="N24" s="1">
        <v>106.655667</v>
      </c>
      <c r="O24" s="2">
        <f t="shared" si="5"/>
        <v>1.12199344269255</v>
      </c>
      <c r="P24" s="1">
        <v>8.683959</v>
      </c>
      <c r="Q24" s="2">
        <f t="shared" si="6"/>
        <v>13.7802307680172</v>
      </c>
      <c r="R24" s="1">
        <f t="shared" si="7"/>
        <v>61.683959</v>
      </c>
      <c r="S24" s="2">
        <f t="shared" si="8"/>
        <v>1.94000127326458</v>
      </c>
    </row>
    <row r="25" spans="2:19">
      <c r="B25" s="1" t="s">
        <v>49</v>
      </c>
      <c r="C25" s="1">
        <v>94</v>
      </c>
      <c r="D25" s="1" t="s">
        <v>37</v>
      </c>
      <c r="E25" s="1">
        <v>137.8832</v>
      </c>
      <c r="F25" s="1">
        <v>101.4475</v>
      </c>
      <c r="G25" s="2">
        <f t="shared" si="0"/>
        <v>1.35915818526824</v>
      </c>
      <c r="H25" s="4">
        <v>18.44</v>
      </c>
      <c r="I25" s="2">
        <f t="shared" si="1"/>
        <v>7.47739696312364</v>
      </c>
      <c r="J25" s="4">
        <f t="shared" si="2"/>
        <v>71.44</v>
      </c>
      <c r="K25" s="2">
        <f t="shared" si="3"/>
        <v>1.93005599104143</v>
      </c>
      <c r="L25" s="2">
        <f t="shared" si="4"/>
        <v>0.181768895241381</v>
      </c>
      <c r="M25" s="1">
        <v>123.389833</v>
      </c>
      <c r="N25" s="1">
        <v>106.755917</v>
      </c>
      <c r="O25" s="2">
        <f t="shared" si="5"/>
        <v>1.15581259069696</v>
      </c>
      <c r="P25" s="1">
        <v>8.953375</v>
      </c>
      <c r="Q25" s="2">
        <f t="shared" si="6"/>
        <v>13.7813766317171</v>
      </c>
      <c r="R25" s="1">
        <f t="shared" si="7"/>
        <v>61.953375</v>
      </c>
      <c r="S25" s="2">
        <f t="shared" si="8"/>
        <v>1.99165635447625</v>
      </c>
    </row>
    <row r="26" spans="2:19">
      <c r="B26" s="1" t="s">
        <v>50</v>
      </c>
      <c r="C26" s="1">
        <v>207</v>
      </c>
      <c r="E26" s="1">
        <v>225.6664</v>
      </c>
      <c r="F26" s="1">
        <v>145.4653</v>
      </c>
      <c r="G26" s="2">
        <f t="shared" si="0"/>
        <v>1.55134179766584</v>
      </c>
      <c r="H26" s="4">
        <v>36.7196</v>
      </c>
      <c r="I26" s="2">
        <f t="shared" si="1"/>
        <v>6.14566607479384</v>
      </c>
      <c r="J26" s="4">
        <f t="shared" si="2"/>
        <v>89.7196</v>
      </c>
      <c r="K26" s="2">
        <f t="shared" si="3"/>
        <v>2.51524081694524</v>
      </c>
      <c r="L26" s="2">
        <f t="shared" si="4"/>
        <v>0.252428586061418</v>
      </c>
      <c r="M26" s="1">
        <v>210.4465</v>
      </c>
      <c r="N26" s="1">
        <v>128.240167</v>
      </c>
      <c r="O26" s="2">
        <f t="shared" si="5"/>
        <v>1.64103420108615</v>
      </c>
      <c r="P26" s="1">
        <v>17.348167</v>
      </c>
      <c r="Q26" s="2">
        <f t="shared" si="6"/>
        <v>12.1307628638807</v>
      </c>
      <c r="R26" s="1">
        <f t="shared" si="7"/>
        <v>70.348167</v>
      </c>
      <c r="S26" s="2">
        <f t="shared" si="8"/>
        <v>2.99149940893272</v>
      </c>
    </row>
    <row r="27" spans="2:19">
      <c r="B27" s="1" t="s">
        <v>51</v>
      </c>
      <c r="C27" s="1">
        <v>389</v>
      </c>
      <c r="E27" s="1">
        <v>406.0213</v>
      </c>
      <c r="F27" s="1">
        <v>200.8957</v>
      </c>
      <c r="G27" s="2">
        <f t="shared" si="0"/>
        <v>2.02105520426769</v>
      </c>
      <c r="H27" s="4">
        <v>72.4205</v>
      </c>
      <c r="I27" s="2">
        <f t="shared" si="1"/>
        <v>5.60644154624726</v>
      </c>
      <c r="J27" s="4">
        <f t="shared" si="2"/>
        <v>125.4205</v>
      </c>
      <c r="K27" s="2">
        <f t="shared" si="3"/>
        <v>3.23728018944271</v>
      </c>
      <c r="L27" s="2">
        <f t="shared" si="4"/>
        <v>0.360488054249046</v>
      </c>
      <c r="M27" s="1">
        <v>395.904875</v>
      </c>
      <c r="N27" s="1">
        <v>180.552334</v>
      </c>
      <c r="O27" s="2">
        <f t="shared" si="5"/>
        <v>2.1927430470104</v>
      </c>
      <c r="P27" s="1">
        <v>35.126042</v>
      </c>
      <c r="Q27" s="2">
        <f t="shared" si="6"/>
        <v>11.2709788082586</v>
      </c>
      <c r="R27" s="1">
        <f t="shared" si="7"/>
        <v>88.126042</v>
      </c>
      <c r="S27" s="2">
        <f t="shared" si="8"/>
        <v>4.49248446900634</v>
      </c>
    </row>
    <row r="28" spans="2:19">
      <c r="B28" s="1" t="s">
        <v>52</v>
      </c>
      <c r="C28" s="1">
        <v>550</v>
      </c>
      <c r="E28" s="1">
        <v>568.0717</v>
      </c>
      <c r="F28" s="1">
        <v>276.3609</v>
      </c>
      <c r="G28" s="2">
        <f t="shared" si="0"/>
        <v>2.05554295126409</v>
      </c>
      <c r="H28" s="4">
        <v>110.7773</v>
      </c>
      <c r="I28" s="2">
        <f t="shared" si="1"/>
        <v>5.12805150513688</v>
      </c>
      <c r="J28" s="4">
        <f t="shared" si="2"/>
        <v>163.7773</v>
      </c>
      <c r="K28" s="2">
        <f t="shared" si="3"/>
        <v>3.46856188250753</v>
      </c>
      <c r="L28" s="2">
        <f t="shared" si="4"/>
        <v>0.400842883345654</v>
      </c>
      <c r="M28" s="1">
        <v>552.480875</v>
      </c>
      <c r="N28" s="1">
        <v>223.477708</v>
      </c>
      <c r="O28" s="2">
        <f t="shared" si="5"/>
        <v>2.4721968018394</v>
      </c>
      <c r="P28" s="1">
        <v>53.671083</v>
      </c>
      <c r="Q28" s="2">
        <f t="shared" si="6"/>
        <v>10.2938275905482</v>
      </c>
      <c r="R28" s="1">
        <f t="shared" si="7"/>
        <v>106.671083</v>
      </c>
      <c r="S28" s="2">
        <f t="shared" si="8"/>
        <v>5.17929376417787</v>
      </c>
    </row>
    <row r="29" spans="2:19">
      <c r="B29" s="1" t="s">
        <v>53</v>
      </c>
      <c r="C29" s="1">
        <v>1096</v>
      </c>
      <c r="E29" s="1">
        <f>1000*1.146914</f>
        <v>1146.914</v>
      </c>
      <c r="F29" s="1">
        <v>514.3733</v>
      </c>
      <c r="G29" s="2">
        <f t="shared" si="0"/>
        <v>2.22973082000951</v>
      </c>
      <c r="H29" s="4">
        <v>248.3877</v>
      </c>
      <c r="I29" s="2">
        <f t="shared" si="1"/>
        <v>4.61743476025584</v>
      </c>
      <c r="J29" s="4">
        <f t="shared" si="2"/>
        <v>301.3877</v>
      </c>
      <c r="K29" s="2">
        <f t="shared" si="3"/>
        <v>3.80544395142867</v>
      </c>
      <c r="L29" s="2">
        <f t="shared" si="4"/>
        <v>0.482893843828986</v>
      </c>
      <c r="M29" s="1">
        <f>1000*1.118762709</f>
        <v>1118.762709</v>
      </c>
      <c r="N29" s="1">
        <v>393.292375</v>
      </c>
      <c r="O29" s="2">
        <f t="shared" si="5"/>
        <v>2.84460818494129</v>
      </c>
      <c r="P29" s="1">
        <v>132.366708</v>
      </c>
      <c r="Q29" s="2">
        <f t="shared" si="6"/>
        <v>8.45199465865692</v>
      </c>
      <c r="R29" s="1">
        <f t="shared" si="7"/>
        <v>185.366708</v>
      </c>
      <c r="S29" s="2">
        <f t="shared" si="8"/>
        <v>6.03540258696292</v>
      </c>
    </row>
    <row r="30" spans="2:19">
      <c r="B30" s="1" t="s">
        <v>54</v>
      </c>
      <c r="C30" s="1">
        <v>1645</v>
      </c>
      <c r="E30" s="1">
        <f>1000*2.0534615</f>
        <v>2053.4615</v>
      </c>
      <c r="F30" s="1">
        <v>961.7196</v>
      </c>
      <c r="G30" s="2">
        <f t="shared" si="0"/>
        <v>2.13519772291217</v>
      </c>
      <c r="H30" s="4">
        <v>567.7422</v>
      </c>
      <c r="I30" s="2">
        <f t="shared" si="1"/>
        <v>3.61689072963046</v>
      </c>
      <c r="J30" s="4">
        <f t="shared" si="2"/>
        <v>620.7422</v>
      </c>
      <c r="K30" s="2">
        <f t="shared" si="3"/>
        <v>3.30807459199648</v>
      </c>
      <c r="L30" s="2">
        <f t="shared" si="4"/>
        <v>0.590340677261855</v>
      </c>
      <c r="M30" s="1">
        <f>1000*2.035345458</f>
        <v>2035.345458</v>
      </c>
      <c r="N30" s="1">
        <v>724.847459</v>
      </c>
      <c r="O30" s="2">
        <f t="shared" si="5"/>
        <v>2.80796384498328</v>
      </c>
      <c r="P30" s="1">
        <v>321.785625</v>
      </c>
      <c r="Q30" s="2">
        <f t="shared" si="6"/>
        <v>6.32515967113198</v>
      </c>
      <c r="R30" s="1">
        <f t="shared" si="7"/>
        <v>374.785625</v>
      </c>
      <c r="S30" s="2">
        <f t="shared" si="8"/>
        <v>5.43069243384135</v>
      </c>
    </row>
    <row r="31" spans="2:19">
      <c r="B31" s="1" t="s">
        <v>55</v>
      </c>
      <c r="C31" s="1">
        <v>1280</v>
      </c>
      <c r="E31" s="1">
        <f>1000*1.7090621</f>
        <v>1709.0621</v>
      </c>
      <c r="F31" s="1">
        <v>778.3204</v>
      </c>
      <c r="G31" s="2">
        <f t="shared" si="0"/>
        <v>2.19583361813464</v>
      </c>
      <c r="H31" s="4">
        <v>443.6597</v>
      </c>
      <c r="I31" s="2">
        <f t="shared" si="1"/>
        <v>3.85219144312634</v>
      </c>
      <c r="J31" s="4">
        <f t="shared" si="2"/>
        <v>496.6597</v>
      </c>
      <c r="K31" s="2">
        <f t="shared" si="3"/>
        <v>3.44111289883194</v>
      </c>
      <c r="L31" s="2">
        <f t="shared" si="4"/>
        <v>0.570021934411587</v>
      </c>
      <c r="M31" s="1">
        <f>1000*1.656551125</f>
        <v>1656.551125</v>
      </c>
      <c r="N31" s="1">
        <v>589.756375</v>
      </c>
      <c r="O31" s="2">
        <f t="shared" si="5"/>
        <v>2.8088736217561</v>
      </c>
      <c r="P31" s="1">
        <v>238.221708</v>
      </c>
      <c r="Q31" s="2">
        <f t="shared" si="6"/>
        <v>6.95382103884504</v>
      </c>
      <c r="R31" s="1">
        <f t="shared" si="7"/>
        <v>291.221708</v>
      </c>
      <c r="S31" s="2">
        <f t="shared" si="8"/>
        <v>5.68828174374968</v>
      </c>
    </row>
    <row r="32" spans="2:19">
      <c r="B32" s="1" t="s">
        <v>56</v>
      </c>
      <c r="C32" s="1">
        <v>1994</v>
      </c>
      <c r="E32" s="1">
        <f>1000*1.3161689</f>
        <v>1316.1689</v>
      </c>
      <c r="F32" s="1">
        <v>597.7423</v>
      </c>
      <c r="G32" s="2">
        <f t="shared" si="0"/>
        <v>2.20190021686603</v>
      </c>
      <c r="H32" s="4">
        <v>322.823</v>
      </c>
      <c r="I32" s="2">
        <f t="shared" si="1"/>
        <v>4.07706049445052</v>
      </c>
      <c r="J32" s="4">
        <f t="shared" si="2"/>
        <v>375.823</v>
      </c>
      <c r="K32" s="2">
        <f t="shared" si="3"/>
        <v>3.50209779603696</v>
      </c>
      <c r="L32" s="2">
        <f t="shared" si="4"/>
        <v>0.540070528721156</v>
      </c>
      <c r="M32" s="1">
        <f>1000*1.279313209</f>
        <v>1279.313209</v>
      </c>
      <c r="N32" s="1">
        <v>452.944875</v>
      </c>
      <c r="O32" s="2">
        <f t="shared" si="5"/>
        <v>2.82443467099611</v>
      </c>
      <c r="P32" s="1">
        <v>165.60175</v>
      </c>
      <c r="Q32" s="2">
        <f t="shared" si="6"/>
        <v>7.72523967288993</v>
      </c>
      <c r="R32" s="1">
        <f t="shared" si="7"/>
        <v>218.60175</v>
      </c>
      <c r="S32" s="2">
        <f t="shared" si="8"/>
        <v>5.85225511232184</v>
      </c>
    </row>
    <row r="33" spans="2:19">
      <c r="B33" s="1" t="s">
        <v>57</v>
      </c>
      <c r="C33" s="1">
        <v>231</v>
      </c>
      <c r="E33" s="1">
        <v>463.8069</v>
      </c>
      <c r="F33" s="1">
        <v>169.2998</v>
      </c>
      <c r="G33" s="2">
        <f t="shared" si="0"/>
        <v>2.73955964507932</v>
      </c>
      <c r="H33" s="4">
        <v>62.3942</v>
      </c>
      <c r="I33" s="2">
        <f t="shared" si="1"/>
        <v>7.43349381833568</v>
      </c>
      <c r="J33" s="4">
        <f t="shared" si="2"/>
        <v>115.3942</v>
      </c>
      <c r="K33" s="2">
        <f t="shared" si="3"/>
        <v>4.01932592799291</v>
      </c>
      <c r="L33" s="2">
        <f t="shared" si="4"/>
        <v>0.368542668095296</v>
      </c>
      <c r="M33" s="1">
        <v>455.487125</v>
      </c>
      <c r="N33" s="1">
        <v>154.875584</v>
      </c>
      <c r="O33" s="2">
        <f t="shared" si="5"/>
        <v>2.94098729597042</v>
      </c>
      <c r="P33" s="1">
        <v>31.8285</v>
      </c>
      <c r="Q33" s="2">
        <f t="shared" si="6"/>
        <v>14.3106688973719</v>
      </c>
      <c r="R33" s="1">
        <f t="shared" si="7"/>
        <v>84.8285</v>
      </c>
      <c r="S33" s="2">
        <f t="shared" si="8"/>
        <v>5.36950582646163</v>
      </c>
    </row>
    <row r="34" spans="2:19">
      <c r="B34" s="1" t="s">
        <v>58</v>
      </c>
      <c r="C34" s="1">
        <v>963</v>
      </c>
      <c r="E34" s="1">
        <f>1000*1.9015851</f>
        <v>1901.5851</v>
      </c>
      <c r="F34" s="1">
        <v>492.5778</v>
      </c>
      <c r="G34" s="2">
        <f t="shared" si="0"/>
        <v>3.86047665972766</v>
      </c>
      <c r="H34" s="4">
        <v>260.8302</v>
      </c>
      <c r="I34" s="2">
        <f t="shared" si="1"/>
        <v>7.29050968791191</v>
      </c>
      <c r="J34" s="4">
        <f t="shared" si="2"/>
        <v>313.8302</v>
      </c>
      <c r="K34" s="2">
        <f t="shared" si="3"/>
        <v>6.05928014576035</v>
      </c>
      <c r="L34" s="2">
        <f t="shared" si="4"/>
        <v>0.529520818843237</v>
      </c>
      <c r="M34" s="1">
        <f>1000*1.912856833</f>
        <v>1912.856833</v>
      </c>
      <c r="N34" s="1">
        <v>379.027375</v>
      </c>
      <c r="O34" s="2">
        <f t="shared" si="5"/>
        <v>5.04675112978317</v>
      </c>
      <c r="P34" s="1">
        <v>133.454458</v>
      </c>
      <c r="Q34" s="2">
        <f t="shared" si="6"/>
        <v>14.333405280474</v>
      </c>
      <c r="R34" s="1">
        <f t="shared" si="7"/>
        <v>186.454458</v>
      </c>
      <c r="S34" s="2">
        <f t="shared" si="8"/>
        <v>10.259110205882</v>
      </c>
    </row>
    <row r="35" spans="2:19">
      <c r="B35" s="1" t="s">
        <v>59</v>
      </c>
      <c r="C35" s="1">
        <v>1924</v>
      </c>
      <c r="E35" s="1">
        <f>4.002594*1000</f>
        <v>4002.594</v>
      </c>
      <c r="F35" s="1">
        <v>910.863</v>
      </c>
      <c r="G35" s="2">
        <f t="shared" si="0"/>
        <v>4.39428761515178</v>
      </c>
      <c r="H35" s="4">
        <v>537.321</v>
      </c>
      <c r="I35" s="2">
        <f t="shared" si="1"/>
        <v>7.44916725756112</v>
      </c>
      <c r="J35" s="4">
        <f t="shared" si="2"/>
        <v>590.321</v>
      </c>
      <c r="K35" s="2">
        <f t="shared" si="3"/>
        <v>6.78036864688873</v>
      </c>
      <c r="L35" s="2">
        <f t="shared" si="4"/>
        <v>0.589903201688948</v>
      </c>
      <c r="M35" s="1">
        <f>1000*3.698726541</f>
        <v>3698.726541</v>
      </c>
      <c r="N35" s="1">
        <v>681.472666</v>
      </c>
      <c r="O35" s="2">
        <f>H35/N35</f>
        <v>0.78847036250754</v>
      </c>
      <c r="P35" s="1">
        <v>284.7245</v>
      </c>
      <c r="Q35" s="2">
        <f t="shared" si="6"/>
        <v>12.9905453903686</v>
      </c>
      <c r="R35" s="1">
        <f t="shared" si="7"/>
        <v>337.7245</v>
      </c>
      <c r="S35" s="2">
        <f t="shared" si="8"/>
        <v>10.9519047063509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</dc:creator>
  <cp:lastModifiedBy>zmc</cp:lastModifiedBy>
  <dcterms:created xsi:type="dcterms:W3CDTF">2015-06-06T02:19:00Z</dcterms:created>
  <dcterms:modified xsi:type="dcterms:W3CDTF">2025-05-06T02:26:11Z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556909F9397289ECBBFB1868C9407B80_42</vt:lpwstr>
  </property>
</Properties>
</file>