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18" i="1"/>
  <c r="G19" i="1"/>
  <c r="G20" i="1"/>
  <c r="G21" i="1"/>
  <c r="G22" i="1"/>
  <c r="G23" i="1"/>
  <c r="G24" i="1"/>
  <c r="G18" i="1"/>
  <c r="F19" i="1"/>
  <c r="F20" i="1"/>
  <c r="F21" i="1"/>
  <c r="F22" i="1"/>
  <c r="F23" i="1"/>
  <c r="F24" i="1"/>
  <c r="F18" i="1"/>
  <c r="F26" i="1"/>
  <c r="D19" i="1"/>
  <c r="D20" i="1"/>
  <c r="D21" i="1"/>
  <c r="D22" i="1"/>
  <c r="D23" i="1"/>
  <c r="D24" i="1"/>
  <c r="D18" i="1"/>
  <c r="C24" i="1"/>
  <c r="C23" i="1"/>
  <c r="C22" i="1"/>
  <c r="C20" i="1"/>
  <c r="C19" i="1"/>
  <c r="C18" i="1"/>
  <c r="C9" i="1"/>
  <c r="J9" i="1" l="1"/>
  <c r="H9" i="1"/>
  <c r="G9" i="1"/>
  <c r="F9" i="1"/>
  <c r="E9" i="1"/>
  <c r="D9" i="1"/>
  <c r="I9" i="1"/>
  <c r="K8" i="1"/>
  <c r="N8" i="1" s="1"/>
  <c r="K7" i="1"/>
  <c r="N7" i="1" s="1"/>
  <c r="P7" i="1"/>
  <c r="P8" i="1"/>
  <c r="O7" i="1"/>
  <c r="O8" i="1"/>
  <c r="L7" i="1"/>
  <c r="L8" i="1"/>
  <c r="L4" i="1"/>
  <c r="L5" i="1"/>
  <c r="L6" i="1"/>
  <c r="L3" i="1"/>
  <c r="K4" i="1"/>
  <c r="K5" i="1"/>
  <c r="K6" i="1"/>
  <c r="K3" i="1"/>
  <c r="L9" i="1" l="1"/>
  <c r="K9" i="1"/>
  <c r="M8" i="1"/>
  <c r="M7" i="1"/>
  <c r="P3" i="1"/>
  <c r="P4" i="1"/>
  <c r="P5" i="1"/>
  <c r="P6" i="1"/>
  <c r="O9" i="1" l="1"/>
  <c r="P9" i="1"/>
  <c r="M3" i="1"/>
  <c r="O3" i="1"/>
  <c r="M6" i="1"/>
  <c r="N4" i="1"/>
  <c r="O6" i="1"/>
  <c r="O4" i="1"/>
  <c r="O5" i="1"/>
  <c r="M5" i="1"/>
  <c r="N5" i="1"/>
  <c r="M4" i="1"/>
  <c r="N9" i="1" l="1"/>
  <c r="N3" i="1"/>
  <c r="N6" i="1"/>
  <c r="M9" i="1" l="1"/>
  <c r="B9" i="1"/>
</calcChain>
</file>

<file path=xl/sharedStrings.xml><?xml version="1.0" encoding="utf-8"?>
<sst xmlns="http://schemas.openxmlformats.org/spreadsheetml/2006/main" count="30" uniqueCount="29">
  <si>
    <t>assembly</t>
  </si>
  <si>
    <t>assertions</t>
  </si>
  <si>
    <t>TOP</t>
  </si>
  <si>
    <t>BOTTOM</t>
  </si>
  <si>
    <t>mscorlib</t>
  </si>
  <si>
    <t>assertions with fix</t>
  </si>
  <si>
    <t>%</t>
  </si>
  <si>
    <t>% with ass</t>
  </si>
  <si>
    <t>%code fixes for top</t>
  </si>
  <si>
    <t>custommarshaler</t>
  </si>
  <si>
    <t>system.windows.forms</t>
  </si>
  <si>
    <t>validated</t>
  </si>
  <si>
    <t>system</t>
  </si>
  <si>
    <t>system.core</t>
  </si>
  <si>
    <t>TRUE</t>
  </si>
  <si>
    <t>FALSE</t>
  </si>
  <si>
    <t>warnings</t>
  </si>
  <si>
    <t>fixes</t>
  </si>
  <si>
    <t>fixes/assertion</t>
  </si>
  <si>
    <t>total</t>
  </si>
  <si>
    <t>system.data.entity</t>
  </si>
  <si>
    <t>methods</t>
  </si>
  <si>
    <t>time</t>
  </si>
  <si>
    <t>methods/sec</t>
  </si>
  <si>
    <t>sec</t>
  </si>
  <si>
    <t>repairs/sec</t>
  </si>
  <si>
    <t>rep/sec</t>
  </si>
  <si>
    <t>sec/rep</t>
  </si>
  <si>
    <t>sec/met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</si>
</sst>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165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P11" totalsRowCount="1">
  <autoFilter ref="A2:P10"/>
  <sortState ref="A3:P10">
    <sortCondition descending="1" ref="D2:D9"/>
  </sortState>
  <tableColumns count="16">
    <tableColumn id="1" name="assembly"/>
    <tableColumn id="15" name="methods"/>
    <tableColumn id="16" name="time"/>
    <tableColumn id="2" name="assertions"/>
    <tableColumn id="3" name="TRUE"/>
    <tableColumn id="4" name="FALSE"/>
    <tableColumn id="5" name="TOP"/>
    <tableColumn id="6" name="BOTTOM"/>
    <tableColumn id="7" name="assertions with fix"/>
    <tableColumn id="13" name="fixes"/>
    <tableColumn id="8" name="validated"/>
    <tableColumn id="12" name="warnings" dataDxfId="3" totalsRowDxfId="1">
      <calculatedColumnFormula>Table2[[#This Row],[FALSE]]+Table2[[#This Row],[TOP]]</calculatedColumnFormula>
    </tableColumn>
    <tableColumn id="9" name="%"/>
    <tableColumn id="10" name="% with ass"/>
    <tableColumn id="11" name="%code fixes for top"/>
    <tableColumn id="14" name="fixes/assertion" dataDxfId="2" totalsRowDxfId="0">
      <calculatedColumnFormula>Table2[[#This Row],[fixes]]/Table2[[#This Row],[assertions with fix]]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abSelected="1" workbookViewId="0">
      <selection activeCell="E21" sqref="E21"/>
    </sheetView>
  </sheetViews>
  <sheetFormatPr defaultRowHeight="15" x14ac:dyDescent="0.25"/>
  <cols>
    <col min="1" max="3" width="22.42578125" customWidth="1"/>
    <col min="4" max="4" width="13.7109375" customWidth="1"/>
    <col min="5" max="5" width="10.7109375" customWidth="1"/>
    <col min="8" max="8" width="10.85546875" customWidth="1"/>
    <col min="9" max="10" width="20.7109375" customWidth="1"/>
    <col min="11" max="12" width="11.42578125" customWidth="1"/>
    <col min="14" max="14" width="14.85546875" customWidth="1"/>
    <col min="15" max="15" width="20.85546875" customWidth="1"/>
    <col min="16" max="16" width="18.42578125" customWidth="1"/>
  </cols>
  <sheetData>
    <row r="2" spans="1:16" x14ac:dyDescent="0.25">
      <c r="A2" t="s">
        <v>0</v>
      </c>
      <c r="B2" t="s">
        <v>21</v>
      </c>
      <c r="C2" t="s">
        <v>22</v>
      </c>
      <c r="D2" t="s">
        <v>1</v>
      </c>
      <c r="E2" t="s">
        <v>14</v>
      </c>
      <c r="F2" t="s">
        <v>15</v>
      </c>
      <c r="G2" t="s">
        <v>2</v>
      </c>
      <c r="H2" t="s">
        <v>3</v>
      </c>
      <c r="I2" t="s">
        <v>5</v>
      </c>
      <c r="J2" t="s">
        <v>17</v>
      </c>
      <c r="K2" t="s">
        <v>11</v>
      </c>
      <c r="L2" t="s">
        <v>16</v>
      </c>
      <c r="M2" t="s">
        <v>6</v>
      </c>
      <c r="N2" t="s">
        <v>7</v>
      </c>
      <c r="O2" t="s">
        <v>8</v>
      </c>
      <c r="P2" t="s">
        <v>18</v>
      </c>
    </row>
    <row r="3" spans="1:16" x14ac:dyDescent="0.25">
      <c r="A3" t="s">
        <v>4</v>
      </c>
      <c r="B3" s="2">
        <v>23338</v>
      </c>
      <c r="C3" s="4">
        <v>1.5999999999999999</v>
      </c>
      <c r="D3">
        <v>113982</v>
      </c>
      <c r="E3">
        <v>100504</v>
      </c>
      <c r="F3">
        <v>276</v>
      </c>
      <c r="G3">
        <v>10110</v>
      </c>
      <c r="H3">
        <v>3092</v>
      </c>
      <c r="I3">
        <v>7180</v>
      </c>
      <c r="J3">
        <v>16291</v>
      </c>
      <c r="K3">
        <f>Table2[[#This Row],[TRUE]]+Table2[[#This Row],[BOTTOM]]</f>
        <v>103596</v>
      </c>
      <c r="L3">
        <f>Table2[[#This Row],[FALSE]]+Table2[[#This Row],[TOP]]</f>
        <v>10386</v>
      </c>
      <c r="M3">
        <f t="shared" ref="M3:M9" si="0">K3/D3*100</f>
        <v>90.888034952887296</v>
      </c>
      <c r="N3">
        <f t="shared" ref="N3:N9" si="1">(K3+I3)/D3*100</f>
        <v>97.187275183800949</v>
      </c>
      <c r="O3">
        <f t="shared" ref="O3:O9" si="2">I3/(G3+F3)*100</f>
        <v>69.131523204313496</v>
      </c>
      <c r="P3">
        <f>Table2[[#This Row],[fixes]]/Table2[[#This Row],[assertions with fix]]</f>
        <v>2.2689415041782728</v>
      </c>
    </row>
    <row r="4" spans="1:16" x14ac:dyDescent="0.25">
      <c r="A4" t="s">
        <v>12</v>
      </c>
      <c r="B4" s="2">
        <v>15187</v>
      </c>
      <c r="C4" s="4">
        <v>1.1215277777777779</v>
      </c>
      <c r="D4">
        <v>99907</v>
      </c>
      <c r="E4">
        <v>88846</v>
      </c>
      <c r="F4">
        <v>54</v>
      </c>
      <c r="G4">
        <v>9029</v>
      </c>
      <c r="H4">
        <v>1978</v>
      </c>
      <c r="I4">
        <v>6477</v>
      </c>
      <c r="J4">
        <v>15618</v>
      </c>
      <c r="K4">
        <f>Table2[[#This Row],[TRUE]]+Table2[[#This Row],[BOTTOM]]</f>
        <v>90824</v>
      </c>
      <c r="L4">
        <f>Table2[[#This Row],[FALSE]]+Table2[[#This Row],[TOP]]</f>
        <v>9083</v>
      </c>
      <c r="M4">
        <f t="shared" si="0"/>
        <v>90.908544946800532</v>
      </c>
      <c r="N4">
        <f t="shared" si="1"/>
        <v>97.391574163972493</v>
      </c>
      <c r="O4">
        <f t="shared" si="2"/>
        <v>71.309038863811509</v>
      </c>
      <c r="P4">
        <f>Table2[[#This Row],[fixes]]/Table2[[#This Row],[assertions with fix]]</f>
        <v>2.41130152848541</v>
      </c>
    </row>
    <row r="5" spans="1:16" x14ac:dyDescent="0.25">
      <c r="A5" t="s">
        <v>13</v>
      </c>
      <c r="B5" s="2">
        <v>5953</v>
      </c>
      <c r="C5" s="4">
        <v>1.3347222222222221</v>
      </c>
      <c r="D5">
        <v>34156</v>
      </c>
      <c r="E5">
        <v>30279</v>
      </c>
      <c r="F5">
        <v>16</v>
      </c>
      <c r="G5">
        <v>3684</v>
      </c>
      <c r="H5">
        <v>177</v>
      </c>
      <c r="I5">
        <v>2862</v>
      </c>
      <c r="J5">
        <v>9591</v>
      </c>
      <c r="K5">
        <f>Table2[[#This Row],[TRUE]]+Table2[[#This Row],[BOTTOM]]</f>
        <v>30456</v>
      </c>
      <c r="L5">
        <f>Table2[[#This Row],[FALSE]]+Table2[[#This Row],[TOP]]</f>
        <v>3700</v>
      </c>
      <c r="M5">
        <f t="shared" si="0"/>
        <v>89.167349806768954</v>
      </c>
      <c r="N5">
        <f t="shared" si="1"/>
        <v>97.546551118397943</v>
      </c>
      <c r="O5">
        <f t="shared" si="2"/>
        <v>77.351351351351354</v>
      </c>
      <c r="P5">
        <f>Table2[[#This Row],[fixes]]/Table2[[#This Row],[assertions with fix]]</f>
        <v>3.3511530398322851</v>
      </c>
    </row>
    <row r="6" spans="1:16" x14ac:dyDescent="0.25">
      <c r="A6" t="s">
        <v>9</v>
      </c>
      <c r="B6" s="3">
        <v>215</v>
      </c>
      <c r="C6" s="4">
        <v>7.6388888888888886E-3</v>
      </c>
      <c r="D6">
        <v>474</v>
      </c>
      <c r="E6">
        <v>431</v>
      </c>
      <c r="F6">
        <v>0</v>
      </c>
      <c r="G6">
        <v>41</v>
      </c>
      <c r="H6">
        <v>2</v>
      </c>
      <c r="I6">
        <v>35</v>
      </c>
      <c r="J6">
        <v>31</v>
      </c>
      <c r="K6">
        <f>Table2[[#This Row],[TRUE]]+Table2[[#This Row],[BOTTOM]]</f>
        <v>433</v>
      </c>
      <c r="L6">
        <f>Table2[[#This Row],[FALSE]]+Table2[[#This Row],[TOP]]</f>
        <v>41</v>
      </c>
      <c r="M6">
        <f t="shared" si="0"/>
        <v>91.350210970464133</v>
      </c>
      <c r="N6">
        <f t="shared" si="1"/>
        <v>98.734177215189874</v>
      </c>
      <c r="O6">
        <f t="shared" si="2"/>
        <v>85.365853658536579</v>
      </c>
      <c r="P6">
        <f>Table2[[#This Row],[fixes]]/Table2[[#This Row],[assertions with fix]]</f>
        <v>0.88571428571428568</v>
      </c>
    </row>
    <row r="7" spans="1:16" x14ac:dyDescent="0.25">
      <c r="A7" t="s">
        <v>10</v>
      </c>
      <c r="B7" s="3">
        <v>22304</v>
      </c>
      <c r="C7" s="4">
        <v>2.5833333333333335</v>
      </c>
      <c r="D7">
        <v>154863</v>
      </c>
      <c r="E7">
        <v>136866</v>
      </c>
      <c r="F7">
        <v>2</v>
      </c>
      <c r="G7">
        <v>17348</v>
      </c>
      <c r="H7">
        <v>647</v>
      </c>
      <c r="I7">
        <v>14617</v>
      </c>
      <c r="J7">
        <v>25501</v>
      </c>
      <c r="K7">
        <f>Table2[[#This Row],[TRUE]]+Table2[[#This Row],[BOTTOM]]</f>
        <v>137513</v>
      </c>
      <c r="L7" s="1">
        <f>Table2[[#This Row],[FALSE]]+Table2[[#This Row],[TOP]]</f>
        <v>17350</v>
      </c>
      <c r="M7">
        <f t="shared" si="0"/>
        <v>88.796549208009651</v>
      </c>
      <c r="N7">
        <f t="shared" si="1"/>
        <v>98.23521435074872</v>
      </c>
      <c r="O7">
        <f t="shared" si="2"/>
        <v>84.247838616714702</v>
      </c>
      <c r="P7">
        <f>Table2[[#This Row],[fixes]]/Table2[[#This Row],[assertions with fix]]</f>
        <v>1.7446124375726892</v>
      </c>
    </row>
    <row r="8" spans="1:16" x14ac:dyDescent="0.25">
      <c r="A8" t="s">
        <v>20</v>
      </c>
      <c r="B8" s="3">
        <v>13884</v>
      </c>
      <c r="C8" s="4">
        <v>2.1465277777777776</v>
      </c>
      <c r="D8">
        <v>95092</v>
      </c>
      <c r="E8">
        <v>80608</v>
      </c>
      <c r="F8">
        <v>27</v>
      </c>
      <c r="G8">
        <v>13842</v>
      </c>
      <c r="H8">
        <v>615</v>
      </c>
      <c r="I8">
        <v>12906</v>
      </c>
      <c r="J8">
        <v>28648</v>
      </c>
      <c r="K8">
        <f>Table2[[#This Row],[TRUE]]+Table2[[#This Row],[BOTTOM]]</f>
        <v>81223</v>
      </c>
      <c r="L8" s="1">
        <f>Table2[[#This Row],[FALSE]]+Table2[[#This Row],[TOP]]</f>
        <v>13869</v>
      </c>
      <c r="M8">
        <f t="shared" si="0"/>
        <v>85.415176881335981</v>
      </c>
      <c r="N8">
        <f t="shared" si="1"/>
        <v>98.987296512850705</v>
      </c>
      <c r="O8">
        <f t="shared" si="2"/>
        <v>93.056456846203758</v>
      </c>
      <c r="P8">
        <f>Table2[[#This Row],[fixes]]/Table2[[#This Row],[assertions with fix]]</f>
        <v>2.219742755307609</v>
      </c>
    </row>
    <row r="9" spans="1:16" x14ac:dyDescent="0.25">
      <c r="A9" t="s">
        <v>19</v>
      </c>
      <c r="B9">
        <f ca="1">SUM(B3:B15)</f>
        <v>80881</v>
      </c>
      <c r="C9" s="4">
        <f>SUM(C3:C8)</f>
        <v>8.7937499999999993</v>
      </c>
      <c r="D9">
        <f t="shared" ref="D9:L9" si="3">SUM(D3:D8)</f>
        <v>498474</v>
      </c>
      <c r="E9">
        <f t="shared" si="3"/>
        <v>437534</v>
      </c>
      <c r="F9">
        <f t="shared" si="3"/>
        <v>375</v>
      </c>
      <c r="G9">
        <f t="shared" si="3"/>
        <v>54054</v>
      </c>
      <c r="H9">
        <f t="shared" si="3"/>
        <v>6511</v>
      </c>
      <c r="I9">
        <f t="shared" si="3"/>
        <v>44077</v>
      </c>
      <c r="J9">
        <f t="shared" si="3"/>
        <v>95680</v>
      </c>
      <c r="K9">
        <f t="shared" si="3"/>
        <v>444045</v>
      </c>
      <c r="L9">
        <f t="shared" si="3"/>
        <v>54429</v>
      </c>
      <c r="M9">
        <f t="shared" si="0"/>
        <v>89.080874829981099</v>
      </c>
      <c r="N9">
        <f t="shared" si="1"/>
        <v>97.923261794998339</v>
      </c>
      <c r="O9">
        <f t="shared" si="2"/>
        <v>80.980727185875182</v>
      </c>
      <c r="P9">
        <f>Table2[[#This Row],[fixes]]/Table2[[#This Row],[assertions with fix]]</f>
        <v>2.1707466479116091</v>
      </c>
    </row>
    <row r="10" spans="1:16" x14ac:dyDescent="0.25">
      <c r="C10" s="4"/>
    </row>
    <row r="11" spans="1:16" x14ac:dyDescent="0.25">
      <c r="L11" s="1"/>
      <c r="P11" s="1"/>
    </row>
    <row r="17" spans="2:7" x14ac:dyDescent="0.25">
      <c r="B17" t="s">
        <v>21</v>
      </c>
      <c r="C17" t="s">
        <v>24</v>
      </c>
      <c r="D17" t="s">
        <v>23</v>
      </c>
      <c r="E17" t="s">
        <v>28</v>
      </c>
      <c r="F17" t="s">
        <v>26</v>
      </c>
      <c r="G17" t="s">
        <v>27</v>
      </c>
    </row>
    <row r="18" spans="2:7" x14ac:dyDescent="0.25">
      <c r="B18">
        <v>23338</v>
      </c>
      <c r="C18">
        <f>38*60+24</f>
        <v>2304</v>
      </c>
      <c r="D18">
        <f>B18/C18</f>
        <v>10.129340277777779</v>
      </c>
      <c r="E18">
        <f>1/D18</f>
        <v>9.8723112520353068E-2</v>
      </c>
      <c r="F18">
        <f>J3/C18</f>
        <v>7.0707465277777777</v>
      </c>
      <c r="G18">
        <f>1/F18</f>
        <v>0.14142778221103677</v>
      </c>
    </row>
    <row r="19" spans="2:7" x14ac:dyDescent="0.25">
      <c r="B19">
        <v>15187</v>
      </c>
      <c r="C19">
        <f>26*60+55</f>
        <v>1615</v>
      </c>
      <c r="D19">
        <f t="shared" ref="D19:D24" si="4">B19/C19</f>
        <v>9.4037151702786375</v>
      </c>
      <c r="E19">
        <f t="shared" ref="E19:E24" si="5">1/D19</f>
        <v>0.10634094949627972</v>
      </c>
      <c r="F19">
        <f t="shared" ref="F19:F24" si="6">J4/C19</f>
        <v>9.670588235294117</v>
      </c>
      <c r="G19">
        <f t="shared" ref="G19:G24" si="7">1/F19</f>
        <v>0.10340632603406327</v>
      </c>
    </row>
    <row r="20" spans="2:7" x14ac:dyDescent="0.25">
      <c r="B20">
        <v>5953</v>
      </c>
      <c r="C20">
        <f>32*60+2</f>
        <v>1922</v>
      </c>
      <c r="D20">
        <f t="shared" si="4"/>
        <v>3.0972944849115507</v>
      </c>
      <c r="E20">
        <f t="shared" si="5"/>
        <v>0.32286242230807993</v>
      </c>
      <c r="F20">
        <f t="shared" si="6"/>
        <v>4.9901144640998956</v>
      </c>
      <c r="G20">
        <f t="shared" si="7"/>
        <v>0.2003962047753102</v>
      </c>
    </row>
    <row r="21" spans="2:7" x14ac:dyDescent="0.25">
      <c r="B21">
        <v>215</v>
      </c>
      <c r="C21">
        <v>11</v>
      </c>
      <c r="D21">
        <f t="shared" si="4"/>
        <v>19.545454545454547</v>
      </c>
      <c r="E21">
        <f t="shared" si="5"/>
        <v>5.1162790697674418E-2</v>
      </c>
      <c r="F21">
        <f t="shared" si="6"/>
        <v>2.8181818181818183</v>
      </c>
      <c r="G21">
        <f t="shared" si="7"/>
        <v>0.35483870967741932</v>
      </c>
    </row>
    <row r="22" spans="2:7" x14ac:dyDescent="0.25">
      <c r="B22">
        <v>22304</v>
      </c>
      <c r="C22">
        <f>62*60</f>
        <v>3720</v>
      </c>
      <c r="D22">
        <f t="shared" si="4"/>
        <v>5.9956989247311832</v>
      </c>
      <c r="E22">
        <f t="shared" si="5"/>
        <v>0.16678622668579626</v>
      </c>
      <c r="F22">
        <f t="shared" si="6"/>
        <v>6.8551075268817208</v>
      </c>
      <c r="G22">
        <f t="shared" si="7"/>
        <v>0.14587663228892983</v>
      </c>
    </row>
    <row r="23" spans="2:7" x14ac:dyDescent="0.25">
      <c r="B23">
        <v>13884</v>
      </c>
      <c r="C23">
        <f>51*60+31</f>
        <v>3091</v>
      </c>
      <c r="D23">
        <f t="shared" si="4"/>
        <v>4.4917502426399221</v>
      </c>
      <c r="E23">
        <f t="shared" si="5"/>
        <v>0.22263036588879287</v>
      </c>
      <c r="F23">
        <f t="shared" si="6"/>
        <v>9.2681979941766421</v>
      </c>
      <c r="G23">
        <f t="shared" si="7"/>
        <v>0.10789583915107512</v>
      </c>
    </row>
    <row r="24" spans="2:7" x14ac:dyDescent="0.25">
      <c r="B24">
        <v>80881</v>
      </c>
      <c r="C24">
        <f>SUM(C18:C23)</f>
        <v>12663</v>
      </c>
      <c r="D24">
        <f t="shared" si="4"/>
        <v>6.3871910289820741</v>
      </c>
      <c r="E24">
        <f t="shared" si="5"/>
        <v>0.15656334615051742</v>
      </c>
      <c r="F24">
        <f t="shared" si="6"/>
        <v>7.5558714364684514</v>
      </c>
      <c r="G24">
        <f t="shared" si="7"/>
        <v>0.13234740802675585</v>
      </c>
    </row>
    <row r="26" spans="2:7" x14ac:dyDescent="0.25">
      <c r="E26" t="s">
        <v>25</v>
      </c>
      <c r="F26">
        <f>J9/C24</f>
        <v>7.5558714364684514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Logozzo</dc:creator>
  <cp:lastModifiedBy>Francesco Logozzo</cp:lastModifiedBy>
  <dcterms:created xsi:type="dcterms:W3CDTF">2012-01-17T21:44:06Z</dcterms:created>
  <dcterms:modified xsi:type="dcterms:W3CDTF">2012-04-13T20:11:09Z</dcterms:modified>
</cp:coreProperties>
</file>