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:\Downloads\isc\Physics\"/>
    </mc:Choice>
  </mc:AlternateContent>
  <xr:revisionPtr revIDLastSave="0" documentId="13_ncr:1_{52C64A89-DD41-496D-8479-C8135B2B1013}" xr6:coauthVersionLast="47" xr6:coauthVersionMax="47" xr10:uidLastSave="{00000000-0000-0000-0000-000000000000}"/>
  <bookViews>
    <workbookView xWindow="-120" yWindow="-120" windowWidth="20730" windowHeight="1116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S3" i="1" l="1"/>
  <c r="S4" i="1"/>
  <c r="S5" i="1"/>
  <c r="S6" i="1"/>
  <c r="S2" i="1"/>
  <c r="V3" i="1"/>
  <c r="V4" i="1"/>
  <c r="V5" i="1"/>
  <c r="V6" i="1"/>
  <c r="V2" i="1"/>
  <c r="M3" i="1"/>
  <c r="M4" i="1"/>
  <c r="M5" i="1"/>
  <c r="M6" i="1"/>
  <c r="M2" i="1"/>
  <c r="L3" i="1"/>
  <c r="L4" i="1"/>
  <c r="L5" i="1"/>
  <c r="L6" i="1"/>
  <c r="K3" i="1"/>
  <c r="K4" i="1"/>
  <c r="K5" i="1"/>
  <c r="K6" i="1"/>
  <c r="J3" i="1"/>
  <c r="J4" i="1"/>
  <c r="J5" i="1"/>
  <c r="J6" i="1"/>
  <c r="I3" i="1"/>
  <c r="I4" i="1"/>
  <c r="I5" i="1"/>
  <c r="I6" i="1"/>
  <c r="H3" i="1"/>
  <c r="H4" i="1"/>
  <c r="H5" i="1"/>
  <c r="H6" i="1"/>
  <c r="I2" i="1"/>
  <c r="J2" i="1"/>
  <c r="K2" i="1"/>
  <c r="L2" i="1"/>
  <c r="H2" i="1"/>
  <c r="G6" i="1"/>
  <c r="T6" i="1" s="1"/>
  <c r="U6" i="1" s="1"/>
  <c r="G5" i="1"/>
  <c r="T5" i="1" s="1"/>
  <c r="U5" i="1" s="1"/>
  <c r="G4" i="1"/>
  <c r="T4" i="1" s="1"/>
  <c r="U4" i="1" s="1"/>
  <c r="G3" i="1"/>
  <c r="T3" i="1" s="1"/>
  <c r="U3" i="1" s="1"/>
  <c r="G2" i="1"/>
  <c r="P2" i="1" s="1"/>
  <c r="O4" i="1" l="1"/>
  <c r="O3" i="1"/>
  <c r="P4" i="1"/>
  <c r="O6" i="1"/>
  <c r="P3" i="1"/>
  <c r="P5" i="1"/>
  <c r="O5" i="1"/>
  <c r="P6" i="1"/>
  <c r="Q3" i="1" l="1"/>
  <c r="R3" i="1" s="1"/>
  <c r="Q4" i="1"/>
  <c r="R4" i="1" s="1"/>
  <c r="O2" i="1"/>
  <c r="Q2" i="1" s="1"/>
  <c r="R2" i="1" s="1"/>
  <c r="T2" i="1"/>
  <c r="U2" i="1" s="1"/>
  <c r="Q6" i="1"/>
  <c r="R6" i="1" s="1"/>
  <c r="Q5" i="1"/>
  <c r="R5" i="1" s="1"/>
</calcChain>
</file>

<file path=xl/sharedStrings.xml><?xml version="1.0" encoding="utf-8"?>
<sst xmlns="http://schemas.openxmlformats.org/spreadsheetml/2006/main" count="22" uniqueCount="22">
  <si>
    <t>Trial 1</t>
  </si>
  <si>
    <t>Trial 2</t>
  </si>
  <si>
    <t>Trial 3</t>
  </si>
  <si>
    <t>Trial 4</t>
  </si>
  <si>
    <t>Trial 5</t>
  </si>
  <si>
    <t>Average</t>
  </si>
  <si>
    <t>Range</t>
  </si>
  <si>
    <t>Percentage Error</t>
  </si>
  <si>
    <t>Average Period</t>
  </si>
  <si>
    <t>Max</t>
  </si>
  <si>
    <t>Min</t>
  </si>
  <si>
    <t>Absolute Error</t>
  </si>
  <si>
    <t>Absolute Uncertainty</t>
  </si>
  <si>
    <t>Theoretical Period</t>
  </si>
  <si>
    <t>Percentage Uncertainty</t>
  </si>
  <si>
    <t>Standard Deviation</t>
  </si>
  <si>
    <t>Weight</t>
  </si>
  <si>
    <t>Trial 1 Average Period</t>
  </si>
  <si>
    <t>Trial 2 Average Period</t>
  </si>
  <si>
    <t>Trial 3 Average Period</t>
  </si>
  <si>
    <t>Trial 4 Average Period</t>
  </si>
  <si>
    <t>Trial 5 Average Period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</si>
</sst>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Average period Time graphed</a:t>
            </a:r>
            <a:r>
              <a:rPr lang="en-AU" baseline="0"/>
              <a:t> against pendulum mass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5775733670999074E-2"/>
                  <c:y val="0.24129940730702432"/>
                </c:manualLayout>
              </c:layout>
              <c:numFmt formatCode="#,##0.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Sheet1!$V$2:$V$6</c:f>
                <c:numCache>
                  <c:formatCode>General</c:formatCode>
                  <c:ptCount val="5"/>
                  <c:pt idx="0">
                    <c:v>2.0717142660125715E-2</c:v>
                  </c:pt>
                  <c:pt idx="1">
                    <c:v>1.6757088052522698E-2</c:v>
                  </c:pt>
                  <c:pt idx="2">
                    <c:v>1.8836135484753783E-2</c:v>
                  </c:pt>
                  <c:pt idx="3">
                    <c:v>3.3328666339954197E-2</c:v>
                  </c:pt>
                  <c:pt idx="4">
                    <c:v>2.5549951076274075E-2</c:v>
                  </c:pt>
                </c:numCache>
              </c:numRef>
            </c:plus>
            <c:minus>
              <c:numRef>
                <c:f>Sheet1!$V$2:$V$6</c:f>
                <c:numCache>
                  <c:formatCode>General</c:formatCode>
                  <c:ptCount val="5"/>
                  <c:pt idx="0">
                    <c:v>2.0717142660125715E-2</c:v>
                  </c:pt>
                  <c:pt idx="1">
                    <c:v>1.6757088052522698E-2</c:v>
                  </c:pt>
                  <c:pt idx="2">
                    <c:v>1.8836135484753783E-2</c:v>
                  </c:pt>
                  <c:pt idx="3">
                    <c:v>3.3328666339954197E-2</c:v>
                  </c:pt>
                  <c:pt idx="4">
                    <c:v>2.5549951076274075E-2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Sheet1!$A$2:$A$6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xVal>
          <c:yVal>
            <c:numRef>
              <c:f>Sheet1!$M$2:$M$6</c:f>
              <c:numCache>
                <c:formatCode>General</c:formatCode>
                <c:ptCount val="5"/>
                <c:pt idx="0">
                  <c:v>1.0588000000000002</c:v>
                </c:pt>
                <c:pt idx="1">
                  <c:v>1.0475999999999999</c:v>
                </c:pt>
                <c:pt idx="2">
                  <c:v>1.0424000000000002</c:v>
                </c:pt>
                <c:pt idx="3">
                  <c:v>1.0384</c:v>
                </c:pt>
                <c:pt idx="4">
                  <c:v>1.0284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4B-46E2-9A38-AC75FF2850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57039"/>
        <c:axId val="14955375"/>
      </c:scatterChart>
      <c:valAx>
        <c:axId val="14957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Mass (Kg)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55375"/>
        <c:crosses val="autoZero"/>
        <c:crossBetween val="midCat"/>
      </c:valAx>
      <c:valAx>
        <c:axId val="14955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Period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57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771523</xdr:colOff>
      <xdr:row>6</xdr:row>
      <xdr:rowOff>152399</xdr:rowOff>
    </xdr:from>
    <xdr:to>
      <xdr:col>8</xdr:col>
      <xdr:colOff>1028699</xdr:colOff>
      <xdr:row>26</xdr:row>
      <xdr:rowOff>123824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2A9955-4D25-4641-B094-7773DBA290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6"/>
  <sheetViews>
    <sheetView tabSelected="1" topLeftCell="A7" zoomScaleNormal="100" workbookViewId="0">
      <selection activeCell="S3" sqref="S3"/>
    </sheetView>
  </sheetViews>
  <sheetFormatPr defaultColWidth="11.5703125" defaultRowHeight="12.75" x14ac:dyDescent="0.2"/>
  <cols>
    <col min="2" max="6" width="6" bestFit="1" customWidth="1"/>
    <col min="7" max="7" width="7.5703125" bestFit="1" customWidth="1"/>
    <col min="8" max="12" width="19.28515625" bestFit="1" customWidth="1"/>
    <col min="13" max="13" width="13.5703125" bestFit="1" customWidth="1"/>
    <col min="14" max="14" width="16" bestFit="1" customWidth="1"/>
    <col min="15" max="16" width="5" bestFit="1" customWidth="1"/>
    <col min="17" max="17" width="6.28515625" bestFit="1" customWidth="1"/>
    <col min="18" max="18" width="18.5703125" bestFit="1" customWidth="1"/>
    <col min="19" max="19" width="20.7109375" bestFit="1" customWidth="1"/>
    <col min="20" max="20" width="12.85546875" bestFit="1" customWidth="1"/>
    <col min="21" max="21" width="15.140625" bestFit="1" customWidth="1"/>
    <col min="22" max="22" width="16.5703125" bestFit="1" customWidth="1"/>
  </cols>
  <sheetData>
    <row r="1" spans="1:22" x14ac:dyDescent="0.2">
      <c r="A1" t="s">
        <v>16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17</v>
      </c>
      <c r="I1" t="s">
        <v>18</v>
      </c>
      <c r="J1" t="s">
        <v>19</v>
      </c>
      <c r="K1" t="s">
        <v>20</v>
      </c>
      <c r="L1" t="s">
        <v>21</v>
      </c>
      <c r="M1" t="s">
        <v>8</v>
      </c>
      <c r="N1" t="s">
        <v>13</v>
      </c>
      <c r="O1" t="s">
        <v>9</v>
      </c>
      <c r="P1" t="s">
        <v>10</v>
      </c>
      <c r="Q1" t="s">
        <v>6</v>
      </c>
      <c r="R1" t="s">
        <v>12</v>
      </c>
      <c r="S1" t="s">
        <v>14</v>
      </c>
      <c r="T1" t="s">
        <v>11</v>
      </c>
      <c r="U1" t="s">
        <v>7</v>
      </c>
      <c r="V1" t="s">
        <v>15</v>
      </c>
    </row>
    <row r="2" spans="1:22" x14ac:dyDescent="0.2">
      <c r="A2">
        <v>0.1</v>
      </c>
      <c r="B2">
        <v>5.22</v>
      </c>
      <c r="C2">
        <v>5.4</v>
      </c>
      <c r="D2">
        <v>5.25</v>
      </c>
      <c r="E2">
        <v>5.19</v>
      </c>
      <c r="F2">
        <v>5.41</v>
      </c>
      <c r="G2">
        <f>AVERAGE(B2:F2)</f>
        <v>5.2940000000000005</v>
      </c>
      <c r="H2">
        <f>B2/5</f>
        <v>1.044</v>
      </c>
      <c r="I2">
        <f t="shared" ref="I2:L6" si="0">C2/5</f>
        <v>1.08</v>
      </c>
      <c r="J2">
        <f t="shared" si="0"/>
        <v>1.05</v>
      </c>
      <c r="K2">
        <f t="shared" si="0"/>
        <v>1.038</v>
      </c>
      <c r="L2">
        <f t="shared" si="0"/>
        <v>1.0820000000000001</v>
      </c>
      <c r="M2">
        <f>AVERAGE(H2:L2)</f>
        <v>1.0588000000000002</v>
      </c>
      <c r="N2">
        <v>1.099</v>
      </c>
      <c r="O2">
        <f>MAX(B2:M2)</f>
        <v>5.41</v>
      </c>
      <c r="P2">
        <f>MIN(B2:G2)</f>
        <v>5.19</v>
      </c>
      <c r="Q2">
        <f>O2-P2</f>
        <v>0.21999999999999975</v>
      </c>
      <c r="R2">
        <f>Q2/10</f>
        <v>2.1999999999999974E-2</v>
      </c>
      <c r="S2">
        <f>V2/M2*100</f>
        <v>1.9566625104009927</v>
      </c>
      <c r="T2">
        <f>N2-M2</f>
        <v>4.0199999999999791E-2</v>
      </c>
      <c r="U2">
        <f>T2/N2*100</f>
        <v>3.6578707916287345</v>
      </c>
      <c r="V2">
        <f>STDEV(H2:L2)</f>
        <v>2.0717142660125715E-2</v>
      </c>
    </row>
    <row r="3" spans="1:22" x14ac:dyDescent="0.2">
      <c r="A3">
        <v>0.2</v>
      </c>
      <c r="B3">
        <v>5.16</v>
      </c>
      <c r="C3">
        <v>5.22</v>
      </c>
      <c r="D3">
        <v>5.34</v>
      </c>
      <c r="E3">
        <v>5.16</v>
      </c>
      <c r="F3">
        <v>5.31</v>
      </c>
      <c r="G3">
        <f>AVERAGE(B3:F3)</f>
        <v>5.2379999999999995</v>
      </c>
      <c r="H3">
        <f t="shared" ref="H3:H6" si="1">B3/5</f>
        <v>1.032</v>
      </c>
      <c r="I3">
        <f t="shared" si="0"/>
        <v>1.044</v>
      </c>
      <c r="J3">
        <f t="shared" si="0"/>
        <v>1.0680000000000001</v>
      </c>
      <c r="K3">
        <f t="shared" si="0"/>
        <v>1.032</v>
      </c>
      <c r="L3">
        <f t="shared" si="0"/>
        <v>1.0619999999999998</v>
      </c>
      <c r="M3">
        <f t="shared" ref="M3:M6" si="2">AVERAGE(H3:L3)</f>
        <v>1.0475999999999999</v>
      </c>
      <c r="N3">
        <v>1.099</v>
      </c>
      <c r="O3">
        <f>MAX(B3:M3)</f>
        <v>5.34</v>
      </c>
      <c r="P3">
        <f>MIN(B3:G3)</f>
        <v>5.16</v>
      </c>
      <c r="Q3">
        <f t="shared" ref="Q3:Q6" si="3">O3-P3</f>
        <v>0.17999999999999972</v>
      </c>
      <c r="R3">
        <f t="shared" ref="R3:R6" si="4">Q3/10</f>
        <v>1.7999999999999971E-2</v>
      </c>
      <c r="S3">
        <f t="shared" ref="S3:S6" si="5">V3/M3*100</f>
        <v>1.5995693062736447</v>
      </c>
      <c r="T3">
        <f t="shared" ref="T3:T6" si="6">N3-M3</f>
        <v>5.1400000000000112E-2</v>
      </c>
      <c r="U3">
        <f t="shared" ref="U3:U6" si="7">T3/N3*100</f>
        <v>4.6769790718835402</v>
      </c>
      <c r="V3">
        <f t="shared" ref="V3:V6" si="8">STDEV(H3:L3)</f>
        <v>1.6757088052522698E-2</v>
      </c>
    </row>
    <row r="4" spans="1:22" x14ac:dyDescent="0.2">
      <c r="A4">
        <v>0.3</v>
      </c>
      <c r="B4">
        <v>5.13</v>
      </c>
      <c r="C4">
        <v>5.18</v>
      </c>
      <c r="D4">
        <v>5.34</v>
      </c>
      <c r="E4">
        <v>5.13</v>
      </c>
      <c r="F4">
        <v>5.28</v>
      </c>
      <c r="G4">
        <f>AVERAGE(B4:F4)</f>
        <v>5.2119999999999997</v>
      </c>
      <c r="H4">
        <f t="shared" si="1"/>
        <v>1.026</v>
      </c>
      <c r="I4">
        <f t="shared" si="0"/>
        <v>1.036</v>
      </c>
      <c r="J4">
        <f t="shared" si="0"/>
        <v>1.0680000000000001</v>
      </c>
      <c r="K4">
        <f t="shared" si="0"/>
        <v>1.026</v>
      </c>
      <c r="L4">
        <f t="shared" si="0"/>
        <v>1.056</v>
      </c>
      <c r="M4">
        <f t="shared" si="2"/>
        <v>1.0424000000000002</v>
      </c>
      <c r="N4">
        <v>1.099</v>
      </c>
      <c r="O4">
        <f>MAX(B4:M4)</f>
        <v>5.34</v>
      </c>
      <c r="P4">
        <f>MIN(B4:G4)</f>
        <v>5.13</v>
      </c>
      <c r="Q4">
        <f t="shared" si="3"/>
        <v>0.20999999999999996</v>
      </c>
      <c r="R4">
        <f t="shared" si="4"/>
        <v>2.0999999999999998E-2</v>
      </c>
      <c r="S4">
        <f t="shared" si="5"/>
        <v>1.8069968807323273</v>
      </c>
      <c r="T4">
        <f t="shared" si="6"/>
        <v>5.6599999999999762E-2</v>
      </c>
      <c r="U4">
        <f t="shared" si="7"/>
        <v>5.1501364877160842</v>
      </c>
      <c r="V4">
        <f t="shared" si="8"/>
        <v>1.8836135484753783E-2</v>
      </c>
    </row>
    <row r="5" spans="1:22" x14ac:dyDescent="0.2">
      <c r="A5">
        <v>0.4</v>
      </c>
      <c r="B5">
        <v>5.22</v>
      </c>
      <c r="C5">
        <v>5.0599999999999996</v>
      </c>
      <c r="D5">
        <v>5.47</v>
      </c>
      <c r="E5">
        <v>5.09</v>
      </c>
      <c r="F5">
        <v>5.12</v>
      </c>
      <c r="G5">
        <f>AVERAGE(B5:F5)</f>
        <v>5.1920000000000002</v>
      </c>
      <c r="H5">
        <f t="shared" si="1"/>
        <v>1.044</v>
      </c>
      <c r="I5">
        <f t="shared" si="0"/>
        <v>1.012</v>
      </c>
      <c r="J5">
        <f t="shared" si="0"/>
        <v>1.0939999999999999</v>
      </c>
      <c r="K5">
        <f t="shared" si="0"/>
        <v>1.018</v>
      </c>
      <c r="L5">
        <f t="shared" si="0"/>
        <v>1.024</v>
      </c>
      <c r="M5">
        <f t="shared" si="2"/>
        <v>1.0384</v>
      </c>
      <c r="N5">
        <v>1.099</v>
      </c>
      <c r="O5">
        <f>MAX(B5:M5)</f>
        <v>5.47</v>
      </c>
      <c r="P5">
        <f>MIN(B5:G5)</f>
        <v>5.0599999999999996</v>
      </c>
      <c r="Q5">
        <f t="shared" si="3"/>
        <v>0.41000000000000014</v>
      </c>
      <c r="R5">
        <f t="shared" si="4"/>
        <v>4.1000000000000016E-2</v>
      </c>
      <c r="S5">
        <f t="shared" si="5"/>
        <v>3.2096173285780241</v>
      </c>
      <c r="T5">
        <f t="shared" si="6"/>
        <v>6.0599999999999987E-2</v>
      </c>
      <c r="U5">
        <f t="shared" si="7"/>
        <v>5.5141037306642389</v>
      </c>
      <c r="V5">
        <f t="shared" si="8"/>
        <v>3.3328666339954197E-2</v>
      </c>
    </row>
    <row r="6" spans="1:22" x14ac:dyDescent="0.2">
      <c r="A6">
        <v>0.5</v>
      </c>
      <c r="B6">
        <v>4.9400000000000004</v>
      </c>
      <c r="C6">
        <v>5.28</v>
      </c>
      <c r="D6">
        <v>5.16</v>
      </c>
      <c r="E6">
        <v>5.21</v>
      </c>
      <c r="F6">
        <v>5.12</v>
      </c>
      <c r="G6">
        <f>AVERAGE(B6:F6)</f>
        <v>5.1420000000000003</v>
      </c>
      <c r="H6">
        <f t="shared" si="1"/>
        <v>0.9880000000000001</v>
      </c>
      <c r="I6">
        <f t="shared" si="0"/>
        <v>1.056</v>
      </c>
      <c r="J6">
        <f t="shared" si="0"/>
        <v>1.032</v>
      </c>
      <c r="K6">
        <f t="shared" si="0"/>
        <v>1.042</v>
      </c>
      <c r="L6">
        <f t="shared" si="0"/>
        <v>1.024</v>
      </c>
      <c r="M6">
        <f t="shared" si="2"/>
        <v>1.0284</v>
      </c>
      <c r="N6">
        <v>1.099</v>
      </c>
      <c r="O6">
        <f>MAX(B6:M6)</f>
        <v>5.28</v>
      </c>
      <c r="P6">
        <f>MIN(B6:G6)</f>
        <v>4.9400000000000004</v>
      </c>
      <c r="Q6">
        <f t="shared" si="3"/>
        <v>0.33999999999999986</v>
      </c>
      <c r="R6">
        <f t="shared" si="4"/>
        <v>3.3999999999999989E-2</v>
      </c>
      <c r="S6">
        <f t="shared" si="5"/>
        <v>2.4844370941534497</v>
      </c>
      <c r="T6">
        <f t="shared" si="6"/>
        <v>7.0599999999999996E-2</v>
      </c>
      <c r="U6">
        <f t="shared" si="7"/>
        <v>6.4240218380345766</v>
      </c>
      <c r="V6">
        <f t="shared" si="8"/>
        <v>2.5549951076274075E-2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MACGILLIVRAY, James</cp:lastModifiedBy>
  <cp:revision>1</cp:revision>
  <dcterms:created xsi:type="dcterms:W3CDTF">2023-04-26T10:10:05Z</dcterms:created>
  <dcterms:modified xsi:type="dcterms:W3CDTF">2023-05-10T01:02:42Z</dcterms:modified>
  <dc:language>en-AU</dc:language>
</cp:coreProperties>
</file>