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Letton\OneDrive - Crystallise Limited\200619_IFOA_unemployment\"/>
    </mc:Choice>
  </mc:AlternateContent>
  <xr:revisionPtr revIDLastSave="0" documentId="13_ncr:1_{8D228876-54E4-4B42-BC32-8AD8078BF7BE}" xr6:coauthVersionLast="45" xr6:coauthVersionMax="45" xr10:uidLastSave="{00000000-0000-0000-0000-000000000000}"/>
  <bookViews>
    <workbookView xWindow="-22215" yWindow="1635" windowWidth="14310" windowHeight="9990" xr2:uid="{5ACFD8AF-E00E-4352-8083-71F2C9B31BB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1" l="1"/>
  <c r="K13" i="1"/>
  <c r="K11" i="1"/>
  <c r="I14" i="1"/>
  <c r="K7" i="1"/>
  <c r="J5" i="1"/>
  <c r="K5" i="1"/>
  <c r="K4" i="1"/>
  <c r="J4" i="1"/>
  <c r="J2" i="1"/>
</calcChain>
</file>

<file path=xl/sharedStrings.xml><?xml version="1.0" encoding="utf-8"?>
<sst xmlns="http://schemas.openxmlformats.org/spreadsheetml/2006/main" count="125" uniqueCount="80">
  <si>
    <t>Furlough period</t>
  </si>
  <si>
    <t>moveFrom</t>
  </si>
  <si>
    <t>moveTo</t>
  </si>
  <si>
    <t>source</t>
  </si>
  <si>
    <t>data</t>
  </si>
  <si>
    <t>Employed</t>
  </si>
  <si>
    <t>Furloughed</t>
  </si>
  <si>
    <t>Unemployed</t>
  </si>
  <si>
    <t>PeriScheme</t>
  </si>
  <si>
    <t>PostScheme</t>
  </si>
  <si>
    <t>sourceFile</t>
  </si>
  <si>
    <t>sheet</t>
  </si>
  <si>
    <t>HMRC</t>
  </si>
  <si>
    <t>individualDataSheets.xlsx</t>
  </si>
  <si>
    <t>Furlough</t>
  </si>
  <si>
    <t>total economically active (16+)</t>
  </si>
  <si>
    <t>NOMIS</t>
  </si>
  <si>
    <t>200619_UNEMPLOYMENT_nomis</t>
  </si>
  <si>
    <t>Data</t>
  </si>
  <si>
    <t>Feb 2020-Apr 2020, UK, Total economically active - aged 16 and over, 34326606</t>
  </si>
  <si>
    <t>logic</t>
  </si>
  <si>
    <t>ONS</t>
  </si>
  <si>
    <t>200622_ONS_referencetables190620.xlsx</t>
  </si>
  <si>
    <t>Table 13</t>
  </si>
  <si>
    <t>Trend of total number of jobs furloughed, at 9.1 on 14th June, looks to be asymptoting to around 10M</t>
  </si>
  <si>
    <t>11th-14th June, 27.1% of sample working population reporting as furloughed. This works out at 9.3M, very close to the 9.1 in HMRC data above</t>
  </si>
  <si>
    <t>11th-14th june, 0.7% of working population sampled report redundancy. However, wide CIs of 0.0-1.6. It isn't totally clear from context if this applies since the start of the pandemic of just in that time frame, but looks likely to be the former.</t>
  </si>
  <si>
    <t>ONS_BICS</t>
  </si>
  <si>
    <t>200622_ONS_BICSwave &gt; summaryData.xlsx</t>
  </si>
  <si>
    <t>Return from Furlough (2)</t>
  </si>
  <si>
    <t>BICS business survey data suggested 4.7% returned in the fortnight prior to the 1st June. This is far lower than the businesses expected (37.1%).</t>
  </si>
  <si>
    <t>Em*0.000008753</t>
  </si>
  <si>
    <t>It doesn't specify whether these redundancies are from the employed or furloughed pool. For the sake of simplicity I will take then from the employed fraction as the whole point of the furlough scheme is act as an alternative to redundancy. As the numbers involved will be low this simplification should not have much of an effect. I will take the start of the time frame as 23rd of march, and the date of the survey as 11th june. This is 80 days. The rate is then very roughly equal to 1-((1-0.0007)^(1/80)), or roughly 0.0007/80. Both these come out at 8.75E-6.</t>
  </si>
  <si>
    <t>The question is worded somewhat ambiguously, but the 4.7% appears to represent the percentage of the TOTAL workforce that have returned from furloughing. In the same survey 29.80% of employees were furloughed, so the return is 4.7/29.8*100 = 9.06% of furloughed employees returning. Assuming a 9.06% return each fortnight then the return each day would be 1-((1-0.0906)^(1/14))= 0.006760946 per day</t>
  </si>
  <si>
    <t>Fu*0.006760946</t>
  </si>
  <si>
    <t>It doesn't specify whether these redundancies are from the employed or furloughed pool. For the sake of simplicity I will take then from the employed fraction as the whole point of the furlough scheme is act as an alternative to redundancy.</t>
  </si>
  <si>
    <t>NA</t>
  </si>
  <si>
    <t>NoData</t>
  </si>
  <si>
    <t>baseline unemployment</t>
  </si>
  <si>
    <t>Total unemployed - aged 16 and over, 1335531</t>
  </si>
  <si>
    <t>I can find no data for this. There will surely be some hiring occuring, but hard to estimate how much. In addition, we are treating 3.9% as the unemployment baseline (1335531/34326606*100). Arbritrarily I will say that each day the number of people greate than 3.9% have a 0.069% chance of gaining employment, this works out at a 50% chance they will not have found work after 100 days.</t>
  </si>
  <si>
    <t>(Un-0.039)*0.069</t>
  </si>
  <si>
    <t>Not reasonably possible</t>
  </si>
  <si>
    <t>After the end of the scheme the incentives to furlough additional staff are negligable to non-existant</t>
  </si>
  <si>
    <t>This really depends on the performance of the economy.  Arbitrarily then lets start with 0.1% of the employed fraction losing their job every day. This means that every 100 days 10% of workers lose their jobs.</t>
  </si>
  <si>
    <t>Em*0.001</t>
  </si>
  <si>
    <t>Likely to be very low, but again would depend on the economy. There could be a pulse of rehiring as the furlough scheme ends and companies are no longer using as a way to tide themselves over. For now let's say that 1% of furloughed get rehired each day. That means after 100 days around 2/3 of them will be rehired (if they haven't been made redundant first).</t>
  </si>
  <si>
    <t>Fu*0.01</t>
  </si>
  <si>
    <t>Very hard to estimate again, and as above will depend on economic and lockdown situation. Assuming lockdown still in place then likely to be higher than Fu&gt;Em. If we make it 5x higher, 0.05 then after two weeks half of all furloughed employees will have been made redundant (if they haven't been rehired first).</t>
  </si>
  <si>
    <t>Fu*0.05</t>
  </si>
  <si>
    <t>Again, really depends on the economic situation. For now leaving as the same as during the furlough scheme.</t>
  </si>
  <si>
    <t>calculate the proportion of the total economically active that 10M is and then take the rate as proportional to the difference between that and the current number of furloughed. This makes the assumption that there are 10M furlough-able jobs in the economy, and the number currently furloughed will tend towards it as lockdown continues. To avoid 'taking' more employed than there are current existing, it should also be proportional to the current employed. However this will 'fill up' the furloughed compartment extremely quickly. Therefore I will arbitrarily divide the result by 10.</t>
  </si>
  <si>
    <t>Em*(0.29132-Fu)*0.1</t>
  </si>
  <si>
    <t>partial equation</t>
  </si>
  <si>
    <t>parameters</t>
  </si>
  <si>
    <t>calculations</t>
  </si>
  <si>
    <t>modelParams</t>
  </si>
  <si>
    <t>partialEquation</t>
  </si>
  <si>
    <t>Em&gt;Fu</t>
  </si>
  <si>
    <t>Em&gt;Un</t>
  </si>
  <si>
    <t>Fu&gt;Em</t>
  </si>
  <si>
    <t>Fu&gt;Un</t>
  </si>
  <si>
    <t>Un&gt;Em</t>
  </si>
  <si>
    <t>Un&gt;Fu</t>
  </si>
  <si>
    <t>peri_furMax</t>
  </si>
  <si>
    <t>peri_dEmFu</t>
  </si>
  <si>
    <t>peri_dEmUn</t>
  </si>
  <si>
    <t>peri_dFuEm</t>
  </si>
  <si>
    <t>peri_UnMin</t>
  </si>
  <si>
    <t>peri_dUnEm</t>
  </si>
  <si>
    <t>post_dEmUn</t>
  </si>
  <si>
    <t>post_dFuEm</t>
  </si>
  <si>
    <t>post_dFuUn</t>
  </si>
  <si>
    <t>post_UnMin</t>
  </si>
  <si>
    <t>post_dUnEm</t>
  </si>
  <si>
    <t>endFurlough</t>
  </si>
  <si>
    <t>GOV</t>
  </si>
  <si>
    <t>https://www.gov.uk/government/news/chancellor-extends-furlough-scheme-until-october</t>
  </si>
  <si>
    <t>1st Nov</t>
  </si>
  <si>
    <t>101  (if 22nd june is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</si>
</sst>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horizontal="center" wrapText="1"/>
    </xf>
    <xf numFmtId="16" fontId="0" fillId="0" borderId="0" xfId="0" applyNumberFormat="1" applyAlignment="1">
      <alignment wrapText="1"/>
    </xf>
    <xf numFmtId="0" fontId="1" fillId="0" borderId="0" xfId="1" applyAlignment="1">
      <alignment wrapText="1"/>
    </xf>
    <xf numFmtId="0" fontId="0" fillId="0" borderId="2" xfId="0"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0"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wrapText="1"/>
    </xf>
    <xf numFmtId="0" fontId="0" fillId="0" borderId="0"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news/chancellor-extends-furlough-scheme-until-octo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85BC-0A0A-4513-A63A-DB005AE125FA}">
  <dimension ref="A1:N216"/>
  <sheetViews>
    <sheetView tabSelected="1" topLeftCell="I1" zoomScale="70" zoomScaleNormal="70" workbookViewId="0">
      <selection activeCell="Q8" sqref="Q8"/>
    </sheetView>
  </sheetViews>
  <sheetFormatPr defaultRowHeight="21" customHeight="1" x14ac:dyDescent="0.3"/>
  <cols>
    <col min="1" max="1" width="17.33203125" style="1" customWidth="1"/>
    <col min="2" max="2" width="12.33203125" style="1" customWidth="1"/>
    <col min="3" max="3" width="12.109375" style="1" bestFit="1" customWidth="1"/>
    <col min="4" max="4" width="8.88671875" style="1"/>
    <col min="5" max="5" width="9.88671875" style="1" bestFit="1" customWidth="1"/>
    <col min="6" max="6" width="12.6640625" style="1" customWidth="1"/>
    <col min="7" max="7" width="29.88671875" style="1" customWidth="1"/>
    <col min="8" max="8" width="67.5546875" style="1" customWidth="1"/>
    <col min="9" max="9" width="55.88671875" style="1" customWidth="1"/>
    <col min="10" max="11" width="11.5546875" style="1" bestFit="1" customWidth="1"/>
    <col min="12" max="12" width="15.5546875" style="1" customWidth="1"/>
    <col min="13" max="13" width="14.88671875" style="1" customWidth="1"/>
    <col min="14" max="14" width="13.88671875" style="1" bestFit="1" customWidth="1"/>
    <col min="15" max="16384" width="8.88671875" style="1"/>
  </cols>
  <sheetData>
    <row r="1" spans="1:14" ht="21" customHeight="1" thickBot="1" x14ac:dyDescent="0.35">
      <c r="A1" s="1" t="s">
        <v>0</v>
      </c>
      <c r="B1" s="1" t="s">
        <v>1</v>
      </c>
      <c r="C1" s="1" t="s">
        <v>2</v>
      </c>
      <c r="D1" s="1" t="s">
        <v>3</v>
      </c>
      <c r="E1" s="1" t="s">
        <v>10</v>
      </c>
      <c r="F1" s="1" t="s">
        <v>11</v>
      </c>
      <c r="G1" s="1" t="s">
        <v>4</v>
      </c>
      <c r="H1" s="1" t="s">
        <v>20</v>
      </c>
      <c r="I1" s="1" t="s">
        <v>53</v>
      </c>
      <c r="J1" s="12" t="s">
        <v>55</v>
      </c>
      <c r="K1" s="12"/>
      <c r="L1" s="2" t="s">
        <v>57</v>
      </c>
      <c r="M1" s="1" t="s">
        <v>56</v>
      </c>
    </row>
    <row r="2" spans="1:14" ht="21" customHeight="1" x14ac:dyDescent="0.3">
      <c r="A2" s="15" t="s">
        <v>8</v>
      </c>
      <c r="B2" s="13" t="s">
        <v>5</v>
      </c>
      <c r="C2" s="13" t="s">
        <v>6</v>
      </c>
      <c r="D2" s="5" t="s">
        <v>12</v>
      </c>
      <c r="E2" s="5" t="s">
        <v>13</v>
      </c>
      <c r="F2" s="5" t="s">
        <v>14</v>
      </c>
      <c r="G2" s="5" t="s">
        <v>24</v>
      </c>
      <c r="H2" s="18" t="s">
        <v>51</v>
      </c>
      <c r="I2" s="13" t="s">
        <v>52</v>
      </c>
      <c r="J2" s="13">
        <f>10000000/I20</f>
        <v>0.29131921751891232</v>
      </c>
      <c r="K2" s="5"/>
      <c r="L2" s="13" t="s">
        <v>58</v>
      </c>
      <c r="M2" s="5" t="s">
        <v>64</v>
      </c>
      <c r="N2" s="6">
        <v>0.29132000000000002</v>
      </c>
    </row>
    <row r="3" spans="1:14" ht="21" customHeight="1" x14ac:dyDescent="0.3">
      <c r="A3" s="16"/>
      <c r="B3" s="11"/>
      <c r="C3" s="11"/>
      <c r="D3" s="7" t="s">
        <v>21</v>
      </c>
      <c r="E3" s="7" t="s">
        <v>22</v>
      </c>
      <c r="F3" s="7" t="s">
        <v>23</v>
      </c>
      <c r="G3" s="7" t="s">
        <v>25</v>
      </c>
      <c r="H3" s="19"/>
      <c r="I3" s="11"/>
      <c r="J3" s="11"/>
      <c r="K3" s="7"/>
      <c r="L3" s="11"/>
      <c r="M3" s="7" t="s">
        <v>65</v>
      </c>
      <c r="N3" s="8">
        <v>0.1</v>
      </c>
    </row>
    <row r="4" spans="1:14" ht="21" customHeight="1" x14ac:dyDescent="0.3">
      <c r="A4" s="16"/>
      <c r="B4" s="11"/>
      <c r="C4" s="7" t="s">
        <v>7</v>
      </c>
      <c r="D4" s="7" t="s">
        <v>21</v>
      </c>
      <c r="E4" s="7" t="s">
        <v>22</v>
      </c>
      <c r="F4" s="7" t="s">
        <v>23</v>
      </c>
      <c r="G4" s="7" t="s">
        <v>26</v>
      </c>
      <c r="H4" s="7" t="s">
        <v>32</v>
      </c>
      <c r="I4" s="7" t="s">
        <v>31</v>
      </c>
      <c r="J4" s="7">
        <f>0.0007/80</f>
        <v>8.7499999999999992E-6</v>
      </c>
      <c r="K4" s="7">
        <f>1-((1-0.0007)^(1/80))</f>
        <v>8.7530256219769953E-6</v>
      </c>
      <c r="L4" s="7" t="s">
        <v>59</v>
      </c>
      <c r="M4" s="7" t="s">
        <v>66</v>
      </c>
      <c r="N4" s="8">
        <v>8.7530000000000007E-6</v>
      </c>
    </row>
    <row r="5" spans="1:14" ht="21" customHeight="1" x14ac:dyDescent="0.3">
      <c r="A5" s="16"/>
      <c r="B5" s="11" t="s">
        <v>6</v>
      </c>
      <c r="C5" s="7" t="s">
        <v>5</v>
      </c>
      <c r="D5" s="7" t="s">
        <v>27</v>
      </c>
      <c r="E5" s="7" t="s">
        <v>28</v>
      </c>
      <c r="F5" s="7" t="s">
        <v>29</v>
      </c>
      <c r="G5" s="7" t="s">
        <v>30</v>
      </c>
      <c r="H5" s="7" t="s">
        <v>33</v>
      </c>
      <c r="I5" s="7" t="s">
        <v>34</v>
      </c>
      <c r="J5" s="7">
        <f>(2.7/29.8)*100</f>
        <v>9.0604026845637584</v>
      </c>
      <c r="K5" s="7">
        <f>1-((1-(J5/100))^(1/14))</f>
        <v>6.7609459521061899E-3</v>
      </c>
      <c r="L5" s="7" t="s">
        <v>60</v>
      </c>
      <c r="M5" s="7" t="s">
        <v>67</v>
      </c>
      <c r="N5" s="8">
        <v>6.7609460000000003E-3</v>
      </c>
    </row>
    <row r="6" spans="1:14" ht="21" customHeight="1" x14ac:dyDescent="0.3">
      <c r="A6" s="16"/>
      <c r="B6" s="11"/>
      <c r="C6" s="7" t="s">
        <v>7</v>
      </c>
      <c r="D6" s="7" t="s">
        <v>21</v>
      </c>
      <c r="E6" s="7" t="s">
        <v>22</v>
      </c>
      <c r="F6" s="7" t="s">
        <v>23</v>
      </c>
      <c r="G6" s="7" t="s">
        <v>26</v>
      </c>
      <c r="H6" s="7" t="s">
        <v>35</v>
      </c>
      <c r="I6" s="7" t="s">
        <v>36</v>
      </c>
      <c r="J6" s="7"/>
      <c r="K6" s="7"/>
      <c r="L6" s="7" t="s">
        <v>61</v>
      </c>
      <c r="M6" s="7" t="s">
        <v>36</v>
      </c>
      <c r="N6" s="8"/>
    </row>
    <row r="7" spans="1:14" ht="21" customHeight="1" x14ac:dyDescent="0.3">
      <c r="A7" s="16"/>
      <c r="B7" s="11" t="s">
        <v>7</v>
      </c>
      <c r="C7" s="11" t="s">
        <v>5</v>
      </c>
      <c r="D7" s="7"/>
      <c r="E7" s="7"/>
      <c r="F7" s="7"/>
      <c r="G7" s="11" t="s">
        <v>37</v>
      </c>
      <c r="H7" s="11" t="s">
        <v>40</v>
      </c>
      <c r="I7" s="11" t="s">
        <v>41</v>
      </c>
      <c r="J7" s="7"/>
      <c r="K7" s="11">
        <f>0.9931^100</f>
        <v>0.50037797943525486</v>
      </c>
      <c r="L7" s="11" t="s">
        <v>62</v>
      </c>
      <c r="M7" s="7" t="s">
        <v>68</v>
      </c>
      <c r="N7" s="8">
        <v>3.9E-2</v>
      </c>
    </row>
    <row r="8" spans="1:14" ht="21" customHeight="1" x14ac:dyDescent="0.3">
      <c r="A8" s="16"/>
      <c r="B8" s="11"/>
      <c r="C8" s="11"/>
      <c r="D8" s="7"/>
      <c r="E8" s="7"/>
      <c r="F8" s="7"/>
      <c r="G8" s="11"/>
      <c r="H8" s="11"/>
      <c r="I8" s="11"/>
      <c r="J8" s="7"/>
      <c r="K8" s="11"/>
      <c r="L8" s="11"/>
      <c r="M8" s="7" t="s">
        <v>69</v>
      </c>
      <c r="N8" s="8">
        <v>6.9000000000000006E-2</v>
      </c>
    </row>
    <row r="9" spans="1:14" ht="21" customHeight="1" thickBot="1" x14ac:dyDescent="0.35">
      <c r="A9" s="17"/>
      <c r="B9" s="14"/>
      <c r="C9" s="9" t="s">
        <v>6</v>
      </c>
      <c r="D9" s="9"/>
      <c r="E9" s="9"/>
      <c r="F9" s="9"/>
      <c r="G9" s="9"/>
      <c r="H9" s="9" t="s">
        <v>42</v>
      </c>
      <c r="I9" s="9" t="s">
        <v>36</v>
      </c>
      <c r="J9" s="9"/>
      <c r="K9" s="9"/>
      <c r="L9" s="9" t="s">
        <v>63</v>
      </c>
      <c r="M9" s="9" t="s">
        <v>36</v>
      </c>
      <c r="N9" s="10"/>
    </row>
    <row r="10" spans="1:14" ht="21" customHeight="1" x14ac:dyDescent="0.3">
      <c r="A10" s="15" t="s">
        <v>9</v>
      </c>
      <c r="B10" s="13" t="s">
        <v>5</v>
      </c>
      <c r="C10" s="5" t="s">
        <v>6</v>
      </c>
      <c r="D10" s="5"/>
      <c r="E10" s="5"/>
      <c r="F10" s="5"/>
      <c r="G10" s="5" t="s">
        <v>37</v>
      </c>
      <c r="H10" s="5" t="s">
        <v>43</v>
      </c>
      <c r="I10" s="5" t="s">
        <v>36</v>
      </c>
      <c r="J10" s="5"/>
      <c r="K10" s="5"/>
      <c r="L10" s="5" t="s">
        <v>58</v>
      </c>
      <c r="M10" s="5" t="s">
        <v>36</v>
      </c>
      <c r="N10" s="6"/>
    </row>
    <row r="11" spans="1:14" ht="21" customHeight="1" x14ac:dyDescent="0.3">
      <c r="A11" s="16"/>
      <c r="B11" s="11"/>
      <c r="C11" s="7" t="s">
        <v>7</v>
      </c>
      <c r="D11" s="7"/>
      <c r="E11" s="7"/>
      <c r="F11" s="7"/>
      <c r="G11" s="7" t="s">
        <v>37</v>
      </c>
      <c r="H11" s="7" t="s">
        <v>44</v>
      </c>
      <c r="I11" s="7" t="s">
        <v>45</v>
      </c>
      <c r="J11" s="7"/>
      <c r="K11" s="7">
        <f>0.999^100</f>
        <v>0.9047921471137097</v>
      </c>
      <c r="L11" s="7" t="s">
        <v>59</v>
      </c>
      <c r="M11" s="7" t="s">
        <v>70</v>
      </c>
      <c r="N11" s="8">
        <v>1E-3</v>
      </c>
    </row>
    <row r="12" spans="1:14" ht="21" customHeight="1" x14ac:dyDescent="0.3">
      <c r="A12" s="16"/>
      <c r="B12" s="11" t="s">
        <v>6</v>
      </c>
      <c r="C12" s="7" t="s">
        <v>5</v>
      </c>
      <c r="D12" s="7"/>
      <c r="E12" s="7"/>
      <c r="F12" s="7"/>
      <c r="G12" s="7" t="s">
        <v>37</v>
      </c>
      <c r="H12" s="7" t="s">
        <v>46</v>
      </c>
      <c r="I12" s="7" t="s">
        <v>47</v>
      </c>
      <c r="J12" s="7"/>
      <c r="K12" s="7">
        <f>0.99^100</f>
        <v>0.36603234127322892</v>
      </c>
      <c r="L12" s="7" t="s">
        <v>60</v>
      </c>
      <c r="M12" s="7" t="s">
        <v>71</v>
      </c>
      <c r="N12" s="8">
        <v>0.01</v>
      </c>
    </row>
    <row r="13" spans="1:14" ht="21" customHeight="1" x14ac:dyDescent="0.3">
      <c r="A13" s="16"/>
      <c r="B13" s="11"/>
      <c r="C13" s="7" t="s">
        <v>7</v>
      </c>
      <c r="D13" s="7"/>
      <c r="E13" s="7"/>
      <c r="F13" s="7"/>
      <c r="G13" s="7" t="s">
        <v>37</v>
      </c>
      <c r="H13" s="7" t="s">
        <v>48</v>
      </c>
      <c r="I13" s="7" t="s">
        <v>49</v>
      </c>
      <c r="J13" s="7"/>
      <c r="K13" s="7">
        <f>0.95^14</f>
        <v>0.48767497911552976</v>
      </c>
      <c r="L13" s="7" t="s">
        <v>61</v>
      </c>
      <c r="M13" s="7" t="s">
        <v>72</v>
      </c>
      <c r="N13" s="8">
        <v>0.05</v>
      </c>
    </row>
    <row r="14" spans="1:14" ht="21" customHeight="1" x14ac:dyDescent="0.3">
      <c r="A14" s="16"/>
      <c r="B14" s="11" t="s">
        <v>7</v>
      </c>
      <c r="C14" s="11" t="s">
        <v>5</v>
      </c>
      <c r="D14" s="7"/>
      <c r="E14" s="7"/>
      <c r="F14" s="7"/>
      <c r="G14" s="11" t="s">
        <v>37</v>
      </c>
      <c r="H14" s="11" t="s">
        <v>50</v>
      </c>
      <c r="I14" s="11" t="str">
        <f>I7</f>
        <v>(Un-0.039)*0.069</v>
      </c>
      <c r="J14" s="7"/>
      <c r="K14" s="7"/>
      <c r="L14" s="11" t="s">
        <v>62</v>
      </c>
      <c r="M14" s="7" t="s">
        <v>73</v>
      </c>
      <c r="N14" s="8">
        <v>3.9E-2</v>
      </c>
    </row>
    <row r="15" spans="1:14" ht="21" customHeight="1" x14ac:dyDescent="0.3">
      <c r="A15" s="16"/>
      <c r="B15" s="11"/>
      <c r="C15" s="11"/>
      <c r="D15" s="7"/>
      <c r="E15" s="7"/>
      <c r="F15" s="7"/>
      <c r="G15" s="11"/>
      <c r="H15" s="11"/>
      <c r="I15" s="11"/>
      <c r="J15" s="7"/>
      <c r="K15" s="7"/>
      <c r="L15" s="11"/>
      <c r="M15" s="7" t="s">
        <v>74</v>
      </c>
      <c r="N15" s="8">
        <v>6.9000000000000006E-2</v>
      </c>
    </row>
    <row r="16" spans="1:14" ht="51" customHeight="1" thickBot="1" x14ac:dyDescent="0.35">
      <c r="A16" s="17"/>
      <c r="B16" s="14"/>
      <c r="C16" s="9" t="s">
        <v>6</v>
      </c>
      <c r="D16" s="9"/>
      <c r="E16" s="9"/>
      <c r="F16" s="9"/>
      <c r="G16" s="9" t="s">
        <v>37</v>
      </c>
      <c r="H16" s="9" t="s">
        <v>42</v>
      </c>
      <c r="I16" s="9" t="s">
        <v>36</v>
      </c>
      <c r="J16" s="9"/>
      <c r="K16" s="9"/>
      <c r="L16" s="9" t="s">
        <v>63</v>
      </c>
      <c r="M16" s="9" t="s">
        <v>36</v>
      </c>
    </row>
    <row r="19" spans="1:9" ht="21" customHeight="1" x14ac:dyDescent="0.3">
      <c r="A19" s="1" t="s">
        <v>54</v>
      </c>
    </row>
    <row r="20" spans="1:9" ht="21" customHeight="1" x14ac:dyDescent="0.3">
      <c r="A20" s="1" t="s">
        <v>15</v>
      </c>
      <c r="D20" s="1" t="s">
        <v>16</v>
      </c>
      <c r="E20" s="1" t="s">
        <v>17</v>
      </c>
      <c r="F20" s="1" t="s">
        <v>18</v>
      </c>
      <c r="G20" s="1" t="s">
        <v>19</v>
      </c>
      <c r="I20" s="1">
        <v>34326606</v>
      </c>
    </row>
    <row r="21" spans="1:9" ht="21" customHeight="1" x14ac:dyDescent="0.3">
      <c r="A21" s="1" t="s">
        <v>38</v>
      </c>
      <c r="D21" s="1" t="s">
        <v>16</v>
      </c>
      <c r="E21" s="1" t="s">
        <v>17</v>
      </c>
      <c r="F21" s="1" t="s">
        <v>18</v>
      </c>
      <c r="G21" s="1" t="s">
        <v>39</v>
      </c>
    </row>
    <row r="22" spans="1:9" ht="21" customHeight="1" thickBot="1" x14ac:dyDescent="0.35">
      <c r="A22" s="1" t="s">
        <v>75</v>
      </c>
      <c r="D22" s="1" t="s">
        <v>76</v>
      </c>
      <c r="E22" s="4" t="s">
        <v>77</v>
      </c>
      <c r="G22" s="1" t="s">
        <v>78</v>
      </c>
      <c r="I22" s="10" t="s">
        <v>79</v>
      </c>
    </row>
    <row r="24" spans="1:9" ht="21" customHeight="1" x14ac:dyDescent="0.3">
      <c r="A24" s="3"/>
      <c r="G24" s="3"/>
    </row>
    <row r="25" spans="1:9" ht="21" customHeight="1" x14ac:dyDescent="0.3">
      <c r="A25" s="3"/>
      <c r="G25" s="3"/>
    </row>
    <row r="26" spans="1:9" ht="21" customHeight="1" x14ac:dyDescent="0.3">
      <c r="A26" s="3"/>
      <c r="G26" s="3"/>
    </row>
    <row r="27" spans="1:9" ht="21" customHeight="1" x14ac:dyDescent="0.3">
      <c r="A27" s="3"/>
      <c r="G27" s="3"/>
    </row>
    <row r="28" spans="1:9" ht="21" customHeight="1" x14ac:dyDescent="0.3">
      <c r="A28" s="3"/>
      <c r="G28" s="3"/>
    </row>
    <row r="29" spans="1:9" ht="21" customHeight="1" x14ac:dyDescent="0.3">
      <c r="A29" s="3"/>
      <c r="G29" s="3"/>
    </row>
    <row r="30" spans="1:9" ht="21" customHeight="1" x14ac:dyDescent="0.3">
      <c r="A30" s="3"/>
      <c r="G30" s="3"/>
    </row>
    <row r="31" spans="1:9" ht="21" customHeight="1" x14ac:dyDescent="0.3">
      <c r="A31" s="3"/>
      <c r="G31" s="3"/>
    </row>
    <row r="32" spans="1:9" ht="21" customHeight="1" x14ac:dyDescent="0.3">
      <c r="A32" s="3"/>
      <c r="G32" s="3"/>
    </row>
    <row r="33" spans="1:7" ht="21" customHeight="1" x14ac:dyDescent="0.3">
      <c r="A33" s="3"/>
      <c r="G33" s="3"/>
    </row>
    <row r="34" spans="1:7" ht="21" customHeight="1" x14ac:dyDescent="0.3">
      <c r="A34" s="3"/>
      <c r="G34" s="3"/>
    </row>
    <row r="35" spans="1:7" ht="21" customHeight="1" x14ac:dyDescent="0.3">
      <c r="A35" s="3"/>
      <c r="G35" s="3"/>
    </row>
    <row r="36" spans="1:7" ht="21" customHeight="1" x14ac:dyDescent="0.3">
      <c r="A36" s="3"/>
      <c r="G36" s="3"/>
    </row>
    <row r="37" spans="1:7" ht="21" customHeight="1" x14ac:dyDescent="0.3">
      <c r="A37" s="3"/>
      <c r="G37" s="3"/>
    </row>
    <row r="38" spans="1:7" ht="21" customHeight="1" x14ac:dyDescent="0.3">
      <c r="A38" s="3"/>
      <c r="G38" s="3"/>
    </row>
    <row r="39" spans="1:7" ht="21" customHeight="1" x14ac:dyDescent="0.3">
      <c r="A39" s="3"/>
      <c r="G39" s="3"/>
    </row>
    <row r="40" spans="1:7" ht="21" customHeight="1" x14ac:dyDescent="0.3">
      <c r="A40" s="3"/>
      <c r="G40" s="3"/>
    </row>
    <row r="41" spans="1:7" ht="21" customHeight="1" x14ac:dyDescent="0.3">
      <c r="A41" s="3"/>
      <c r="G41" s="3"/>
    </row>
    <row r="42" spans="1:7" ht="21" customHeight="1" x14ac:dyDescent="0.3">
      <c r="A42" s="3"/>
      <c r="G42" s="3"/>
    </row>
    <row r="43" spans="1:7" ht="21" customHeight="1" x14ac:dyDescent="0.3">
      <c r="A43" s="3"/>
      <c r="G43" s="3"/>
    </row>
    <row r="44" spans="1:7" ht="21" customHeight="1" x14ac:dyDescent="0.3">
      <c r="A44" s="3"/>
      <c r="G44" s="3"/>
    </row>
    <row r="45" spans="1:7" ht="21" customHeight="1" x14ac:dyDescent="0.3">
      <c r="A45" s="3"/>
      <c r="G45" s="3"/>
    </row>
    <row r="46" spans="1:7" ht="21" customHeight="1" x14ac:dyDescent="0.3">
      <c r="A46" s="3"/>
      <c r="G46" s="3"/>
    </row>
    <row r="47" spans="1:7" ht="21" customHeight="1" x14ac:dyDescent="0.3">
      <c r="A47" s="3"/>
      <c r="G47" s="3"/>
    </row>
    <row r="48" spans="1:7" ht="21" customHeight="1" x14ac:dyDescent="0.3">
      <c r="A48" s="3"/>
      <c r="G48" s="3"/>
    </row>
    <row r="49" spans="1:7" ht="21" customHeight="1" x14ac:dyDescent="0.3">
      <c r="A49" s="3"/>
      <c r="G49" s="3"/>
    </row>
    <row r="50" spans="1:7" ht="21" customHeight="1" x14ac:dyDescent="0.3">
      <c r="A50" s="3"/>
      <c r="G50" s="3"/>
    </row>
    <row r="51" spans="1:7" ht="21" customHeight="1" x14ac:dyDescent="0.3">
      <c r="A51" s="3"/>
      <c r="G51" s="3"/>
    </row>
    <row r="52" spans="1:7" ht="21" customHeight="1" x14ac:dyDescent="0.3">
      <c r="A52" s="3"/>
      <c r="G52" s="3"/>
    </row>
    <row r="53" spans="1:7" ht="21" customHeight="1" x14ac:dyDescent="0.3">
      <c r="A53" s="3"/>
      <c r="G53" s="3"/>
    </row>
    <row r="54" spans="1:7" ht="21" customHeight="1" x14ac:dyDescent="0.3">
      <c r="A54" s="3"/>
      <c r="G54" s="3"/>
    </row>
    <row r="55" spans="1:7" ht="21" customHeight="1" x14ac:dyDescent="0.3">
      <c r="A55" s="3"/>
      <c r="G55" s="3"/>
    </row>
    <row r="56" spans="1:7" ht="21" customHeight="1" x14ac:dyDescent="0.3">
      <c r="A56" s="3"/>
      <c r="G56" s="3"/>
    </row>
    <row r="57" spans="1:7" ht="21" customHeight="1" x14ac:dyDescent="0.3">
      <c r="A57" s="3"/>
      <c r="G57" s="3"/>
    </row>
    <row r="58" spans="1:7" ht="21" customHeight="1" x14ac:dyDescent="0.3">
      <c r="A58" s="3"/>
      <c r="G58" s="3"/>
    </row>
    <row r="59" spans="1:7" ht="21" customHeight="1" x14ac:dyDescent="0.3">
      <c r="A59" s="3"/>
      <c r="G59" s="3"/>
    </row>
    <row r="60" spans="1:7" ht="21" customHeight="1" x14ac:dyDescent="0.3">
      <c r="A60" s="3"/>
      <c r="G60" s="3"/>
    </row>
    <row r="61" spans="1:7" ht="21" customHeight="1" x14ac:dyDescent="0.3">
      <c r="A61" s="3"/>
      <c r="G61" s="3"/>
    </row>
    <row r="62" spans="1:7" ht="21" customHeight="1" x14ac:dyDescent="0.3">
      <c r="A62" s="3"/>
      <c r="G62" s="3"/>
    </row>
    <row r="63" spans="1:7" ht="21" customHeight="1" x14ac:dyDescent="0.3">
      <c r="A63" s="3"/>
      <c r="G63" s="3"/>
    </row>
    <row r="64" spans="1:7" ht="21" customHeight="1" x14ac:dyDescent="0.3">
      <c r="A64" s="3"/>
      <c r="G64" s="3"/>
    </row>
    <row r="65" spans="1:7" ht="21" customHeight="1" x14ac:dyDescent="0.3">
      <c r="A65" s="3"/>
      <c r="G65" s="3"/>
    </row>
    <row r="66" spans="1:7" ht="21" customHeight="1" x14ac:dyDescent="0.3">
      <c r="A66" s="3"/>
      <c r="G66" s="3"/>
    </row>
    <row r="67" spans="1:7" ht="21" customHeight="1" x14ac:dyDescent="0.3">
      <c r="A67" s="3"/>
      <c r="G67" s="3"/>
    </row>
    <row r="68" spans="1:7" ht="21" customHeight="1" x14ac:dyDescent="0.3">
      <c r="A68" s="3"/>
      <c r="G68" s="3"/>
    </row>
    <row r="69" spans="1:7" ht="21" customHeight="1" x14ac:dyDescent="0.3">
      <c r="A69" s="3"/>
      <c r="G69" s="3"/>
    </row>
    <row r="70" spans="1:7" ht="21" customHeight="1" x14ac:dyDescent="0.3">
      <c r="A70" s="3"/>
      <c r="G70" s="3"/>
    </row>
    <row r="71" spans="1:7" ht="21" customHeight="1" x14ac:dyDescent="0.3">
      <c r="A71" s="3"/>
      <c r="G71" s="3"/>
    </row>
    <row r="72" spans="1:7" ht="21" customHeight="1" x14ac:dyDescent="0.3">
      <c r="A72" s="3"/>
      <c r="G72" s="3"/>
    </row>
    <row r="73" spans="1:7" ht="21" customHeight="1" x14ac:dyDescent="0.3">
      <c r="A73" s="3"/>
      <c r="G73" s="3"/>
    </row>
    <row r="74" spans="1:7" ht="21" customHeight="1" x14ac:dyDescent="0.3">
      <c r="A74" s="3"/>
      <c r="G74" s="3"/>
    </row>
    <row r="75" spans="1:7" ht="21" customHeight="1" x14ac:dyDescent="0.3">
      <c r="A75" s="3"/>
      <c r="G75" s="3"/>
    </row>
    <row r="76" spans="1:7" ht="21" customHeight="1" x14ac:dyDescent="0.3">
      <c r="A76" s="3"/>
      <c r="G76" s="3"/>
    </row>
    <row r="77" spans="1:7" ht="21" customHeight="1" x14ac:dyDescent="0.3">
      <c r="A77" s="3"/>
      <c r="G77" s="3"/>
    </row>
    <row r="78" spans="1:7" ht="21" customHeight="1" x14ac:dyDescent="0.3">
      <c r="A78" s="3"/>
      <c r="G78" s="3"/>
    </row>
    <row r="79" spans="1:7" ht="21" customHeight="1" x14ac:dyDescent="0.3">
      <c r="A79" s="3"/>
      <c r="G79" s="3"/>
    </row>
    <row r="80" spans="1:7" ht="21" customHeight="1" x14ac:dyDescent="0.3">
      <c r="A80" s="3"/>
      <c r="G80" s="3"/>
    </row>
    <row r="81" spans="1:7" ht="21" customHeight="1" x14ac:dyDescent="0.3">
      <c r="A81" s="3"/>
      <c r="G81" s="3"/>
    </row>
    <row r="82" spans="1:7" ht="21" customHeight="1" x14ac:dyDescent="0.3">
      <c r="A82" s="3"/>
      <c r="G82" s="3"/>
    </row>
    <row r="83" spans="1:7" ht="21" customHeight="1" x14ac:dyDescent="0.3">
      <c r="A83" s="3"/>
      <c r="G83" s="3"/>
    </row>
    <row r="84" spans="1:7" ht="21" customHeight="1" x14ac:dyDescent="0.3">
      <c r="A84" s="3"/>
      <c r="G84" s="3"/>
    </row>
    <row r="85" spans="1:7" ht="21" customHeight="1" x14ac:dyDescent="0.3">
      <c r="A85" s="3"/>
      <c r="G85" s="3"/>
    </row>
    <row r="86" spans="1:7" ht="21" customHeight="1" x14ac:dyDescent="0.3">
      <c r="A86" s="3"/>
      <c r="G86" s="3"/>
    </row>
    <row r="87" spans="1:7" ht="21" customHeight="1" x14ac:dyDescent="0.3">
      <c r="A87" s="3"/>
      <c r="G87" s="3"/>
    </row>
    <row r="88" spans="1:7" ht="21" customHeight="1" x14ac:dyDescent="0.3">
      <c r="A88" s="3"/>
      <c r="G88" s="3"/>
    </row>
    <row r="89" spans="1:7" ht="21" customHeight="1" x14ac:dyDescent="0.3">
      <c r="A89" s="3"/>
      <c r="G89" s="3"/>
    </row>
    <row r="90" spans="1:7" ht="21" customHeight="1" x14ac:dyDescent="0.3">
      <c r="A90" s="3"/>
      <c r="G90" s="3"/>
    </row>
    <row r="91" spans="1:7" ht="21" customHeight="1" x14ac:dyDescent="0.3">
      <c r="A91" s="3"/>
      <c r="G91" s="3"/>
    </row>
    <row r="92" spans="1:7" ht="21" customHeight="1" x14ac:dyDescent="0.3">
      <c r="A92" s="3"/>
      <c r="G92" s="3"/>
    </row>
    <row r="93" spans="1:7" ht="21" customHeight="1" x14ac:dyDescent="0.3">
      <c r="A93" s="3"/>
      <c r="G93" s="3"/>
    </row>
    <row r="94" spans="1:7" ht="21" customHeight="1" x14ac:dyDescent="0.3">
      <c r="A94" s="3"/>
      <c r="G94" s="3"/>
    </row>
    <row r="95" spans="1:7" ht="21" customHeight="1" x14ac:dyDescent="0.3">
      <c r="A95" s="3"/>
      <c r="G95" s="3"/>
    </row>
    <row r="96" spans="1:7" ht="21" customHeight="1" x14ac:dyDescent="0.3">
      <c r="A96" s="3"/>
      <c r="G96" s="3"/>
    </row>
    <row r="97" spans="1:7" ht="21" customHeight="1" x14ac:dyDescent="0.3">
      <c r="A97" s="3"/>
      <c r="G97" s="3"/>
    </row>
    <row r="98" spans="1:7" ht="21" customHeight="1" x14ac:dyDescent="0.3">
      <c r="A98" s="3"/>
      <c r="G98" s="3"/>
    </row>
    <row r="99" spans="1:7" ht="21" customHeight="1" x14ac:dyDescent="0.3">
      <c r="A99" s="3"/>
      <c r="G99" s="3"/>
    </row>
    <row r="100" spans="1:7" ht="21" customHeight="1" x14ac:dyDescent="0.3">
      <c r="A100" s="3"/>
      <c r="G100" s="3"/>
    </row>
    <row r="101" spans="1:7" ht="21" customHeight="1" x14ac:dyDescent="0.3">
      <c r="A101" s="3"/>
      <c r="G101" s="3"/>
    </row>
    <row r="102" spans="1:7" ht="21" customHeight="1" x14ac:dyDescent="0.3">
      <c r="A102" s="3"/>
      <c r="G102" s="3"/>
    </row>
    <row r="103" spans="1:7" ht="21" customHeight="1" x14ac:dyDescent="0.3">
      <c r="A103" s="3"/>
      <c r="G103" s="3"/>
    </row>
    <row r="104" spans="1:7" ht="21" customHeight="1" x14ac:dyDescent="0.3">
      <c r="A104" s="3"/>
      <c r="G104" s="3"/>
    </row>
    <row r="105" spans="1:7" ht="21" customHeight="1" x14ac:dyDescent="0.3">
      <c r="A105" s="3"/>
      <c r="G105" s="3"/>
    </row>
    <row r="106" spans="1:7" ht="21" customHeight="1" x14ac:dyDescent="0.3">
      <c r="A106" s="3"/>
      <c r="G106" s="3"/>
    </row>
    <row r="107" spans="1:7" ht="21" customHeight="1" x14ac:dyDescent="0.3">
      <c r="A107" s="3"/>
      <c r="G107" s="3"/>
    </row>
    <row r="108" spans="1:7" ht="21" customHeight="1" x14ac:dyDescent="0.3">
      <c r="A108" s="3"/>
      <c r="G108" s="3"/>
    </row>
    <row r="109" spans="1:7" ht="21" customHeight="1" x14ac:dyDescent="0.3">
      <c r="A109" s="3"/>
      <c r="G109" s="3"/>
    </row>
    <row r="110" spans="1:7" ht="21" customHeight="1" x14ac:dyDescent="0.3">
      <c r="A110" s="3"/>
      <c r="G110" s="3"/>
    </row>
    <row r="111" spans="1:7" ht="21" customHeight="1" x14ac:dyDescent="0.3">
      <c r="A111" s="3"/>
      <c r="G111" s="3"/>
    </row>
    <row r="112" spans="1:7" ht="21" customHeight="1" x14ac:dyDescent="0.3">
      <c r="A112" s="3"/>
      <c r="G112" s="3"/>
    </row>
    <row r="113" spans="1:7" ht="21" customHeight="1" x14ac:dyDescent="0.3">
      <c r="A113" s="3"/>
      <c r="G113" s="3"/>
    </row>
    <row r="114" spans="1:7" ht="21" customHeight="1" x14ac:dyDescent="0.3">
      <c r="A114" s="3"/>
      <c r="G114" s="3"/>
    </row>
    <row r="115" spans="1:7" ht="21" customHeight="1" x14ac:dyDescent="0.3">
      <c r="A115" s="3"/>
      <c r="G115" s="3"/>
    </row>
    <row r="116" spans="1:7" ht="21" customHeight="1" x14ac:dyDescent="0.3">
      <c r="A116" s="3"/>
      <c r="G116" s="3"/>
    </row>
    <row r="117" spans="1:7" ht="21" customHeight="1" x14ac:dyDescent="0.3">
      <c r="A117" s="3"/>
      <c r="G117" s="3"/>
    </row>
    <row r="118" spans="1:7" ht="21" customHeight="1" x14ac:dyDescent="0.3">
      <c r="A118" s="3"/>
      <c r="G118" s="3"/>
    </row>
    <row r="119" spans="1:7" ht="21" customHeight="1" x14ac:dyDescent="0.3">
      <c r="A119" s="3"/>
      <c r="G119" s="3"/>
    </row>
    <row r="120" spans="1:7" ht="21" customHeight="1" x14ac:dyDescent="0.3">
      <c r="A120" s="3"/>
      <c r="G120" s="3"/>
    </row>
    <row r="121" spans="1:7" ht="21" customHeight="1" x14ac:dyDescent="0.3">
      <c r="A121" s="3"/>
      <c r="G121" s="3"/>
    </row>
    <row r="122" spans="1:7" ht="21" customHeight="1" x14ac:dyDescent="0.3">
      <c r="A122" s="3"/>
      <c r="G122" s="3"/>
    </row>
    <row r="123" spans="1:7" ht="21" customHeight="1" x14ac:dyDescent="0.3">
      <c r="A123" s="3"/>
      <c r="G123" s="3"/>
    </row>
    <row r="124" spans="1:7" ht="21" customHeight="1" x14ac:dyDescent="0.3">
      <c r="A124" s="3"/>
      <c r="G124" s="3"/>
    </row>
    <row r="125" spans="1:7" ht="21" customHeight="1" x14ac:dyDescent="0.3">
      <c r="A125" s="3"/>
      <c r="G125" s="3"/>
    </row>
    <row r="126" spans="1:7" ht="21" customHeight="1" x14ac:dyDescent="0.3">
      <c r="A126" s="3"/>
    </row>
    <row r="127" spans="1:7" ht="21" customHeight="1" x14ac:dyDescent="0.3">
      <c r="A127" s="3"/>
    </row>
    <row r="128" spans="1:7" ht="21" customHeight="1" x14ac:dyDescent="0.3">
      <c r="A128" s="3"/>
    </row>
    <row r="129" spans="1:1" ht="21" customHeight="1" x14ac:dyDescent="0.3">
      <c r="A129" s="3"/>
    </row>
    <row r="130" spans="1:1" ht="21" customHeight="1" x14ac:dyDescent="0.3">
      <c r="A130" s="3"/>
    </row>
    <row r="131" spans="1:1" ht="21" customHeight="1" x14ac:dyDescent="0.3">
      <c r="A131" s="3"/>
    </row>
    <row r="132" spans="1:1" ht="21" customHeight="1" x14ac:dyDescent="0.3">
      <c r="A132" s="3"/>
    </row>
    <row r="133" spans="1:1" ht="21" customHeight="1" x14ac:dyDescent="0.3">
      <c r="A133" s="3"/>
    </row>
    <row r="134" spans="1:1" ht="21" customHeight="1" x14ac:dyDescent="0.3">
      <c r="A134" s="3"/>
    </row>
    <row r="135" spans="1:1" ht="21" customHeight="1" x14ac:dyDescent="0.3">
      <c r="A135" s="3"/>
    </row>
    <row r="136" spans="1:1" ht="21" customHeight="1" x14ac:dyDescent="0.3">
      <c r="A136" s="3"/>
    </row>
    <row r="137" spans="1:1" ht="21" customHeight="1" x14ac:dyDescent="0.3">
      <c r="A137" s="3"/>
    </row>
    <row r="138" spans="1:1" ht="21" customHeight="1" x14ac:dyDescent="0.3">
      <c r="A138" s="3"/>
    </row>
    <row r="139" spans="1:1" ht="21" customHeight="1" x14ac:dyDescent="0.3">
      <c r="A139" s="3"/>
    </row>
    <row r="140" spans="1:1" ht="21" customHeight="1" x14ac:dyDescent="0.3">
      <c r="A140" s="3"/>
    </row>
    <row r="141" spans="1:1" ht="21" customHeight="1" x14ac:dyDescent="0.3">
      <c r="A141" s="3"/>
    </row>
    <row r="142" spans="1:1" ht="21" customHeight="1" x14ac:dyDescent="0.3">
      <c r="A142" s="3"/>
    </row>
    <row r="143" spans="1:1" ht="21" customHeight="1" x14ac:dyDescent="0.3">
      <c r="A143" s="3"/>
    </row>
    <row r="144" spans="1:1" ht="21" customHeight="1" x14ac:dyDescent="0.3">
      <c r="A144" s="3"/>
    </row>
    <row r="145" spans="1:1" ht="21" customHeight="1" x14ac:dyDescent="0.3">
      <c r="A145" s="3"/>
    </row>
    <row r="146" spans="1:1" ht="21" customHeight="1" x14ac:dyDescent="0.3">
      <c r="A146" s="3"/>
    </row>
    <row r="147" spans="1:1" ht="21" customHeight="1" x14ac:dyDescent="0.3">
      <c r="A147" s="3"/>
    </row>
    <row r="148" spans="1:1" ht="21" customHeight="1" x14ac:dyDescent="0.3">
      <c r="A148" s="3"/>
    </row>
    <row r="149" spans="1:1" ht="21" customHeight="1" x14ac:dyDescent="0.3">
      <c r="A149" s="3"/>
    </row>
    <row r="150" spans="1:1" ht="21" customHeight="1" x14ac:dyDescent="0.3">
      <c r="A150" s="3"/>
    </row>
    <row r="151" spans="1:1" ht="21" customHeight="1" x14ac:dyDescent="0.3">
      <c r="A151" s="3"/>
    </row>
    <row r="152" spans="1:1" ht="21" customHeight="1" x14ac:dyDescent="0.3">
      <c r="A152" s="3"/>
    </row>
    <row r="153" spans="1:1" ht="21" customHeight="1" x14ac:dyDescent="0.3">
      <c r="A153" s="3"/>
    </row>
    <row r="154" spans="1:1" ht="21" customHeight="1" x14ac:dyDescent="0.3">
      <c r="A154" s="3"/>
    </row>
    <row r="155" spans="1:1" ht="21" customHeight="1" x14ac:dyDescent="0.3">
      <c r="A155" s="3"/>
    </row>
    <row r="156" spans="1:1" ht="21" customHeight="1" x14ac:dyDescent="0.3">
      <c r="A156" s="3"/>
    </row>
    <row r="157" spans="1:1" ht="21" customHeight="1" x14ac:dyDescent="0.3">
      <c r="A157" s="3"/>
    </row>
    <row r="158" spans="1:1" ht="21" customHeight="1" x14ac:dyDescent="0.3">
      <c r="A158" s="3"/>
    </row>
    <row r="159" spans="1:1" ht="21" customHeight="1" x14ac:dyDescent="0.3">
      <c r="A159" s="3"/>
    </row>
    <row r="160" spans="1:1" ht="21" customHeight="1" x14ac:dyDescent="0.3">
      <c r="A160" s="3"/>
    </row>
    <row r="161" spans="1:1" ht="21" customHeight="1" x14ac:dyDescent="0.3">
      <c r="A161" s="3"/>
    </row>
    <row r="162" spans="1:1" ht="21" customHeight="1" x14ac:dyDescent="0.3">
      <c r="A162" s="3"/>
    </row>
    <row r="163" spans="1:1" ht="21" customHeight="1" x14ac:dyDescent="0.3">
      <c r="A163" s="3"/>
    </row>
    <row r="164" spans="1:1" ht="21" customHeight="1" x14ac:dyDescent="0.3">
      <c r="A164" s="3"/>
    </row>
    <row r="165" spans="1:1" ht="21" customHeight="1" x14ac:dyDescent="0.3">
      <c r="A165" s="3"/>
    </row>
    <row r="166" spans="1:1" ht="21" customHeight="1" x14ac:dyDescent="0.3">
      <c r="A166" s="3"/>
    </row>
    <row r="167" spans="1:1" ht="21" customHeight="1" x14ac:dyDescent="0.3">
      <c r="A167" s="3"/>
    </row>
    <row r="168" spans="1:1" ht="21" customHeight="1" x14ac:dyDescent="0.3">
      <c r="A168" s="3"/>
    </row>
    <row r="169" spans="1:1" ht="21" customHeight="1" x14ac:dyDescent="0.3">
      <c r="A169" s="3"/>
    </row>
    <row r="170" spans="1:1" ht="21" customHeight="1" x14ac:dyDescent="0.3">
      <c r="A170" s="3"/>
    </row>
    <row r="171" spans="1:1" ht="21" customHeight="1" x14ac:dyDescent="0.3">
      <c r="A171" s="3"/>
    </row>
    <row r="172" spans="1:1" ht="21" customHeight="1" x14ac:dyDescent="0.3">
      <c r="A172" s="3"/>
    </row>
    <row r="173" spans="1:1" ht="21" customHeight="1" x14ac:dyDescent="0.3">
      <c r="A173" s="3"/>
    </row>
    <row r="174" spans="1:1" ht="21" customHeight="1" x14ac:dyDescent="0.3">
      <c r="A174" s="3"/>
    </row>
    <row r="175" spans="1:1" ht="21" customHeight="1" x14ac:dyDescent="0.3">
      <c r="A175" s="3"/>
    </row>
    <row r="176" spans="1:1" ht="21" customHeight="1" x14ac:dyDescent="0.3">
      <c r="A176" s="3"/>
    </row>
    <row r="177" spans="1:1" ht="21" customHeight="1" x14ac:dyDescent="0.3">
      <c r="A177" s="3"/>
    </row>
    <row r="178" spans="1:1" ht="21" customHeight="1" x14ac:dyDescent="0.3">
      <c r="A178" s="3"/>
    </row>
    <row r="179" spans="1:1" ht="21" customHeight="1" x14ac:dyDescent="0.3">
      <c r="A179" s="3"/>
    </row>
    <row r="180" spans="1:1" ht="21" customHeight="1" x14ac:dyDescent="0.3">
      <c r="A180" s="3"/>
    </row>
    <row r="181" spans="1:1" ht="21" customHeight="1" x14ac:dyDescent="0.3">
      <c r="A181" s="3"/>
    </row>
    <row r="182" spans="1:1" ht="21" customHeight="1" x14ac:dyDescent="0.3">
      <c r="A182" s="3"/>
    </row>
    <row r="183" spans="1:1" ht="21" customHeight="1" x14ac:dyDescent="0.3">
      <c r="A183" s="3"/>
    </row>
    <row r="184" spans="1:1" ht="21" customHeight="1" x14ac:dyDescent="0.3">
      <c r="A184" s="3"/>
    </row>
    <row r="185" spans="1:1" ht="21" customHeight="1" x14ac:dyDescent="0.3">
      <c r="A185" s="3"/>
    </row>
    <row r="186" spans="1:1" ht="21" customHeight="1" x14ac:dyDescent="0.3">
      <c r="A186" s="3"/>
    </row>
    <row r="187" spans="1:1" ht="21" customHeight="1" x14ac:dyDescent="0.3">
      <c r="A187" s="3"/>
    </row>
    <row r="188" spans="1:1" ht="21" customHeight="1" x14ac:dyDescent="0.3">
      <c r="A188" s="3"/>
    </row>
    <row r="189" spans="1:1" ht="21" customHeight="1" x14ac:dyDescent="0.3">
      <c r="A189" s="3"/>
    </row>
    <row r="190" spans="1:1" ht="21" customHeight="1" x14ac:dyDescent="0.3">
      <c r="A190" s="3"/>
    </row>
    <row r="191" spans="1:1" ht="21" customHeight="1" x14ac:dyDescent="0.3">
      <c r="A191" s="3"/>
    </row>
    <row r="192" spans="1:1" ht="21" customHeight="1" x14ac:dyDescent="0.3">
      <c r="A192" s="3"/>
    </row>
    <row r="193" spans="1:1" ht="21" customHeight="1" x14ac:dyDescent="0.3">
      <c r="A193" s="3"/>
    </row>
    <row r="194" spans="1:1" ht="21" customHeight="1" x14ac:dyDescent="0.3">
      <c r="A194" s="3"/>
    </row>
    <row r="195" spans="1:1" ht="21" customHeight="1" x14ac:dyDescent="0.3">
      <c r="A195" s="3"/>
    </row>
    <row r="196" spans="1:1" ht="21" customHeight="1" x14ac:dyDescent="0.3">
      <c r="A196" s="3"/>
    </row>
    <row r="197" spans="1:1" ht="21" customHeight="1" x14ac:dyDescent="0.3">
      <c r="A197" s="3"/>
    </row>
    <row r="198" spans="1:1" ht="21" customHeight="1" x14ac:dyDescent="0.3">
      <c r="A198" s="3"/>
    </row>
    <row r="199" spans="1:1" ht="21" customHeight="1" x14ac:dyDescent="0.3">
      <c r="A199" s="3"/>
    </row>
    <row r="200" spans="1:1" ht="21" customHeight="1" x14ac:dyDescent="0.3">
      <c r="A200" s="3"/>
    </row>
    <row r="201" spans="1:1" ht="21" customHeight="1" x14ac:dyDescent="0.3">
      <c r="A201" s="3"/>
    </row>
    <row r="202" spans="1:1" ht="21" customHeight="1" x14ac:dyDescent="0.3">
      <c r="A202" s="3"/>
    </row>
    <row r="203" spans="1:1" ht="21" customHeight="1" x14ac:dyDescent="0.3">
      <c r="A203" s="3"/>
    </row>
    <row r="204" spans="1:1" ht="21" customHeight="1" x14ac:dyDescent="0.3">
      <c r="A204" s="3"/>
    </row>
    <row r="205" spans="1:1" ht="21" customHeight="1" x14ac:dyDescent="0.3">
      <c r="A205" s="3"/>
    </row>
    <row r="206" spans="1:1" ht="21" customHeight="1" x14ac:dyDescent="0.3">
      <c r="A206" s="3"/>
    </row>
    <row r="207" spans="1:1" ht="21" customHeight="1" x14ac:dyDescent="0.3">
      <c r="A207" s="3"/>
    </row>
    <row r="208" spans="1:1" ht="21" customHeight="1" x14ac:dyDescent="0.3">
      <c r="A208" s="3"/>
    </row>
    <row r="209" spans="1:1" ht="21" customHeight="1" x14ac:dyDescent="0.3">
      <c r="A209" s="3"/>
    </row>
    <row r="210" spans="1:1" ht="21" customHeight="1" x14ac:dyDescent="0.3">
      <c r="A210" s="3"/>
    </row>
    <row r="211" spans="1:1" ht="21" customHeight="1" x14ac:dyDescent="0.3">
      <c r="A211" s="3"/>
    </row>
    <row r="212" spans="1:1" ht="21" customHeight="1" x14ac:dyDescent="0.3">
      <c r="A212" s="3"/>
    </row>
    <row r="213" spans="1:1" ht="21" customHeight="1" x14ac:dyDescent="0.3">
      <c r="A213" s="3"/>
    </row>
    <row r="214" spans="1:1" ht="21" customHeight="1" x14ac:dyDescent="0.3">
      <c r="A214" s="3"/>
    </row>
    <row r="215" spans="1:1" ht="21" customHeight="1" x14ac:dyDescent="0.3">
      <c r="A215" s="3"/>
    </row>
    <row r="216" spans="1:1" ht="21" customHeight="1" x14ac:dyDescent="0.3">
      <c r="A216" s="3"/>
    </row>
  </sheetData>
  <mergeCells count="25">
    <mergeCell ref="B14:B16"/>
    <mergeCell ref="A10:A16"/>
    <mergeCell ref="C2:C3"/>
    <mergeCell ref="H2:H3"/>
    <mergeCell ref="I2:I3"/>
    <mergeCell ref="A2:A9"/>
    <mergeCell ref="B2:B4"/>
    <mergeCell ref="B5:B6"/>
    <mergeCell ref="B7:B9"/>
    <mergeCell ref="B10:B11"/>
    <mergeCell ref="B12:B13"/>
    <mergeCell ref="J1:K1"/>
    <mergeCell ref="L2:L3"/>
    <mergeCell ref="C7:C8"/>
    <mergeCell ref="G7:G8"/>
    <mergeCell ref="H7:H8"/>
    <mergeCell ref="I7:I8"/>
    <mergeCell ref="K7:K8"/>
    <mergeCell ref="L7:L8"/>
    <mergeCell ref="J2:J3"/>
    <mergeCell ref="L14:L15"/>
    <mergeCell ref="I14:I15"/>
    <mergeCell ref="H14:H15"/>
    <mergeCell ref="G14:G15"/>
    <mergeCell ref="C14:C15"/>
  </mergeCells>
  <hyperlinks>
    <hyperlink ref="E22" r:id="rId1" xr:uid="{3D1435CF-A321-47CD-B170-C6868779EDA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9E4519-AF4A-43BE-8647-60A393C39CED}"/>
</file>

<file path=customXml/itemProps2.xml><?xml version="1.0" encoding="utf-8"?>
<ds:datastoreItem xmlns:ds="http://schemas.openxmlformats.org/officeDocument/2006/customXml" ds:itemID="{89AFBD6F-B6D1-4A17-A67E-468D80084A13}"/>
</file>

<file path=customXml/itemProps3.xml><?xml version="1.0" encoding="utf-8"?>
<ds:datastoreItem xmlns:ds="http://schemas.openxmlformats.org/officeDocument/2006/customXml" ds:itemID="{4EB67C28-0FCD-456D-ACEC-9828E9BF2BA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Letton</dc:creator>
  <cp:lastModifiedBy>William Letton</cp:lastModifiedBy>
  <dcterms:created xsi:type="dcterms:W3CDTF">2020-06-23T15:29:36Z</dcterms:created>
  <dcterms:modified xsi:type="dcterms:W3CDTF">2020-06-25T10:22:08Z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ies>
</file>