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993173fcfd9d7156/Desktop/"/>
    </mc:Choice>
  </mc:AlternateContent>
  <xr:revisionPtr revIDLastSave="1241" documentId="8_{41119A3F-9348-40AC-AACB-C6DB6CAD7976}" xr6:coauthVersionLast="47" xr6:coauthVersionMax="47" xr10:uidLastSave="{2FCA1C21-ADFD-4AE8-B524-0FB56B7DAE68}"/>
  <bookViews>
    <workbookView xWindow="-120" yWindow="-120" windowWidth="29040" windowHeight="16440" activeTab="5" xr2:uid="{00000000-000D-0000-FFFF-FFFF00000000}"/>
  </bookViews>
  <sheets>
    <sheet name="Crowdfunding" sheetId="1" r:id="rId1"/>
    <sheet name="Parent Category" sheetId="3" r:id="rId2"/>
    <sheet name="Sub-Category" sheetId="4" r:id="rId3"/>
    <sheet name="Outcome" sheetId="6" r:id="rId4"/>
    <sheet name="Goal Analysis" sheetId="7" r:id="rId5"/>
    <sheet name="Statistical Analysis" sheetId="8" r:id="rId6"/>
  </sheets>
  <definedNames>
    <definedName name="_xlnm._FilterDatabase" localSheetId="0" hidden="1">Crowdfunding!$A$1:$T$1001</definedName>
    <definedName name="goal">Crowdfunding!$D$2:$D$1001</definedName>
    <definedName name="outcome">Crowdfunding!$F$2:$F$1001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8" l="1"/>
  <c r="N7" i="8"/>
  <c r="J3" i="8"/>
  <c r="J4" i="8"/>
  <c r="J5" i="8"/>
  <c r="J6" i="8"/>
  <c r="J7" i="8"/>
  <c r="J8" i="8"/>
  <c r="N6" i="8"/>
  <c r="N5" i="8"/>
  <c r="N4" i="8"/>
  <c r="N3" i="8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B13" i="7"/>
  <c r="B12" i="7"/>
  <c r="B11" i="7"/>
  <c r="B10" i="7"/>
  <c r="B9" i="7"/>
  <c r="B8" i="7"/>
  <c r="E8" i="7" s="1"/>
  <c r="B7" i="7"/>
  <c r="B6" i="7"/>
  <c r="D6" i="7"/>
  <c r="C6" i="7"/>
  <c r="B5" i="7"/>
  <c r="E5" i="7" s="1"/>
  <c r="D5" i="7"/>
  <c r="C5" i="7"/>
  <c r="B2" i="7"/>
  <c r="D4" i="7"/>
  <c r="D3" i="7"/>
  <c r="C4" i="7"/>
  <c r="C3" i="7"/>
  <c r="B4" i="7"/>
  <c r="B3" i="7"/>
  <c r="D2" i="7"/>
  <c r="C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11" i="7" l="1"/>
  <c r="E12" i="7"/>
  <c r="E7" i="7"/>
  <c r="F7" i="7" s="1"/>
  <c r="G8" i="7"/>
  <c r="G10" i="7"/>
  <c r="E6" i="7"/>
  <c r="F6" i="7" s="1"/>
  <c r="G12" i="7"/>
  <c r="E9" i="7"/>
  <c r="F9" i="7" s="1"/>
  <c r="E3" i="7"/>
  <c r="H3" i="7" s="1"/>
  <c r="E10" i="7"/>
  <c r="F10" i="7" s="1"/>
  <c r="E4" i="7"/>
  <c r="G4" i="7" s="1"/>
  <c r="G5" i="7"/>
  <c r="H8" i="7"/>
  <c r="H5" i="7"/>
  <c r="G11" i="7"/>
  <c r="H11" i="7"/>
  <c r="H12" i="7"/>
  <c r="F12" i="7"/>
  <c r="F11" i="7"/>
  <c r="E13" i="7"/>
  <c r="F13" i="7" s="1"/>
  <c r="F8" i="7"/>
  <c r="F5" i="7"/>
  <c r="E2" i="7"/>
  <c r="H7" i="7" l="1"/>
  <c r="H10" i="7"/>
  <c r="G7" i="7"/>
  <c r="G3" i="7"/>
  <c r="F4" i="7"/>
  <c r="G6" i="7"/>
  <c r="H6" i="7"/>
  <c r="H9" i="7"/>
  <c r="G9" i="7"/>
  <c r="F3" i="7"/>
  <c r="H4" i="7"/>
  <c r="G13" i="7"/>
  <c r="H13" i="7"/>
  <c r="H2" i="7"/>
  <c r="G2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<sst xmlns="http://schemas.openxmlformats.org/spreadsheetml/2006/main" count="7068" uniqueCount="2114">
  <si>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</si>
  <si>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</si>
  <si>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</si>
  <si>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</si>
  <si>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</si>
  <si>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</si>
  <si>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</si>
  <si>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</si>
  <si>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</si>
  <si>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</si>
  <si>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</si>
  <si>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</si>
  <si>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</si>
  <si>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</si>
  <si>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</si>
  <si>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</si>
  <si>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</si>
  <si>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</si>
  <si>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</si>
  <si>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</si>
  <si>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</si>
  <si>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</si>
  <si>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</si>
  <si>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</si>
  <si>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</si>
  <si>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</si>
  <si>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</si>
  <si>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</si>
  <si>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</si>
  <si>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</si>
  <si>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</si>
  <si>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</si>
  <si>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</si>
  <si>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</si>
  <si>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</si>
  <si>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</si>
  <si>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</si>
  <si>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</si>
  <si>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</si>
  <si>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</si>
  <si>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</si>
  <si>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</si>
  <si>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</si>
  <si>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</si>
  <si>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</si>
  <si>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</si>
  <si>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</si>
  <si>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</si>
  <si>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</si>
  <si>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</si>
  <si>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</si>
  <si>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</si>
  <si>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</si>
  <si>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</si>
  <si>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</si>
  <si>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</si>
  <si>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</si>
  <si>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</si>
  <si>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</si>
  <si>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</si>
  <si>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</si>
  <si>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</si>
  <si>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</si>
  <si>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</si>
  <si>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</si>
  <si>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</si>
  <si>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</si>
  <si>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</si>
  <si>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</si>
  <si>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</si>
  <si>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</si>
  <si>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</si>
  <si>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</si>
  <si>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</si>
  <si>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</si>
  <si>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</si>
  <si>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</si>
  <si>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</si>
  <si>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</si>
  <si>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</si>
  <si>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</si>
  <si>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</si>
  <si>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</si>
  <si>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</si>
  <si>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</si>
  <si>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</si>
  <si>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</si>
  <si>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</si>
  <si>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</si>
  <si>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</si>
  <si>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</si>
  <si>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</si>
  <si>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</si>
  <si>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</si>
  <si>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</si>
  <si>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</si>
  <si>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</si>
  <si>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</si>
  <si>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</si>
  <si>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</si>
  <si>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</si>
  <si>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</si>
  <si>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</si>
  <si>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</si>
  <si>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</si>
  <si>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</si>
  <si>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</si>
  <si>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</si>
  <si>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</si>
  <si>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</si>
  <si>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</si>
  <si>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</si>
  <si>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</si>
  <si>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</si>
  <si>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</si>
  <si>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</si>
  <si>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</si>
  <si>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</si>
  <si>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</si>
  <si>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</si>
  <si>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</si>
  <si>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</si>
  <si>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</si>
  <si>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</si>
  <si>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</si>
  <si>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</si>
  <si>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</si>
  <si>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</si>
  <si>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</si>
  <si>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</si>
  <si>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</si>
  <si>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</si>
  <si>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</si>
  <si>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</si>
  <si>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</si>
  <si>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</si>
  <si>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</si>
  <si>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</si>
  <si>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</si>
  <si>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</si>
  <si>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</si>
  <si>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</si>
  <si>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</si>
  <si>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</si>
  <si>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</si>
  <si>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</si>
  <si>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</si>
  <si>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</si>
  <si>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</si>
  <si>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</si>
  <si>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</si>
  <si>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</si>
  <si>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</si>
  <si>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</si>
  <si>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</si>
  <si>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</si>
  <si>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</si>
  <si>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</si>
  <si>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</si>
  <si>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</si>
  <si>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</si>
  <si>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</si>
  <si>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</si>
  <si>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</si>
  <si>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</si>
  <si>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</si>
  <si>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</si>
  <si>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</si>
  <si>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</si>
  <si>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</si>
  <si>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</si>
  <si>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</si>
  <si>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</si>
  <si>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</si>
  <si>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</si>
  <si>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</si>
  <si>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</si>
  <si>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</si>
  <si>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</si>
  <si>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</si>
  <si>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</si>
  <si>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</si>
  <si>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</si>
  <si>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</si>
  <si>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</si>
  <si>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</si>
  <si>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</si>
  <si>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</si>
  <si>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</si>
  <si>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</si>
  <si>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</si>
  <si>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</si>
  <si>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</si>
  <si>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</si>
  <si>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</si>
  <si>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</si>
  <si>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</si>
  <si>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</si>
  <si>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</si>
  <si>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</si>
  <si>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</si>
  <si>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</si>
  <si>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</si>
  <si>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</si>
  <si>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</si>
  <si>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</si>
  <si>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</si>
  <si>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</si>
  <si>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</si>
  <si>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</si>
  <si>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</si>
  <si>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</si>
  <si>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</si>
  <si>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</si>
  <si>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</si>
  <si>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</si>
  <si>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</si>
  <si>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</si>
  <si>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</si>
  <si>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</si>
  <si>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</si>
  <si>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</si>
  <si>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</si>
  <si>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</si>
  <si>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</si>
  <si>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</si>
  <si>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</si>
  <si>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</si>
  <si>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</si>
  <si>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</si>
  <si>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</si>
  <si>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</si>
  <si>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</si>
  <si>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</si>
  <si>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</si>
  <si>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</si>
  <si>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</si>
  <si>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</si>
  <si>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</si>
  <si>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</si>
  <si>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</si>
  <si>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</si>
  <si>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</si>
  <si>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</si>
  <si>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</si>
  <si>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</si>
  <si>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</si>
  <si>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</si>
  <si>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</si>
  <si>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</si>
  <si>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</si>
  <si>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</si>
  <si>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</si>
  <si>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</si>
  <si>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</si>
  <si>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</si>
  <si>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</si>
  <si>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</si>
  <si>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</si>
  <si>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</si>
  <si>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</si>
  <si>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</si>
  <si>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</si>
  <si>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</si>
  <si>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</si>
  <si>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</si>
  <si>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</si>
  <si>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</si>
  <si>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</si>
  <si>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</si>
  <si>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</si>
  <si>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</si>
  <si>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</si>
  <si>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</si>
  <si>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</si>
  <si>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</si>
  <si>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</si>
  <si>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</si>
  <si>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</si>
  <si>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</si>
  <si>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</si>
  <si>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</si>
  <si>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</si>
  <si>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</si>
  <si>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</si>
  <si>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</si>
  <si>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</si>
  <si>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</si>
  <si>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</si>
  <si>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</si>
  <si>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</si>
  <si>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</si>
  <si>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</si>
  <si>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</si>
  <si>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</si>
  <si>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</si>
  <si>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</si>
  <si>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</si>
  <si>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</si>
  <si>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</si>
  <si>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</si>
  <si>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</si>
  <si>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</si>
  <si>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</si>
  <si>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</si>
  <si>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</si>
  <si>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</si>
  <si>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</si>
  <si>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</si>
  <si>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</si>
  <si>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</si>
  <si>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</si>
  <si>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</si>
  <si>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</si>
  <si>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</si>
  <si>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</si>
  <si>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</si>
  <si>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</si>
  <si>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</si>
  <si>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</si>
  <si>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</si>
  <si>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</si>
  <si>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</si>
  <si>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</si>
  <si>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</si>
  <si>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</si>
  <si>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</si>
  <si>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</si>
  <si>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</si>
  <si>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</si>
  <si>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</si>
  <si>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</si>
  <si>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</si>
  <si>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</si>
  <si>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</si>
  <si>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</si>
  <si>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</si>
  <si>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</si>
  <si>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</si>
  <si>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</si>
  <si>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</si>
  <si>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</si>
  <si>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</si>
  <si>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</si>
  <si>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</si>
  <si>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</si>
  <si>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</si>
  <si>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</si>
  <si>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</si>
  <si>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</si>
  <si>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</si>
  <si>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</si>
  <si>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</si>
  <si>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</si>
  <si>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</si>
  <si>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</si>
  <si>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</si>
  <si>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</si>
  <si>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</si>
  <si>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</si>
  <si>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</si>
  <si>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</si>
  <si>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</si>
  <si>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</si>
  <si>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</si>
  <si>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</si>
  <si>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</si>
  <si>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</si>
  <si>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</si>
  <si>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</si>
  <si>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</si>
  <si>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</si>
  <si>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</si>
  <si>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</si>
  <si>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</si>
  <si>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</si>
  <si>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</si>
  <si>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</si>
  <si>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</si>
  <si>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</si>
  <si>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</si>
  <si>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</si>
  <si>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</si>
  <si>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</si>
  <si>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</si>
  <si>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</si>
  <si>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</si>
  <si>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</si>
  <si>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</si>
  <si>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</si>
  <si>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</si>
  <si>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</si>
  <si>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</si>
  <si>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</si>
  <si>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</si>
  <si>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</si>
  <si>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</si>
  <si>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</si>
  <si>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</si>
  <si>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</si>
  <si>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</si>
  <si>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</si>
  <si>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</si>
  <si>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</si>
  <si>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</si>
  <si>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</si>
  <si>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</si>
  <si>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</si>
  <si>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</si>
  <si>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</si>
  <si>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</si>
  <si>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</si>
  <si>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</si>
  <si>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</si>
  <si>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</si>
  <si>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</si>
  <si>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</si>
  <si>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</si>
  <si>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</si>
  <si>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</si>
  <si>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</si>
  <si>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</si>
  <si>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</si>
  <si>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</si>
  <si>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</si>
  <si>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</si>
  <si>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</si>
  <si>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</si>
  <si>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</si>
  <si>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</si>
  <si>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</si>
  <si>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</si>
  <si>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</si>
  <si>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</si>
  <si>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</si>
  <si>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</si>
  <si>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</si>
  <si>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</si>
  <si>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</si>
  <si>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</si>
  <si>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</si>
  <si>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</si>
  <si>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</si>
  <si>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</si>
  <si>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</si>
  <si>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</si>
  <si>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</si>
  <si>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</si>
  <si>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</si>
  <si>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</si>
  <si>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</si>
  <si>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</si>
  <si>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</si>
  <si>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</si>
  <si>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</si>
  <si>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</si>
  <si>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</si>
  <si>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</si>
  <si>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</si>
  <si>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</si>
  <si>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</si>
  <si>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</si>
  <si>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</si>
  <si>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</si>
  <si>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</si>
  <si>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</si>
  <si>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</si>
  <si>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</si>
  <si>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</si>
  <si>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</si>
  <si>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</si>
  <si>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</si>
  <si>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</si>
  <si>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</si>
  <si>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</si>
  <si>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</si>
  <si>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</si>
  <si>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</si>
  <si>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</si>
  <si>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</si>
  <si>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</si>
  <si>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</si>
  <si>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</si>
  <si>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</si>
  <si>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</si>
  <si>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</si>
  <si>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</si>
  <si>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</si>
  <si>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</si>
  <si>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</si>
  <si>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</si>
  <si>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</si>
  <si>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</si>
  <si>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</si>
  <si>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</si>
  <si>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</si>
  <si>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</si>
  <si>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</si>
  <si>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</si>
  <si>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</si>
  <si>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</si>
  <si>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</si>
  <si>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</si>
  <si>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</si>
  <si>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</si>
  <si>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</si>
  <si>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</si>
  <si>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</si>
  <si>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</si>
  <si>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</si>
  <si>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</si>
  <si>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</si>
  <si>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</si>
  <si>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</si>
  <si>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</si>
  <si>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</si>
  <si>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</si>
  <si>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</si>
  <si>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</si>
  <si>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</si>
  <si>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</si>
  <si>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</si>
  <si>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</si>
  <si>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</si>
  <si>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</si>
  <si>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</si>
  <si>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</si>
  <si>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</si>
  <si>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</si>
  <si>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</si>
  <si>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</si>
  <si>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</si>
  <si>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</si>
  <si>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</si>
  <si>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</si>
  <si>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</si>
  <si>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</si>
  <si>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</si>
  <si>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</si>
  <si>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</si>
  <si>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</si>
  <si>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</si>
  <si>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</si>
  <si>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</si>
  <si>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</si>
  <si>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</si>
  <si>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</si>
  <si>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</si>
  <si>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</si>
  <si>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</si>
  <si>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</si>
  <si>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</si>
  <si>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</si>
  <si>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</si>
  <si>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</si>
  <si>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</si>
  <si>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</si>
  <si>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</si>
  <si>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</si>
  <si>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</si>
  <si>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</si>
  <si>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</si>
  <si>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</si>
  <si>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</si>
  <si>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</si>
  <si>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</si>
  <si>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</si>
  <si>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</si>
  <si>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</si>
  <si>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</si>
  <si>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</si>
  <si>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</si>
  <si>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</si>
  <si>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</si>
  <si>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</si>
  <si>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</si>
  <si>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</si>
  <si>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</si>
  <si>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</si>
  <si>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</si>
  <si>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</si>
  <si>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</si>
  <si>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</si>
  <si>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</si>
  <si>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</si>
  <si>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</si>
  <si>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</si>
  <si>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</si>
  <si>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</si>
  <si>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</si>
  <si>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</si>
  <si>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</si>
  <si>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</si>
  <si>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</si>
  <si>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</si>
  <si>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</si>
  <si>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</si>
  <si>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</si>
  <si>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</si>
  <si>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</si>
  <si>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</si>
  <si>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</si>
  <si>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</si>
  <si>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</si>
  <si>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</si>
  <si>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</si>
  <si>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</si>
  <si>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</si>
  <si>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</si>
  <si>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</si>
  <si>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</si>
  <si>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</si>
  <si>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</si>
  <si>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</si>
  <si>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</si>
  <si>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</si>
  <si>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</si>
  <si>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</si>
  <si>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</si>
  <si>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</si>
  <si>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</si>
  <si>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</si>
  <si>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</si>
  <si>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</si>
  <si>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</si>
  <si>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</si>
  <si>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</si>
  <si>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</si>
  <si>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</si>
  <si>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</si>
  <si>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</si>
  <si>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</si>
  <si>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</si>
  <si>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</si>
  <si>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</si>
  <si>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</si>
  <si>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</si>
  <si>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</si>
  <si>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</si>
  <si>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</si>
  <si>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</si>
  <si>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</si>
  <si>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</si>
  <si>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</si>
  <si>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</si>
  <si>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</si>
  <si>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</si>
  <si>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</si>
  <si>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</si>
  <si>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</si>
  <si>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</si>
  <si>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</si>
  <si>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</si>
  <si>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</si>
  <si>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</si>
  <si>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</si>
  <si>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</si>
  <si>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</si>
  <si>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</si>
  <si>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</si>
  <si>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</si>
  <si>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</si>
  <si>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</si>
  <si>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</si>
  <si>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</si>
  <si>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</si>
  <si>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</si>
  <si>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</si>
  <si>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</si>
  <si>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</si>
  <si>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</si>
  <si>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</si>
  <si>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</si>
  <si>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</si>
  <si>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</si>
  <si>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</si>
  <si>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</si>
  <si>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</si>
  <si>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</si>
  <si>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</si>
  <si>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</si>
  <si>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</si>
  <si>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</si>
  <si>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</si>
  <si>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</si>
  <si>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</si>
  <si>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</si>
  <si>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</si>
  <si>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</si>
  <si>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</si>
  <si>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</si>
  <si>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</si>
  <si>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</si>
  <si>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</si>
  <si>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</si>
  <si>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</si>
  <si>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</si>
  <si>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</si>
  <si>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</si>
  <si>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</si>
  <si>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</si>
  <si>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</si>
  <si>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</si>
  <si>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</si>
  <si>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</si>
  <si>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</si>
  <si>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</si>
  <si>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</si>
  <si>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</si>
  <si>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</si>
  <si>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</si>
  <si>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</si>
  <si>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</si>
  <si>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</si>
  <si>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</si>
  <si>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</si>
  <si>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</si>
  <si>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</si>
  <si>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</si>
  <si>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</si>
  <si>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</si>
  <si>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</si>
  <si>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</si>
  <si>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</si>
  <si>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</si>
  <si>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</si>
  <si>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</si>
  <si>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</si>
  <si>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</si>
  <si>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</si>
  <si>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</si>
  <si>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</si>
  <si>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</si>
  <si>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</si>
  <si>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</si>
  <si>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</si>
  <si>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</si>
  <si>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</si>
  <si>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</si>
  <si>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</si>
  <si>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</si>
  <si>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</si>
  <si>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</si>
  <si>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</si>
  <si>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</si>
  <si>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</si>
  <si>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</si>
  <si>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</si>
  <si>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</si>
  <si>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</si>
  <si>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</si>
  <si>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</si>
  <si>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</si>
  <si>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</si>
  <si>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</si>
  <si>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</si>
  <si>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</si>
  <si>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</si>
  <si>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</si>
  <si>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</si>
  <si>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</si>
  <si>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</si>
  <si>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</si>
  <si>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</si>
  <si>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</si>
  <si>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</si>
  <si>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</si>
  <si>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</si>
  <si>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</si>
  <si>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</si>
  <si>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</si>
  <si>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</si>
  <si>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</si>
  <si>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</si>
  <si>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</si>
  <si>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</si>
  <si>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</si>
  <si>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</si>
  <si>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</si>
  <si>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</si>
  <si>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</si>
  <si>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</si>
  <si>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</si>
  <si>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</si>
  <si>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</si>
  <si>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</si>
  <si>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</si>
  <si>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</si>
  <si>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</si>
  <si>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</si>
  <si>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</si>
  <si>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</si>
  <si>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</si>
  <si>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</si>
  <si>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</si>
  <si>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</si>
  <si>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</si>
  <si>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</si>
  <si>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</si>
  <si>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</si>
  <si>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</si>
  <si>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</si>
  <si>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</si>
  <si>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</si>
  <si>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</si>
  <si>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</si>
  <si>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</si>
  <si>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</si>
  <si>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</si>
  <si>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</si>
  <si>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</si>
  <si>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</si>
  <si>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</si>
  <si>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</si>
  <si>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</si>
  <si>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</si>
  <si>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</si>
  <si>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</si>
  <si>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</si>
  <si>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</si>
  <si>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</si>
  <si>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</si>
  <si>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</si>
  <si>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</si>
  <si>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</si>
  <si>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</si>
  <si>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</si>
  <si>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</si>
  <si>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</si>
  <si>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</si>
  <si>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</si>
  <si>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</si>
  <si>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</si>
  <si>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</si>
  <si>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</si>
  <si>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</si>
  <si>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</si>
  <si>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</si>
  <si>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</si>
  <si>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</si>
  <si>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</si>
  <si>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</si>
  <si>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</si>
  <si>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</si>
  <si>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</si>
  <si>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</si>
  <si>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</si>
  <si>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</si>
  <si>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</si>
  <si>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</si>
  <si>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</si>
  <si>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</si>
  <si>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</si>
  <si>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</si>
  <si>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</si>
  <si>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</si>
  <si>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</si>
  <si>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</si>
  <si>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</si>
  <si>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</si>
  <si>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</si>
  <si>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</si>
  <si>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</si>
  <si>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</si>
  <si>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</si>
  <si>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</si>
  <si>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</si>
  <si>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</si>
  <si>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</si>
  <si>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</si>
  <si>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</si>
  <si>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</si>
  <si>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</si>
  <si>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</si>
  <si>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</si>
  <si>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</si>
  <si>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</si>
  <si>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</si>
  <si>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</si>
  <si>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</si>
  <si>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</si>
  <si>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</si>
  <si>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</si>
  <si>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</si>
  <si>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</si>
  <si>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</si>
  <si>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</si>
  <si>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</si>
  <si>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</si>
  <si>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</si>
  <si>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</si>
  <si>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</si>
  <si>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</si>
  <si>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</si>
  <si>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</si>
  <si>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</si>
  <si>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</si>
  <si>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</si>
  <si>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</si>
  <si>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</si>
  <si>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</si>
  <si>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</si>
  <si>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</si>
  <si>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</si>
  <si>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</si>
  <si>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</si>
  <si>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</si>
  <si>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</si>
  <si>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</si>
  <si>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</si>
  <si>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</si>
  <si>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</si>
  <si>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</si>
  <si>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</si>
  <si>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</si>
  <si>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</si>
  <si>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</si>
  <si>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</si>
  <si>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</si>
  <si>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</si>
  <si>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</si>
  <si>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</si>
  <si>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</si>
  <si>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</si>
  <si>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</si>
  <si>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</si>
  <si>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</si>
  <si>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</si>
  <si>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</si>
  <si>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</si>
  <si>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</si>
  <si>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</si>
  <si>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</si>
  <si>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</si>
  <si>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</si>
  <si>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</si>
  <si>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</si>
  <si>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</si>
  <si>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</si>
  <si>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</si>
  <si>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</si>
  <si>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</si>
  <si>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</si>
  <si>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</si>
  <si>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</si>
  <si>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</si>
  <si>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</si>
  <si>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</si>
  <si>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</si>
  <si>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</si>
  <si>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</si>
  <si>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</si>
  <si>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</si>
  <si>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</si>
  <si>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</si>
  <si>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</si>
  <si>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</si>
  <si>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</si>
  <si>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</si>
  <si>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</si>
  <si>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</si>
  <si>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</si>
  <si>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</si>
  <si>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</si>
  <si>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</si>
  <si>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</si>
  <si>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</si>
  <si>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</si>
  <si>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</si>
  <si>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</si>
  <si>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</si>
  <si>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</si>
  <si>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</si>
  <si>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</si>
  <si>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</si>
  <si>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</si>
  <si>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</si>
  <si>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</si>
  <si>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</si>
  <si>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</si>
  <si>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</si>
  <si>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</si>
  <si>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</si>
  <si>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</si>
  <si>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</si>
  <si>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</si>
  <si>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</si>
  <si>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</si>
  <si>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</si>
  <si>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</si>
  <si>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</si>
  <si>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</si>
  <si>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</si>
  <si>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</si>
  <si>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</si>
  <si>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</si>
  <si>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</si>
  <si>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</si>
  <si>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</si>
  <si>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</si>
  <si>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</si>
  <si>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</si>
  <si>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</si>
  <si>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</si>
  <si>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</si>
  <si>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</si>
  <si>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</si>
  <si>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</si>
  <si>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</si>
  <si>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</si>
  <si>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</si>
  <si>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</si>
  <si>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</si>
  <si>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</si>
  <si>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</si>
  <si>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</si>
  <si>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</si>
  <si>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</si>
  <si>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</si>
  <si>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</si>
  <si>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</si>
  <si>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</si>
  <si>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</si>
  <si>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</si>
  <si>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</si>
  <si>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</si>
  <si>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</si>
  <si>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</si>
  <si>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</si>
  <si>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</si>
  <si>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</si>
  <si>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</si>
  <si>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</si>
  <si>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</si>
  <si>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</si>
  <si>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</si>
  <si>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</si>
  <si>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</si>
  <si>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</si>
  <si>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</si>
  <si>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</si>
  <si>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</si>
  <si>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</si>
  <si>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</si>
  <si>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</si>
  <si>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</si>
  <si>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</si>
  <si>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</si>
  <si>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</si>
  <si>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</si>
  <si>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</si>
  <si>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</si>
  <si>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</si>
  <si>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</si>
  <si>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</si>
  <si>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</si>
  <si>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</si>
  <si>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</si>
  <si>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</si>
  <si>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</si>
  <si>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</si>
  <si>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</si>
  <si>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</si>
  <si>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</si>
  <si>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</si>
  <si>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</si>
  <si>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</si>
  <si>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</si>
  <si>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</si>
  <si>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</si>
  <si>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</si>
  <si>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</si>
  <si>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</si>
  <si>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</si>
  <si>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</si>
  <si>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</si>
  <si>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</si>
  <si>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</si>
  <si>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</si>
  <si>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</si>
  <si>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</si>
  <si>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</si>
  <si>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</si>
  <si>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</si>
  <si>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</si>
  <si>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</si>
  <si>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</si>
  <si>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</si>
  <si>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</si>
  <si>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</si>
  <si>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</si>
  <si>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</si>
  <si>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</si>
  <si>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</si>
  <si>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</si>
  <si>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</si>
  <si>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</si>
  <si>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</si>
  <si>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</si>
  <si>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</si>
  <si>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</si>
  <si>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</si>
  <si>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</si>
  <si>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</si>
  <si>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</si>
  <si>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</si>
  <si>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</si>
  <si>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</si>
  <si>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</si>
  <si>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</si>
  <si>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</si>
  <si>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</si>
  <si>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</si>
  <si>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</si>
  <si>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</si>
  <si>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</si>
  <si>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</si>
  <si>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</si>
  <si>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</si>
  <si>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</si>
  <si>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</si>
  <si>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</si>
  <si>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</si>
  <si>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</si>
  <si>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</si>
  <si>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</si>
  <si>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</si>
  <si>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</si>
  <si>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</si>
  <si>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</si>
  <si>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</si>
  <si>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</si>
  <si>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</si>
  <si>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</si>
  <si>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</si>
  <si>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</si>
  <si>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</si>
  <si>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</si>
  <si>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</si>
  <si>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</si>
  <si>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</si>
  <si>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</si>
  <si>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</si>
  <si>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</si>
  <si>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</si>
  <si>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</si>
  <si>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</si>
  <si>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</si>
  <si>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</si>
  <si>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</si>
  <si>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</si>
  <si>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</si>
  <si>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</si>
  <si>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</si>
  <si>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</si>
  <si>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</si>
  <si>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</si>
  <si>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</si>
  <si>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</si>
  <si>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</si>
  <si>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</si>
  <si>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</si>
  <si>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</si>
  <si>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</si>
  <si>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</si>
  <si>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</si>
  <si>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</si>
  <si>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</si>
  <si>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</si>
  <si>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</si>
  <si>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</si>
  <si>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</si>
  <si>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</si>
  <si>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</si>
  <si>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</si>
  <si>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</si>
  <si>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</si>
  <si>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</si>
  <si>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</si>
  <si>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</si>
  <si>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</si>
  <si>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</si>
  <si>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</si>
  <si>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</si>
  <si>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</si>
  <si>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</si>
  <si>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</si>
  <si>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</si>
  <si>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</si>
  <si>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</si>
  <si>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</si>
  <si>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</si>
  <si>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</si>
  <si>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</si>
  <si>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</si>
  <si>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</si>
  <si>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</si>
  <si>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</si>
  <si>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</si>
  <si>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</si>
  <si>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</si>
  <si>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</si>
  <si>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</si>
  <si>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</si>
  <si>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</si>
  <si>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</si>
  <si>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</si>
  <si>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</si>
  <si>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</si>
  <si>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</si>
  <si>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</si>
  <si>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</si>
  <si>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</si>
  <si>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</si>
  <si>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</si>
  <si>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</si>
  <si>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</si>
  <si>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</si>
  <si>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</si>
  <si>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</si>
  <si>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</si>
  <si>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</si>
  <si>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</si>
  <si>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</si>
  <si>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</si>
  <si>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</si>
  <si>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</si>
  <si>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</si>
  <si>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</si>
  <si>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</si>
  <si>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</si>
  <si>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</si>
  <si>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</si>
  <si>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</si>
  <si>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</si>
  <si>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</si>
  <si>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</si>
  <si>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</si>
  <si>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</si>
  <si>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</si>
  <si>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</si>
  <si>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</si>
  <si>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</si>
  <si>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</si>
  <si>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</si>
  <si>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</si>
  <si>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</si>
  <si>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</si>
  <si>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</si>
  <si>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</si>
  <si>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</si>
  <si>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</si>
  <si>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</si>
  <si>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</si>
  <si>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</si>
  <si>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</si>
  <si>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</si>
  <si>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</si>
  <si>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</si>
  <si>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</si>
  <si>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</si>
  <si>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</si>
  <si>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</si>
  <si>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</si>
  <si>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</si>
  <si>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</si>
  <si>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</si>
  <si>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</si>
  <si>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</si>
  <si>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</si>
  <si>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</si>
  <si>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</si>
  <si>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</si>
  <si>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</si>
  <si>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</si>
  <si>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</si>
  <si>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</si>
  <si>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</si>
  <si>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</si>
  <si>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</si>
  <si>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</si>
  <si>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</si>
  <si>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</si>
  <si>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</si>
  <si>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</si>
  <si>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</si>
  <si>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</si>
  <si>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</si>
  <si>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</si>
  <si>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</si>
  <si>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</si>
  <si>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</si>
  <si>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</si>
  <si>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</si>
  <si>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</si>
  <si>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</si>
  <si>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</si>
  <si>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</si>
  <si>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</si>
  <si>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</si>
  <si>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</si>
  <si>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</si>
  <si>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</si>
  <si>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</si>
  <si>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</si>
  <si>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</si>
  <si>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</si>
  <si>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</si>
  <si>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</si>
  <si>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</si>
  <si>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</si>
  <si>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</si>
  <si>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</si>
  <si>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</si>
  <si>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</si>
  <si>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</si>
  <si>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</si>
  <si>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</si>
  <si>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</si>
  <si>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</si>
  <si>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</si>
  <si>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</si>
  <si>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</si>
  <si>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</si>
  <si>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</si>
  <si>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</si>
  <si>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</si>
  <si>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</si>
  <si>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</si>
  <si>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</si>
  <si>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</si>
  <si>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</si>
  <si>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</si>
  <si>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</si>
  <si>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</si>
  <si>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</si>
  <si>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</si>
  <si>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</si>
  <si>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</si>
  <si>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</si>
  <si>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</si>
  <si>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</si>
  <si>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</si>
  <si>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</si>
  <si>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</si>
  <si>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</si>
  <si>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</si>
  <si>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</si>
  <si>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</si>
  <si>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</si>
  <si>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</si>
  <si>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</si>
  <si>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</si>
  <si>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</si>
  <si>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</si>
  <si>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</si>
  <si>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</si>
  <si>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</si>
  <si>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</si>
  <si>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</si>
  <si>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</si>
  <si>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</si>
  <si>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</si>
  <si>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</si>
  <si>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</si>
  <si>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</si>
  <si>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</si>
  <si>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</si>
  <si>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</si>
  <si>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</si>
  <si>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</si>
  <si>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</si>
  <si>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</si>
  <si>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</si>
  <si>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</si>
  <si>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</si>
  <si>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</si>
  <si>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</si>
  <si>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</si>
  <si>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</si>
  <si>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</si>
  <si>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</si>
  <si>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</si>
  <si>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</si>
  <si>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</si>
  <si>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</si>
  <si>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</si>
  <si>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</si>
  <si>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</si>
  <si>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</si>
  <si>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</si>
  <si>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</si>
  <si>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</si>
  <si>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</si>
  <si>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</si>
  <si>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</si>
  <si>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</si>
  <si>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</si>
  <si>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</si>
  <si>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</si>
  <si>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</si>
  <si>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</si>
  <si>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</si>
  <si>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</si>
  <si>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</si>
  <si>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</si>
  <si>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</si>
  <si>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</si>
  <si>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</si>
  <si>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</si>
  <si>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</si>
  <si>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</si>
  <si>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</si>
  <si>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</si>
  <si>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</si>
  <si>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</si>
  <si>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</si>
  <si>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</si>
  <si>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</si>
  <si>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</si>
  <si>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</si>
  <si>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</si>
  <si>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</si>
  <si>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</si>
  <si>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</si>
  <si>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</si>
  <si>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</si>
  <si>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</si>
  <si>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</si>
  <si>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</si>
  <si>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</si>
  <si>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</si>
  <si>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</si>
  <si>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</si>
  <si>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</si>
  <si>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</si>
  <si>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</si>
  <si>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</si>
  <si>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</si>
  <si>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</si>
  <si>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</si>
  <si>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</si>
  <si>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</si>
  <si>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</si>
  <si>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</si>
  <si>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</si>
  <si>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</si>
  <si>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</si>
  <si>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</si>
  <si>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</si>
  <si>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</si>
  <si>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</si>
  <si>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</si>
  <si>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</si>
  <si>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</si>
  <si>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</si>
  <si>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</si>
  <si>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</si>
  <si>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</si>
  <si>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</si>
  <si>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</si>
  <si>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</si>
  <si>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</si>
  <si>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</si>
  <si>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</si>
  <si>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</si>
  <si>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</si>
  <si>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</si>
  <si>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</si>
  <si>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</si>
  <si>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</si>
  <si>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</si>
  <si>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</si>
  <si>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</si>
  <si>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</si>
  <si>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</si>
  <si>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</si>
  <si>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</si>
  <si>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</si>
  <si>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</si>
  <si>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</si>
  <si>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</si>
  <si>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</si>
  <si>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</si>
  <si>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</si>
  <si>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</si>
  <si>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</si>
  <si>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</si>
  <si>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</si>
  <si>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</si>
  <si>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</si>
  <si>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</si>
  <si>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</si>
  <si>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</si>
  <si>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</si>
  <si>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</si>
  <si>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</si>
  <si>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</si>
  <si>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</si>
  <si>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</si>
  <si>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</si>
  <si>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</si>
  <si>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</si>
  <si>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</si>
  <si>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</si>
  <si>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</si>
  <si>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</si>
  <si>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</si>
  <si>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</si>
  <si>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</si>
  <si>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</si>
  <si>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</si>
  <si>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</si>
  <si>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</si>
  <si>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</si>
  <si>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</si>
  <si>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</si>
  <si>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</si>
  <si>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</si>
  <si>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</si>
  <si>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</si>
  <si>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</si>
  <si>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</si>
  <si>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</si>
  <si>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</si>
  <si>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</si>
  <si>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</si>
  <si>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</si>
  <si>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</si>
  <si>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</si>
  <si>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</si>
  <si>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</si>
  <si>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</si>
  <si>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</si>
  <si>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</si>
  <si>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</si>
  <si>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</si>
  <si>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</si>
  <si>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</si>
  <si>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</si>
  <si>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</si>
  <si>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</si>
  <si>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</si>
  <si>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</si>
  <si>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</si>
  <si>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</si>
  <si>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</si>
  <si>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</si>
  <si>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</si>
  <si>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</si>
  <si>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</si>
  <si>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</si>
  <si>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</si>
  <si>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</si>
  <si>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</si>
  <si>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</si>
  <si>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</si>
  <si>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</si>
  <si>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</si>
  <si>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</si>
  <si>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</si>
  <si>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</si>
  <si>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</si>
  <si>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</si>
  <si>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</si>
  <si>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</si>
  <si>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</si>
  <si>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</si>
  <si>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</si>
  <si>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</si>
  <si>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</si>
  <si>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</si>
  <si>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</si>
  <si>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</si>
  <si>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</si>
  <si>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</si>
  <si>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</si>
  <si>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</si>
  <si>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</si>
  <si>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</si>
  <si>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</si>
  <si>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</si>
  <si>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</si>
  <si>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</si>
  <si>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</si>
  <si>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</si>
  <si>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</si>
  <si>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</si>
  <si>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</si>
  <si>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</si>
  <si>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</si>
  <si>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</si>
  <si>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</si>
  <si>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</si>
  <si>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</si>
  <si>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</si>
  <si>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</si>
  <si>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</si>
  <si>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</si>
  <si>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</si>
  <si>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</si>
  <si>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</si>
  <si>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</si>
  <si>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</si>
  <si>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</si>
  <si>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</si>
  <si>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</si>
  <si>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</si>
  <si>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</si>
  <si>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</si>
  <si>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</si>
  <si>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</si>
  <si>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</si>
  <si>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</si>
  <si>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</si>
  <si>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</si>
  <si>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</si>
  <si>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</si>
  <si>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</si>
  <si>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</si>
  <si>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</si>
  <si>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</si>
  <si>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</si>
  <si>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</si>
  <si>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</si>
  <si>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</si>
  <si>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</si>
  <si>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</si>
  <si>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</si>
  <si>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</si>
  <si>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</si>
  <si>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</si>
  <si>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</si>
  <si>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</si>
  <si>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</si>
  <si>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</si>
  <si>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</si>
  <si>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</si>
  <si>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</si>
  <si>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</si>
  <si>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</si>
  <si>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</si>
  <si>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</si>
  <si>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</si>
  <si>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</si>
  <si>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</si>
  <si>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</si>
  <si>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</si>
  <si>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</si>
  <si>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</si>
  <si>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</si>
  <si>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</si>
  <si>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</si>
  <si>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</si>
  <si>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</si>
  <si>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</si>
  <si>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</si>
  <si>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</si>
  <si>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</si>
  <si>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</si>
  <si>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</si>
  <si>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</si>
  <si>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</si>
  <si>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</si>
  <si>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</si>
  <si>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</si>
  <si>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</si>
  <si>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</si>
  <si>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</si>
  <si>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</si>
  <si>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</si>
  <si>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</si>
  <si>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</si>
  <si>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</si>
  <si>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</si>
  <si>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</si>
  <si>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</si>
  <si>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</si>
  <si>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</si>
  <si>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</si>
  <si>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</si>
  <si>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</si>
  <si>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</si>
  <si>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</si>
  <si>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</si>
  <si>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</si>
  <si>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</si>
  <si>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</si>
  <si>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</si>
  <si>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</si>
  <si>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</si>
  <si>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</si>
  <si>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</si>
  <si>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</si>
  <si>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</si>
  <si>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</si>
  <si>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</si>
  <si>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</si>
  <si>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</si>
  <si>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</si>
  <si>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</si>
  <si>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</si>
  <si>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</si>
  <si>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</si>
  <si>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</si>
  <si>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</si>
  <si>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</si>
  <si>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</si>
  <si>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</si>
  <si>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</si>
  <si>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</si>
  <si>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</si>
  <si>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</si>
  <si>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</si>
  <si>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</si>
  <si>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</si>
  <si>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</si>
  <si>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</si>
  <si>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</si>
  <si>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</si>
  <si>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</si>
  <si>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</si>
  <si>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</si>
  <si>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</si>
  <si>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</si>
  <si>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</si>
  <si>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</si>
  <si>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</si>
  <si>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</si>
  <si>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</si>
  <si>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</si>
  <si>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</si>
  <si>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</si>
  <si>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</si>
  <si>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</si>
  <si>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</si>
  <si>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</si>
  <si>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</si>
  <si>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</si>
  <si>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</si>
  <si>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</si>
  <si>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</si>
  <si>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</si>
  <si>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</si>
  <si>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</si>
  <si>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</si>
  <si>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</si>
  <si>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</si>
  <si>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</si>
  <si>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</si>
  <si>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</si>
  <si>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</si>
  <si>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</si>
  <si>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</si>
  <si>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</si>
  <si>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</si>
  <si>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</si>
  <si>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</si>
  <si>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</si>
  <si>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</si>
  <si>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</si>
  <si>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</si>
  <si>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</si>
  <si>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</si>
  <si>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</si>
  <si>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</si>
  <si>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</si>
  <si>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</si>
  <si>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</si>
  <si>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</si>
  <si>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</si>
  <si>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</si>
  <si>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</si>
  <si>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</si>
  <si>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</si>
  <si>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</si>
  <si>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</si>
  <si>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</si>
  <si>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</si>
  <si>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</si>
  <si>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</si>
  <si>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</si>
  <si>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</si>
  <si>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</si>
  <si>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</si>
  <si>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</si>
  <si>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</si>
  <si>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</si>
  <si>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</si>
  <si>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</si>
  <si>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</si>
  <si>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</si>
  <si>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</si>
  <si>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</si>
  <si>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</si>
  <si>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</si>
  <si>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</si>
  <si>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</si>
  <si>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</si>
  <si>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</si>
  <si>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</si>
  <si>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</si>
  <si>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</si>
  <si>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</si>
  <si>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</si>
  <si>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</si>
  <si>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</si>
  <si>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</si>
  <si>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</si>
  <si>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</si>
  <si>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</si>
  <si>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</si>
  <si>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</si>
  <si>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</si>
  <si>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</si>
  <si>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</si>
  <si>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</si>
  <si>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</si>
  <si>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</si>
  <si>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</si>
  <si>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</si>
  <si>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</si>
  <si>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</si>
  <si>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</si>
  <si>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</si>
  <si>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</si>
  <si>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</si>
  <si>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</si>
  <si>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</si>
  <si>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</si>
  <si>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</si>
  <si>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</si>
  <si>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</si>
  <si>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</si>
  <si>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</si>
  <si>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</si>
  <si>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</si>
  <si>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</si>
  <si>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</si>
  <si>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</si>
  <si>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</si>
  <si>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</si>
  <si>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</si>
  <si>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</si>
  <si>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</si>
  <si>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</si>
  <si>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</si>
  <si>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</si>
  <si>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</si>
  <si>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</si>
  <si>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</si>
  <si>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</si>
  <si>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</si>
  <si>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</si>
  <si>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</si>
  <si>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</si>
  <si>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</si>
  <si>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</si>
  <si>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</si>
  <si>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</si>
  <si>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</si>
  <si>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</si>
  <si>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</si>
  <si>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</si>
  <si>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</si>
  <si>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</si>
  <si>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</si>
  <si>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</si>
  <si>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</si>
  <si>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</si>
  <si>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</si>
  <si>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</si>
  <si>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</si>
  <si>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</si>
  <si>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</si>
  <si>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</si>
  <si>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</si>
  <si>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</si>
  <si>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</si>
  <si>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</si>
  <si>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</si>
  <si>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</si>
  <si>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</si>
  <si>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</si>
  <si>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</si>
  <si>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</si>
  <si>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</si>
  <si>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</si>
  <si>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</si>
  <si>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</si>
  <si>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</si>
  <si>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</si>
  <si>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</si>
  <si>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</si>
  <si>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</si>
  <si>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</si>
  <si>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</si>
  <si>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</si>
  <si>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</si>
  <si>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</si>
  <si>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</si>
  <si>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</si>
  <si>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</si>
  <si>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</si>
  <si>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</si>
  <si>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</si>
  <si>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</si>
  <si>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</si>
  <si>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</si>
  <si>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</si>
  <si>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</si>
  <si>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</si>
  <si>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</si>
  <si>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</si>
  <si>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</si>
  <si>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</si>
  <si>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</si>
  <si>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</si>
  <si>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</si>
  <si>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</si>
  <si>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</si>
  <si>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</si>
  <si>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</si>
  <si>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</si>
  <si>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</si>
  <si>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</si>
  <si>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</si>
  <si>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</si>
  <si>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</si>
  <si>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</si>
  <si>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</si>
  <si>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</si>
  <si>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</si>
  <si>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</si>
  <si>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</si>
  <si>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</si>
  <si>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</si>
  <si>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</si>
  <si>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</si>
  <si>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</si>
  <si>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</si>
  <si>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</si>
  <si>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</si>
  <si>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</si>
  <si>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</si>
  <si>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</si>
  <si>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</si>
  <si>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</si>
  <si>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</si>
  <si>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</si>
  <si>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</si>
  <si>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</si>
  <si>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</si>
  <si>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</si>
  <si>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</si>
  <si>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</si>
  <si>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</si>
  <si>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</si>
  <si>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</si>
  <si>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</si>
  <si>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</si>
  <si>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</si>
  <si>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</si>
  <si>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</si>
  <si>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</si>
  <si>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</si>
  <si>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</si>
  <si>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</si>
  <si>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</si>
  <si>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</si>
  <si>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</si>
  <si>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</si>
  <si>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</si>
  <si>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</si>
  <si>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</si>
  <si>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</si>
  <si>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</si>
  <si>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</si>
  <si>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</si>
  <si>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</si>
  <si>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</si>
  <si>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</si>
  <si>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</si>
  <si>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</si>
  <si>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</si>
  <si>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</si>
  <si>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</si>
  <si>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</si>
  <si>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</si>
  <si>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</si>
  <si>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</si>
  <si>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</si>
  <si>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</si>
  <si>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</si>
  <si>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</si>
  <si>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</si>
  <si>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</si>
  <si>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</si>
  <si>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</si>
  <si>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</si>
  <si>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</si>
  <si>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</si>
  <si>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</si>
  <si>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</si>
  <si>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</si>
  <si>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</si>
  <si>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</si>
  <si>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</si>
  <si>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</si>
  <si>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</si>
  <si>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</si>
  <si>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</si>
  <si>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</si>
  <si>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</si>
  <si>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</si>
  <si>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</si>
  <si>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</si>
  <si>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</si>
  <si>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</si>
  <si>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</si>
  <si>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</si>
  <si>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</si>
  <si>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</si>
  <si>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</si>
  <si>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</si>
  <si>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</si>
  <si>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</si>
  <si>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</si>
  <si>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</si>
  <si>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</si>
  <si>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</si>
  <si>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</si>
  <si>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</si>
  <si>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</si>
  <si>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</si>
  <si>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</si>
  <si>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</si>
  <si>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</si>
  <si>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</si>
  <si>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</si>
  <si>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</si>
  <si>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</si>
  <si>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</si>
  <si>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</si>
  <si>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</si>
  <si>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</si>
  <si>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</si>
  <si>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</si>
  <si>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</si>
  <si>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</si>
  <si>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</si>
  <si>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</si>
  <si>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</si>
  <si>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</si>
  <si>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</si>
  <si>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</si>
  <si>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</si>
  <si>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</si>
  <si>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</si>
  <si>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</si>
  <si>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</si>
  <si>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</si>
  <si>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</si>
  <si>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</si>
  <si>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</si>
  <si>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</si>
  <si>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</si>
  <si>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</si>
  <si>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</si>
  <si>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</si>
  <si>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</si>
  <si>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</si>
  <si>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</si>
  <si>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</si>
  <si>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</si>
  <si>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</si>
  <si>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</si>
  <si>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</si>
  <si>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</si>
  <si>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</si>
  <si>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</si>
  <si>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</si>
  <si>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</si>
  <si>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</si>
  <si>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</si>
  <si>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</si>
  <si>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</si>
  <si>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</si>
  <si>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</si>
  <si>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</si>
  <si>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</si>
  <si>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</si>
  <si>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</si>
  <si>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</si>
  <si>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</si>
  <si>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</si>
  <si>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</si>
  <si>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</si>
  <si>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</si>
  <si>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</si>
  <si>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</si>
  <si>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</si>
  <si>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</si>
  <si>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</si>
  <si>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</si>
  <si>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</si>
  <si>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Successsful Campaigns</t>
  </si>
  <si>
    <t>Unsuccesssful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</si>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</sst>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0" xfId="0" applyFont="1" applyBorder="1" applyAlignment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[Module_1_Challenge_Crowdfunding_Book_Assignment.xlsx]Parent Category!PivotTable1</c:name>
    <c:fmtId val="12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A-4F94-88E6-2E9EA671264C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5A-4F94-88E6-2E9EA671264C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5A-4F94-88E6-2E9EA671264C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5A-4F94-88E6-2E9EA6712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0603455"/>
        <c:axId val="1390606335"/>
      </c:barChart>
      <c:catAx>
        <c:axId val="139060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06335"/>
        <c:crosses val="autoZero"/>
        <c:auto val="1"/>
        <c:lblAlgn val="ctr"/>
        <c:lblOffset val="100"/>
        <c:noMultiLvlLbl val="0"/>
      </c:catAx>
      <c:valAx>
        <c:axId val="13906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0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[Module_1_Challenge_Crowdfunding_Book_Assignment.xlsx]Sub-Category!PivotTable2</c:name>
    <c:fmtId val="2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5-476E-A396-534C92D5F8C7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8-463E-B36C-D5FBC13FC07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B8-463E-B36C-D5FBC13FC07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B8-463E-B36C-D5FBC13FC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316127"/>
        <c:axId val="1526316607"/>
      </c:barChart>
      <c:catAx>
        <c:axId val="152631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16607"/>
        <c:crosses val="autoZero"/>
        <c:auto val="1"/>
        <c:lblAlgn val="ctr"/>
        <c:lblOffset val="100"/>
        <c:noMultiLvlLbl val="0"/>
      </c:catAx>
      <c:valAx>
        <c:axId val="152631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1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[Module_1_Challenge_Crowdfunding_Book_Assignment.xlsx]Outcome!PivotTable3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bg2">
                <a:lumMod val="9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20000"/>
                <a:lumOff val="80000"/>
              </a:schemeClr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tx1"/>
            </a:solidFill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52-4D63-984E-7880B6DF40D4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52-4D63-984E-7880B6DF40D4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52-4D63-984E-7880B6DF4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450575"/>
        <c:axId val="1271418895"/>
      </c:lineChart>
      <c:catAx>
        <c:axId val="127145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18895"/>
        <c:crosses val="autoZero"/>
        <c:auto val="1"/>
        <c:lblAlgn val="ctr"/>
        <c:lblOffset val="100"/>
        <c:noMultiLvlLbl val="0"/>
      </c:catAx>
      <c:valAx>
        <c:axId val="127141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5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2-4C22-B4F0-591AABB0E5B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B2-4C22-B4F0-591AABB0E5B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B2-4C22-B4F0-591AABB0E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740463"/>
        <c:axId val="1375740943"/>
      </c:lineChart>
      <c:catAx>
        <c:axId val="13757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0943"/>
        <c:crosses val="autoZero"/>
        <c:auto val="1"/>
        <c:lblAlgn val="ctr"/>
        <c:lblOffset val="100"/>
        <c:noMultiLvlLbl val="0"/>
      </c:catAx>
      <c:valAx>
        <c:axId val="13757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4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104775</xdr:rowOff>
    </xdr:from>
    <xdr:to>
      <xdr:col>16</xdr:col>
      <xdr:colOff>595312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6578F-B0AC-368C-5710-DF93D5490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3</xdr:row>
      <xdr:rowOff>85725</xdr:rowOff>
    </xdr:from>
    <xdr:to>
      <xdr:col>18</xdr:col>
      <xdr:colOff>581026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F4796-54B5-DC6C-1B08-88ECC369C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76201</xdr:rowOff>
    </xdr:from>
    <xdr:to>
      <xdr:col>13</xdr:col>
      <xdr:colOff>547687</xdr:colOff>
      <xdr:row>22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72FC2-C418-2D9B-0EB9-28B3E8A6F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14</xdr:row>
      <xdr:rowOff>61912</xdr:rowOff>
    </xdr:from>
    <xdr:to>
      <xdr:col>6</xdr:col>
      <xdr:colOff>1485900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D4B8C-B645-393D-A30A-20E540BA4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17</xdr:row>
      <xdr:rowOff>47625</xdr:rowOff>
    </xdr:from>
    <xdr:to>
      <xdr:col>10</xdr:col>
      <xdr:colOff>257175</xdr:colOff>
      <xdr:row>24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0E90FE-1F21-CD81-9394-FAFED99CE42E}"/>
            </a:ext>
          </a:extLst>
        </xdr:cNvPr>
        <xdr:cNvSpPr txBox="1"/>
      </xdr:nvSpPr>
      <xdr:spPr>
        <a:xfrm>
          <a:off x="6972300" y="3476625"/>
          <a:ext cx="21621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median best summarizes this data.</a:t>
          </a:r>
        </a:p>
        <a:p>
          <a:endParaRPr lang="en-US" sz="1100" baseline="0"/>
        </a:p>
        <a:p>
          <a:r>
            <a:rPr lang="en-US" sz="1100" baseline="0"/>
            <a:t>There is a much larger variability in successful campaigns due to some of them raising over 200% of their initial goal.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sar Saldivar" refreshedDate="45455.084631944446" createdVersion="8" refreshedVersion="8" minRefreshableVersion="3" recordCount="1000" xr:uid="{CA485570-8462-4E0C-B5A7-521BD2DC5CD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sar Saldivar" refreshedDate="45455.869423032411" createdVersion="8" refreshedVersion="8" minRefreshableVersion="3" recordCount="1000" xr:uid="{35B06A26-1471-4955-ABEB-4D1B8AC94A3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8D78C-2545-465D-A949-9C4B5A65F14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6">
    <format dxfId="46">
      <pivotArea type="all" dataOnly="0" outline="0" fieldPosition="0"/>
    </format>
    <format dxfId="45">
      <pivotArea dataOnly="0" labelOnly="1" fieldPosition="0">
        <references count="1">
          <reference field="5" count="0"/>
        </references>
      </pivotArea>
    </format>
    <format dxfId="44">
      <pivotArea type="all" dataOnly="0" outline="0" fieldPosition="0"/>
    </format>
    <format dxfId="43">
      <pivotArea dataOnly="0" labelOnly="1" fieldPosition="0">
        <references count="1">
          <reference field="5" count="0"/>
        </references>
      </pivotArea>
    </format>
    <format dxfId="42">
      <pivotArea type="all" dataOnly="0" outline="0" fieldPosition="0"/>
    </format>
    <format dxfId="41">
      <pivotArea dataOnly="0" labelOnly="1" fieldPosition="0">
        <references count="1">
          <reference field="5" count="0"/>
        </references>
      </pivotArea>
    </format>
    <format dxfId="40">
      <pivotArea type="origin" dataOnly="0" labelOnly="1" outline="0" fieldPosition="0"/>
    </format>
    <format dxfId="39">
      <pivotArea field="5" type="button" dataOnly="0" labelOnly="1" outline="0" axis="axisCol" fieldPosition="0"/>
    </format>
    <format dxfId="38">
      <pivotArea field="16" type="button" dataOnly="0" labelOnly="1" outline="0" axis="axisRow" fieldPosition="0"/>
    </format>
    <format dxfId="37">
      <pivotArea dataOnly="0" labelOnly="1" fieldPosition="0">
        <references count="1">
          <reference field="5" count="1">
            <x v="0"/>
          </reference>
        </references>
      </pivotArea>
    </format>
    <format dxfId="36">
      <pivotArea dataOnly="0" labelOnly="1" fieldPosition="0">
        <references count="1">
          <reference field="16" count="0"/>
        </references>
      </pivotArea>
    </format>
    <format dxfId="35">
      <pivotArea dataOnly="0" labelOnly="1" grandRow="1" outline="0" fieldPosition="0"/>
    </format>
    <format dxfId="34">
      <pivotArea outline="0" collapsedLevelsAreSubtotals="1" fieldPosition="0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5" count="3">
            <x v="1"/>
            <x v="2"/>
            <x v="3"/>
          </reference>
        </references>
      </pivotArea>
    </format>
    <format dxfId="31">
      <pivotArea dataOnly="0" labelOnly="1" grandCol="1" outline="0" fieldPosition="0"/>
    </format>
  </formats>
  <chartFormats count="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BF322-C633-47A8-819C-8903BE3AF96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5">
    <format dxfId="30">
      <pivotArea type="all" dataOnly="0" outline="0" fieldPosition="0"/>
    </format>
    <format dxfId="29">
      <pivotArea outline="0" collapsedLevelsAreSubtotals="1" fieldPosition="0"/>
    </format>
    <format dxfId="28">
      <pivotArea dataOnly="0" labelOnly="1" fieldPosition="0">
        <references count="1">
          <reference field="5" count="0"/>
        </references>
      </pivotArea>
    </format>
    <format dxfId="27">
      <pivotArea type="origin" dataOnly="0" labelOnly="1" outline="0" fieldPosition="0"/>
    </format>
    <format dxfId="26">
      <pivotArea field="17" type="button" dataOnly="0" labelOnly="1" outline="0" axis="axisRow" fieldPosition="0"/>
    </format>
    <format dxfId="25">
      <pivotArea dataOnly="0" labelOnly="1" fieldPosition="0">
        <references count="1">
          <reference field="17" count="0"/>
        </references>
      </pivotArea>
    </format>
    <format dxfId="24">
      <pivotArea dataOnly="0" labelOnly="1" grandRow="1" outline="0" fieldPosition="0"/>
    </format>
    <format dxfId="23">
      <pivotArea field="5" type="button" dataOnly="0" labelOnly="1" outline="0" axis="axisCol" fieldPosition="0"/>
    </format>
    <format dxfId="22">
      <pivotArea dataOnly="0" labelOnly="1" fieldPosition="0">
        <references count="1">
          <reference field="5" count="1">
            <x v="0"/>
          </reference>
        </references>
      </pivotArea>
    </format>
    <format dxfId="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20">
      <pivotArea outline="0" collapsedLevelsAreSubtotals="1" fieldPosition="0">
        <references count="1">
          <reference field="5" count="3" selected="0">
            <x v="1"/>
            <x v="2"/>
            <x v="3"/>
          </reference>
        </references>
      </pivotArea>
    </format>
    <format dxfId="19">
      <pivotArea grandCol="1" outline="0" collapsedLevelsAreSubtotals="1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5" count="3">
            <x v="1"/>
            <x v="2"/>
            <x v="3"/>
          </reference>
        </references>
      </pivotArea>
    </format>
    <format dxfId="16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59E5A-6C4E-4E94-A28F-4F735933FF9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8">
    <chartFormat chart="8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8" format="1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8" format="1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FF0000"/>
      </a:accent1>
      <a:accent2>
        <a:srgbClr val="FFC000"/>
      </a:accent2>
      <a:accent3>
        <a:srgbClr val="FFFF00"/>
      </a:accent3>
      <a:accent4>
        <a:srgbClr val="92D050"/>
      </a:accent4>
      <a:accent5>
        <a:srgbClr val="00B050"/>
      </a:accent5>
      <a:accent6>
        <a:srgbClr val="00B0F0"/>
      </a:accent6>
      <a:hlink>
        <a:srgbClr val="0070C0"/>
      </a:hlink>
      <a:folHlink>
        <a:srgbClr val="7030A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60" zoomScaleNormal="60" zoomScaleSheetLayoutView="100" workbookViewId="0">
      <selection activeCell="V5" sqref="V5"/>
    </sheetView>
  </sheetViews>
  <sheetFormatPr defaultColWidth="11" defaultRowHeight="15.7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5.625" customWidth="1"/>
    <col min="14" max="14" width="28" bestFit="1" customWidth="1"/>
    <col min="15" max="15" width="20.625" style="5" customWidth="1"/>
    <col min="16" max="16" width="20.625" style="7" customWidth="1"/>
    <col min="17" max="18" width="20.625" customWidth="1"/>
    <col min="19" max="20" width="30.625" customWidth="1"/>
  </cols>
  <sheetData>
    <row r="1" spans="1:20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E2/D2*100</f>
        <v>0</v>
      </c>
      <c r="P2" s="7">
        <f>IF(G2=0, 0, E2/G2)</f>
        <v>0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2">
        <f>(((K2/60)/60)/24)+DATE(1970,1,1)</f>
        <v>42353.25</v>
      </c>
    </row>
    <row r="3" spans="1:20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E3/D3*100</f>
        <v>1040</v>
      </c>
      <c r="P3" s="7">
        <f t="shared" ref="P3:P66" si="1">IF(G3=0, 0, E3/G3)</f>
        <v>92.151898734177209</v>
      </c>
      <c r="Q3" t="str" cm="1">
        <f t="array" ref="Q3:R3">_xlfn.TEXTSPLIT(N3,"/")</f>
        <v>music</v>
      </c>
      <c r="R3" t="str">
        <v>rock</v>
      </c>
      <c r="S3" s="11">
        <f t="shared" ref="S3:S66" si="2">(((J3/60)/60)/24)+DATE(1970,1,1)</f>
        <v>41870.208333333336</v>
      </c>
      <c r="T3" s="12">
        <f t="shared" ref="T3:T66" si="3">(((K3/60)/60)/24)+DATE(1970,1,1)</f>
        <v>41872.208333333336</v>
      </c>
    </row>
    <row r="4" spans="1:20" ht="31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131.4787822878229</v>
      </c>
      <c r="P4" s="7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1">
        <f t="shared" si="2"/>
        <v>41595.25</v>
      </c>
      <c r="T4" s="12">
        <f t="shared" si="3"/>
        <v>41597.25</v>
      </c>
    </row>
    <row r="5" spans="1:20" ht="31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58.976190476190467</v>
      </c>
      <c r="P5" s="7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1">
        <f t="shared" si="2"/>
        <v>43688.208333333328</v>
      </c>
      <c r="T5" s="12">
        <f t="shared" si="3"/>
        <v>43728.208333333328</v>
      </c>
    </row>
    <row r="6" spans="1:20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69.276315789473685</v>
      </c>
      <c r="P6" s="7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1">
        <f t="shared" si="2"/>
        <v>43485.25</v>
      </c>
      <c r="T6" s="12">
        <f t="shared" si="3"/>
        <v>43489.25</v>
      </c>
    </row>
    <row r="7" spans="1:20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173.61842105263159</v>
      </c>
      <c r="P7" s="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1">
        <f t="shared" si="2"/>
        <v>41149.208333333336</v>
      </c>
      <c r="T7" s="12">
        <f t="shared" si="3"/>
        <v>41160.208333333336</v>
      </c>
    </row>
    <row r="8" spans="1:20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20.961538461538463</v>
      </c>
      <c r="P8" s="7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1">
        <f t="shared" si="2"/>
        <v>42991.208333333328</v>
      </c>
      <c r="T8" s="12">
        <f t="shared" si="3"/>
        <v>42992.208333333328</v>
      </c>
    </row>
    <row r="9" spans="1:20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327.57777777777778</v>
      </c>
      <c r="P9" s="7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1">
        <f t="shared" si="2"/>
        <v>42229.208333333328</v>
      </c>
      <c r="T9" s="12">
        <f t="shared" si="3"/>
        <v>42231.208333333328</v>
      </c>
    </row>
    <row r="10" spans="1:20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19.932788374205266</v>
      </c>
      <c r="P10" s="7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1">
        <f t="shared" si="2"/>
        <v>40399.208333333336</v>
      </c>
      <c r="T10" s="12">
        <f t="shared" si="3"/>
        <v>40401.208333333336</v>
      </c>
    </row>
    <row r="11" spans="1:20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51.741935483870968</v>
      </c>
      <c r="P11" s="7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1">
        <f t="shared" si="2"/>
        <v>41536.208333333336</v>
      </c>
      <c r="T11" s="12">
        <f t="shared" si="3"/>
        <v>41585.25</v>
      </c>
    </row>
    <row r="12" spans="1:20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266.11538461538464</v>
      </c>
      <c r="P12" s="7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1">
        <f t="shared" si="2"/>
        <v>40404.208333333336</v>
      </c>
      <c r="T12" s="12">
        <f t="shared" si="3"/>
        <v>40452.208333333336</v>
      </c>
    </row>
    <row r="13" spans="1:20" ht="31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48.095238095238095</v>
      </c>
      <c r="P13" s="7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1">
        <f t="shared" si="2"/>
        <v>40442.208333333336</v>
      </c>
      <c r="T13" s="12">
        <f t="shared" si="3"/>
        <v>40448.208333333336</v>
      </c>
    </row>
    <row r="14" spans="1:20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89.349206349206341</v>
      </c>
      <c r="P14" s="7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1">
        <f t="shared" si="2"/>
        <v>43760.208333333328</v>
      </c>
      <c r="T14" s="12">
        <f t="shared" si="3"/>
        <v>43768.208333333328</v>
      </c>
    </row>
    <row r="15" spans="1:20" ht="31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245.11904761904765</v>
      </c>
      <c r="P15" s="7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1">
        <f t="shared" si="2"/>
        <v>42532.208333333328</v>
      </c>
      <c r="T15" s="12">
        <f t="shared" si="3"/>
        <v>42544.208333333328</v>
      </c>
    </row>
    <row r="16" spans="1:20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66.769503546099301</v>
      </c>
      <c r="P16" s="7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1">
        <f t="shared" si="2"/>
        <v>40974.25</v>
      </c>
      <c r="T16" s="12">
        <f t="shared" si="3"/>
        <v>41001.208333333336</v>
      </c>
    </row>
    <row r="17" spans="1:20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47.307881773399011</v>
      </c>
      <c r="P17" s="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1">
        <f t="shared" si="2"/>
        <v>43809.25</v>
      </c>
      <c r="T17" s="12">
        <f t="shared" si="3"/>
        <v>43813.25</v>
      </c>
    </row>
    <row r="18" spans="1:20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649.47058823529414</v>
      </c>
      <c r="P18" s="7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1">
        <f t="shared" si="2"/>
        <v>41661.25</v>
      </c>
      <c r="T18" s="12">
        <f t="shared" si="3"/>
        <v>41683.25</v>
      </c>
    </row>
    <row r="19" spans="1:20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159.39125295508273</v>
      </c>
      <c r="P19" s="7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1">
        <f t="shared" si="2"/>
        <v>40555.25</v>
      </c>
      <c r="T19" s="12">
        <f t="shared" si="3"/>
        <v>40556.25</v>
      </c>
    </row>
    <row r="20" spans="1:20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66.912087912087912</v>
      </c>
      <c r="P20" s="7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1">
        <f t="shared" si="2"/>
        <v>43351.208333333328</v>
      </c>
      <c r="T20" s="12">
        <f t="shared" si="3"/>
        <v>43359.208333333328</v>
      </c>
    </row>
    <row r="21" spans="1:20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48.529600000000002</v>
      </c>
      <c r="P21" s="7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1">
        <f t="shared" si="2"/>
        <v>43528.25</v>
      </c>
      <c r="T21" s="12">
        <f t="shared" si="3"/>
        <v>43549.208333333328</v>
      </c>
    </row>
    <row r="22" spans="1:20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112.24279210925646</v>
      </c>
      <c r="P22" s="7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1">
        <f t="shared" si="2"/>
        <v>41848.208333333336</v>
      </c>
      <c r="T22" s="12">
        <f t="shared" si="3"/>
        <v>41848.208333333336</v>
      </c>
    </row>
    <row r="23" spans="1:20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40.992553191489364</v>
      </c>
      <c r="P23" s="7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1">
        <f t="shared" si="2"/>
        <v>40770.208333333336</v>
      </c>
      <c r="T23" s="12">
        <f t="shared" si="3"/>
        <v>40804.208333333336</v>
      </c>
    </row>
    <row r="24" spans="1:20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128.07106598984771</v>
      </c>
      <c r="P24" s="7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1">
        <f t="shared" si="2"/>
        <v>43193.208333333328</v>
      </c>
      <c r="T24" s="12">
        <f t="shared" si="3"/>
        <v>43208.208333333328</v>
      </c>
    </row>
    <row r="25" spans="1:20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332.04444444444448</v>
      </c>
      <c r="P25" s="7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1">
        <f t="shared" si="2"/>
        <v>43510.25</v>
      </c>
      <c r="T25" s="12">
        <f t="shared" si="3"/>
        <v>43563.208333333328</v>
      </c>
    </row>
    <row r="26" spans="1:20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112.83225108225108</v>
      </c>
      <c r="P26" s="7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1">
        <f t="shared" si="2"/>
        <v>41811.208333333336</v>
      </c>
      <c r="T26" s="12">
        <f t="shared" si="3"/>
        <v>41813.208333333336</v>
      </c>
    </row>
    <row r="27" spans="1:20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216.43636363636364</v>
      </c>
      <c r="P27" s="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1">
        <f t="shared" si="2"/>
        <v>40681.208333333336</v>
      </c>
      <c r="T27" s="12">
        <f t="shared" si="3"/>
        <v>40701.208333333336</v>
      </c>
    </row>
    <row r="28" spans="1:20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48.199069767441863</v>
      </c>
      <c r="P28" s="7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1">
        <f t="shared" si="2"/>
        <v>43312.208333333328</v>
      </c>
      <c r="T28" s="12">
        <f t="shared" si="3"/>
        <v>43339.208333333328</v>
      </c>
    </row>
    <row r="29" spans="1:20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79.95</v>
      </c>
      <c r="P29" s="7">
        <f t="shared" si="1"/>
        <v>106.6</v>
      </c>
      <c r="Q29" t="str" cm="1">
        <f t="array" ref="Q29:R29">_xlfn.TEXTSPLIT(N29,"/")</f>
        <v>music</v>
      </c>
      <c r="R29" t="str">
        <v>rock</v>
      </c>
      <c r="S29" s="11">
        <f t="shared" si="2"/>
        <v>42280.208333333328</v>
      </c>
      <c r="T29" s="12">
        <f t="shared" si="3"/>
        <v>42288.208333333328</v>
      </c>
    </row>
    <row r="30" spans="1:20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105.22553516819573</v>
      </c>
      <c r="P30" s="7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1">
        <f t="shared" si="2"/>
        <v>40218.25</v>
      </c>
      <c r="T30" s="12">
        <f t="shared" si="3"/>
        <v>40241.25</v>
      </c>
    </row>
    <row r="31" spans="1:20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328.89978213507629</v>
      </c>
      <c r="P31" s="7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1">
        <f t="shared" si="2"/>
        <v>43301.208333333328</v>
      </c>
      <c r="T31" s="12">
        <f t="shared" si="3"/>
        <v>43341.208333333328</v>
      </c>
    </row>
    <row r="32" spans="1:20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160.61111111111111</v>
      </c>
      <c r="P32" s="7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1">
        <f t="shared" si="2"/>
        <v>43609.208333333328</v>
      </c>
      <c r="T32" s="12">
        <f t="shared" si="3"/>
        <v>43614.208333333328</v>
      </c>
    </row>
    <row r="33" spans="1:20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310</v>
      </c>
      <c r="P33" s="7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1">
        <f t="shared" si="2"/>
        <v>42374.25</v>
      </c>
      <c r="T33" s="12">
        <f t="shared" si="3"/>
        <v>42402.25</v>
      </c>
    </row>
    <row r="34" spans="1:20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86.807920792079202</v>
      </c>
      <c r="P34" s="7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1">
        <f t="shared" si="2"/>
        <v>43110.25</v>
      </c>
      <c r="T34" s="12">
        <f t="shared" si="3"/>
        <v>43137.25</v>
      </c>
    </row>
    <row r="35" spans="1:20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377.82071713147411</v>
      </c>
      <c r="P35" s="7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1">
        <f t="shared" si="2"/>
        <v>41917.208333333336</v>
      </c>
      <c r="T35" s="12">
        <f t="shared" si="3"/>
        <v>41954.25</v>
      </c>
    </row>
    <row r="36" spans="1:20" ht="31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150.80645161290323</v>
      </c>
      <c r="P36" s="7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1">
        <f t="shared" si="2"/>
        <v>42817.208333333328</v>
      </c>
      <c r="T36" s="12">
        <f t="shared" si="3"/>
        <v>42822.208333333328</v>
      </c>
    </row>
    <row r="37" spans="1:20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150.30119521912351</v>
      </c>
      <c r="P37" s="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1">
        <f t="shared" si="2"/>
        <v>43484.25</v>
      </c>
      <c r="T37" s="12">
        <f t="shared" si="3"/>
        <v>43526.25</v>
      </c>
    </row>
    <row r="38" spans="1:20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157.28571428571431</v>
      </c>
      <c r="P38" s="7">
        <f t="shared" si="1"/>
        <v>68.8125</v>
      </c>
      <c r="Q38" t="str" cm="1">
        <f t="array" ref="Q38:R38">_xlfn.TEXTSPLIT(N38,"/")</f>
        <v>theater</v>
      </c>
      <c r="R38" t="str">
        <v>plays</v>
      </c>
      <c r="S38" s="11">
        <f t="shared" si="2"/>
        <v>40600.25</v>
      </c>
      <c r="T38" s="12">
        <f t="shared" si="3"/>
        <v>40625.208333333336</v>
      </c>
    </row>
    <row r="39" spans="1:20" ht="31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139.98765432098764</v>
      </c>
      <c r="P39" s="7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1">
        <f t="shared" si="2"/>
        <v>43744.208333333328</v>
      </c>
      <c r="T39" s="12">
        <f t="shared" si="3"/>
        <v>43777.25</v>
      </c>
    </row>
    <row r="40" spans="1:20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325.32258064516128</v>
      </c>
      <c r="P40" s="7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1">
        <f t="shared" si="2"/>
        <v>40469.208333333336</v>
      </c>
      <c r="T40" s="12">
        <f t="shared" si="3"/>
        <v>40474.208333333336</v>
      </c>
    </row>
    <row r="41" spans="1:20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50.777777777777779</v>
      </c>
      <c r="P41" s="7">
        <f t="shared" si="1"/>
        <v>57.125</v>
      </c>
      <c r="Q41" t="str" cm="1">
        <f t="array" ref="Q41:R41">_xlfn.TEXTSPLIT(N41,"/")</f>
        <v>theater</v>
      </c>
      <c r="R41" t="str">
        <v>plays</v>
      </c>
      <c r="S41" s="11">
        <f t="shared" si="2"/>
        <v>41330.25</v>
      </c>
      <c r="T41" s="12">
        <f t="shared" si="3"/>
        <v>41344.208333333336</v>
      </c>
    </row>
    <row r="42" spans="1:20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169.06818181818181</v>
      </c>
      <c r="P42" s="7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1">
        <f t="shared" si="2"/>
        <v>40334.208333333336</v>
      </c>
      <c r="T42" s="12">
        <f t="shared" si="3"/>
        <v>40353.208333333336</v>
      </c>
    </row>
    <row r="43" spans="1:20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212.92857142857144</v>
      </c>
      <c r="P43" s="7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1">
        <f t="shared" si="2"/>
        <v>41156.208333333336</v>
      </c>
      <c r="T43" s="12">
        <f t="shared" si="3"/>
        <v>41182.208333333336</v>
      </c>
    </row>
    <row r="44" spans="1:20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443.94444444444446</v>
      </c>
      <c r="P44" s="7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1">
        <f t="shared" si="2"/>
        <v>40728.208333333336</v>
      </c>
      <c r="T44" s="12">
        <f t="shared" si="3"/>
        <v>40737.208333333336</v>
      </c>
    </row>
    <row r="45" spans="1:20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185.9390243902439</v>
      </c>
      <c r="P45" s="7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1">
        <f t="shared" si="2"/>
        <v>41844.208333333336</v>
      </c>
      <c r="T45" s="12">
        <f t="shared" si="3"/>
        <v>41860.208333333336</v>
      </c>
    </row>
    <row r="46" spans="1:20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658.8125</v>
      </c>
      <c r="P46" s="7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1">
        <f t="shared" si="2"/>
        <v>43541.208333333328</v>
      </c>
      <c r="T46" s="12">
        <f t="shared" si="3"/>
        <v>43542.208333333328</v>
      </c>
    </row>
    <row r="47" spans="1:20" ht="31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47.684210526315788</v>
      </c>
      <c r="P47" s="7">
        <f t="shared" si="1"/>
        <v>94.375</v>
      </c>
      <c r="Q47" t="str" cm="1">
        <f t="array" ref="Q47:R47">_xlfn.TEXTSPLIT(N47,"/")</f>
        <v>theater</v>
      </c>
      <c r="R47" t="str">
        <v>plays</v>
      </c>
      <c r="S47" s="11">
        <f t="shared" si="2"/>
        <v>42676.208333333328</v>
      </c>
      <c r="T47" s="12">
        <f t="shared" si="3"/>
        <v>42691.25</v>
      </c>
    </row>
    <row r="48" spans="1:20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114.78378378378378</v>
      </c>
      <c r="P48" s="7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1">
        <f t="shared" si="2"/>
        <v>40367.208333333336</v>
      </c>
      <c r="T48" s="12">
        <f t="shared" si="3"/>
        <v>40390.208333333336</v>
      </c>
    </row>
    <row r="49" spans="1:20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475.26666666666665</v>
      </c>
      <c r="P49" s="7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1">
        <f t="shared" si="2"/>
        <v>41727.208333333336</v>
      </c>
      <c r="T49" s="12">
        <f t="shared" si="3"/>
        <v>41757.208333333336</v>
      </c>
    </row>
    <row r="50" spans="1:20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386.97297297297297</v>
      </c>
      <c r="P50" s="7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1">
        <f t="shared" si="2"/>
        <v>42180.208333333328</v>
      </c>
      <c r="T50" s="12">
        <f t="shared" si="3"/>
        <v>42192.208333333328</v>
      </c>
    </row>
    <row r="51" spans="1:20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189.625</v>
      </c>
      <c r="P51" s="7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1">
        <f t="shared" si="2"/>
        <v>43758.208333333328</v>
      </c>
      <c r="T51" s="12">
        <f t="shared" si="3"/>
        <v>43803.25</v>
      </c>
    </row>
    <row r="52" spans="1:20" ht="31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2</v>
      </c>
      <c r="P52" s="7">
        <f t="shared" si="1"/>
        <v>2</v>
      </c>
      <c r="Q52" t="str" cm="1">
        <f t="array" ref="Q52:R52">_xlfn.TEXTSPLIT(N52,"/")</f>
        <v>music</v>
      </c>
      <c r="R52" t="str">
        <v>metal</v>
      </c>
      <c r="S52" s="11">
        <f t="shared" si="2"/>
        <v>41487.208333333336</v>
      </c>
      <c r="T52" s="12">
        <f t="shared" si="3"/>
        <v>41515.208333333336</v>
      </c>
    </row>
    <row r="53" spans="1:20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91.867805186590772</v>
      </c>
      <c r="P53" s="7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1">
        <f t="shared" si="2"/>
        <v>40995.208333333336</v>
      </c>
      <c r="T53" s="12">
        <f t="shared" si="3"/>
        <v>41011.208333333336</v>
      </c>
    </row>
    <row r="54" spans="1:20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34.152777777777779</v>
      </c>
      <c r="P54" s="7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1">
        <f t="shared" si="2"/>
        <v>40436.208333333336</v>
      </c>
      <c r="T54" s="12">
        <f t="shared" si="3"/>
        <v>40440.208333333336</v>
      </c>
    </row>
    <row r="55" spans="1:20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140.40909090909091</v>
      </c>
      <c r="P55" s="7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1">
        <f t="shared" si="2"/>
        <v>41779.208333333336</v>
      </c>
      <c r="T55" s="12">
        <f t="shared" si="3"/>
        <v>41818.208333333336</v>
      </c>
    </row>
    <row r="56" spans="1:20" ht="31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89.86666666666666</v>
      </c>
      <c r="P56" s="7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1">
        <f t="shared" si="2"/>
        <v>43170.25</v>
      </c>
      <c r="T56" s="12">
        <f t="shared" si="3"/>
        <v>43176.208333333328</v>
      </c>
    </row>
    <row r="57" spans="1:20" ht="31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177.96969696969697</v>
      </c>
      <c r="P57" s="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1">
        <f t="shared" si="2"/>
        <v>43311.208333333328</v>
      </c>
      <c r="T57" s="12">
        <f t="shared" si="3"/>
        <v>43316.208333333328</v>
      </c>
    </row>
    <row r="58" spans="1:20" ht="31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143.66249999999999</v>
      </c>
      <c r="P58" s="7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1">
        <f t="shared" si="2"/>
        <v>42014.25</v>
      </c>
      <c r="T58" s="12">
        <f t="shared" si="3"/>
        <v>42021.25</v>
      </c>
    </row>
    <row r="59" spans="1:20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215.27586206896552</v>
      </c>
      <c r="P59" s="7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1">
        <f t="shared" si="2"/>
        <v>42979.208333333328</v>
      </c>
      <c r="T59" s="12">
        <f t="shared" si="3"/>
        <v>42991.208333333328</v>
      </c>
    </row>
    <row r="60" spans="1:20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227.11111111111114</v>
      </c>
      <c r="P60" s="7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1">
        <f t="shared" si="2"/>
        <v>42268.208333333328</v>
      </c>
      <c r="T60" s="12">
        <f t="shared" si="3"/>
        <v>42281.208333333328</v>
      </c>
    </row>
    <row r="61" spans="1:20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275.07142857142861</v>
      </c>
      <c r="P61" s="7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1">
        <f t="shared" si="2"/>
        <v>42898.208333333328</v>
      </c>
      <c r="T61" s="12">
        <f t="shared" si="3"/>
        <v>42913.208333333328</v>
      </c>
    </row>
    <row r="62" spans="1:20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144.37048832271762</v>
      </c>
      <c r="P62" s="7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1">
        <f t="shared" si="2"/>
        <v>41107.208333333336</v>
      </c>
      <c r="T62" s="12">
        <f t="shared" si="3"/>
        <v>41110.208333333336</v>
      </c>
    </row>
    <row r="63" spans="1:20" ht="31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92.74598393574297</v>
      </c>
      <c r="P63" s="7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1">
        <f t="shared" si="2"/>
        <v>40595.25</v>
      </c>
      <c r="T63" s="12">
        <f t="shared" si="3"/>
        <v>40635.208333333336</v>
      </c>
    </row>
    <row r="64" spans="1:20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722.6</v>
      </c>
      <c r="P64" s="7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1">
        <f t="shared" si="2"/>
        <v>42160.208333333328</v>
      </c>
      <c r="T64" s="12">
        <f t="shared" si="3"/>
        <v>42161.208333333328</v>
      </c>
    </row>
    <row r="65" spans="1:20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11.851063829787234</v>
      </c>
      <c r="P65" s="7">
        <f t="shared" si="1"/>
        <v>111.4</v>
      </c>
      <c r="Q65" t="str" cm="1">
        <f t="array" ref="Q65:R65">_xlfn.TEXTSPLIT(N65,"/")</f>
        <v>theater</v>
      </c>
      <c r="R65" t="str">
        <v>plays</v>
      </c>
      <c r="S65" s="11">
        <f t="shared" si="2"/>
        <v>42853.208333333328</v>
      </c>
      <c r="T65" s="12">
        <f t="shared" si="3"/>
        <v>42859.208333333328</v>
      </c>
    </row>
    <row r="66" spans="1:20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97.642857142857139</v>
      </c>
      <c r="P66" s="7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1">
        <f t="shared" si="2"/>
        <v>43283.208333333328</v>
      </c>
      <c r="T66" s="12">
        <f t="shared" si="3"/>
        <v>43298.208333333328</v>
      </c>
    </row>
    <row r="67" spans="1:20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E67/D67*100</f>
        <v>236.14754098360655</v>
      </c>
      <c r="P67" s="7">
        <f t="shared" ref="P67:P130" si="5">IF(G67=0, 0, E67/G67)</f>
        <v>61.038135593220339</v>
      </c>
      <c r="Q67" t="str" cm="1">
        <f t="array" ref="Q67:R67">_xlfn.TEXTSPLIT(N67,"/")</f>
        <v>theater</v>
      </c>
      <c r="R67" t="str">
        <v>plays</v>
      </c>
      <c r="S67" s="11">
        <f t="shared" ref="S67:S130" si="6">(((J67/60)/60)/24)+DATE(1970,1,1)</f>
        <v>40570.25</v>
      </c>
      <c r="T67" s="12">
        <f t="shared" ref="T67:T130" si="7">(((K67/60)/60)/24)+DATE(1970,1,1)</f>
        <v>40577.25</v>
      </c>
    </row>
    <row r="68" spans="1:20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45.068965517241381</v>
      </c>
      <c r="P68" s="7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1">
        <f t="shared" si="6"/>
        <v>42102.208333333328</v>
      </c>
      <c r="T68" s="12">
        <f t="shared" si="7"/>
        <v>42107.208333333328</v>
      </c>
    </row>
    <row r="69" spans="1:20" ht="31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162.38567493112947</v>
      </c>
      <c r="P69" s="7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1">
        <f t="shared" si="6"/>
        <v>40203.25</v>
      </c>
      <c r="T69" s="12">
        <f t="shared" si="7"/>
        <v>40208.25</v>
      </c>
    </row>
    <row r="70" spans="1:20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254.52631578947367</v>
      </c>
      <c r="P70" s="7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1">
        <f t="shared" si="6"/>
        <v>42943.208333333328</v>
      </c>
      <c r="T70" s="12">
        <f t="shared" si="7"/>
        <v>42990.208333333328</v>
      </c>
    </row>
    <row r="71" spans="1:20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24.063291139240505</v>
      </c>
      <c r="P71" s="7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1">
        <f t="shared" si="6"/>
        <v>40531.25</v>
      </c>
      <c r="T71" s="12">
        <f t="shared" si="7"/>
        <v>40565.25</v>
      </c>
    </row>
    <row r="72" spans="1:20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123.74140625000001</v>
      </c>
      <c r="P72" s="7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1">
        <f t="shared" si="6"/>
        <v>40484.208333333336</v>
      </c>
      <c r="T72" s="12">
        <f t="shared" si="7"/>
        <v>40533.25</v>
      </c>
    </row>
    <row r="73" spans="1:20" ht="31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108.06666666666666</v>
      </c>
      <c r="P73" s="7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1">
        <f t="shared" si="6"/>
        <v>43799.25</v>
      </c>
      <c r="T73" s="12">
        <f t="shared" si="7"/>
        <v>43803.25</v>
      </c>
    </row>
    <row r="74" spans="1:20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670.33333333333326</v>
      </c>
      <c r="P74" s="7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1">
        <f t="shared" si="6"/>
        <v>42186.208333333328</v>
      </c>
      <c r="T74" s="12">
        <f t="shared" si="7"/>
        <v>42222.208333333328</v>
      </c>
    </row>
    <row r="75" spans="1:20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660.92857142857144</v>
      </c>
      <c r="P75" s="7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1">
        <f t="shared" si="6"/>
        <v>42701.25</v>
      </c>
      <c r="T75" s="12">
        <f t="shared" si="7"/>
        <v>42704.25</v>
      </c>
    </row>
    <row r="76" spans="1:20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122.46153846153847</v>
      </c>
      <c r="P76" s="7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1">
        <f t="shared" si="6"/>
        <v>42456.208333333328</v>
      </c>
      <c r="T76" s="12">
        <f t="shared" si="7"/>
        <v>42457.208333333328</v>
      </c>
    </row>
    <row r="77" spans="1:20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150.57731958762886</v>
      </c>
      <c r="P77" s="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1">
        <f t="shared" si="6"/>
        <v>43296.208333333328</v>
      </c>
      <c r="T77" s="12">
        <f t="shared" si="7"/>
        <v>43304.208333333328</v>
      </c>
    </row>
    <row r="78" spans="1:20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78.106590724165997</v>
      </c>
      <c r="P78" s="7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1">
        <f t="shared" si="6"/>
        <v>42027.25</v>
      </c>
      <c r="T78" s="12">
        <f t="shared" si="7"/>
        <v>42076.208333333328</v>
      </c>
    </row>
    <row r="79" spans="1:20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46.94736842105263</v>
      </c>
      <c r="P79" s="7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1">
        <f t="shared" si="6"/>
        <v>40448.208333333336</v>
      </c>
      <c r="T79" s="12">
        <f t="shared" si="7"/>
        <v>40462.208333333336</v>
      </c>
    </row>
    <row r="80" spans="1:20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300.8</v>
      </c>
      <c r="P80" s="7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1">
        <f t="shared" si="6"/>
        <v>43206.208333333328</v>
      </c>
      <c r="T80" s="12">
        <f t="shared" si="7"/>
        <v>43207.208333333328</v>
      </c>
    </row>
    <row r="81" spans="1:20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69.598615916955026</v>
      </c>
      <c r="P81" s="7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1">
        <f t="shared" si="6"/>
        <v>43267.208333333328</v>
      </c>
      <c r="T81" s="12">
        <f t="shared" si="7"/>
        <v>43272.208333333328</v>
      </c>
    </row>
    <row r="82" spans="1:20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637.4545454545455</v>
      </c>
      <c r="P82" s="7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1">
        <f t="shared" si="6"/>
        <v>42976.208333333328</v>
      </c>
      <c r="T82" s="12">
        <f t="shared" si="7"/>
        <v>43006.208333333328</v>
      </c>
    </row>
    <row r="83" spans="1:20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225.33928571428569</v>
      </c>
      <c r="P83" s="7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1">
        <f t="shared" si="6"/>
        <v>43062.25</v>
      </c>
      <c r="T83" s="12">
        <f t="shared" si="7"/>
        <v>43087.25</v>
      </c>
    </row>
    <row r="84" spans="1:20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1497.3000000000002</v>
      </c>
      <c r="P84" s="7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1">
        <f t="shared" si="6"/>
        <v>43482.25</v>
      </c>
      <c r="T84" s="12">
        <f t="shared" si="7"/>
        <v>43489.25</v>
      </c>
    </row>
    <row r="85" spans="1:20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37.590225563909776</v>
      </c>
      <c r="P85" s="7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1">
        <f t="shared" si="6"/>
        <v>42579.208333333328</v>
      </c>
      <c r="T85" s="12">
        <f t="shared" si="7"/>
        <v>42601.208333333328</v>
      </c>
    </row>
    <row r="86" spans="1:20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132.36942675159236</v>
      </c>
      <c r="P86" s="7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1">
        <f t="shared" si="6"/>
        <v>41118.208333333336</v>
      </c>
      <c r="T86" s="12">
        <f t="shared" si="7"/>
        <v>41128.208333333336</v>
      </c>
    </row>
    <row r="87" spans="1:20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131.22448979591837</v>
      </c>
      <c r="P87" s="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1">
        <f t="shared" si="6"/>
        <v>40797.208333333336</v>
      </c>
      <c r="T87" s="12">
        <f t="shared" si="7"/>
        <v>40805.208333333336</v>
      </c>
    </row>
    <row r="88" spans="1:20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167.63513513513513</v>
      </c>
      <c r="P88" s="7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1">
        <f t="shared" si="6"/>
        <v>42128.208333333328</v>
      </c>
      <c r="T88" s="12">
        <f t="shared" si="7"/>
        <v>42141.208333333328</v>
      </c>
    </row>
    <row r="89" spans="1:20" ht="31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61.984886649874063</v>
      </c>
      <c r="P89" s="7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1">
        <f t="shared" si="6"/>
        <v>40610.25</v>
      </c>
      <c r="T89" s="12">
        <f t="shared" si="7"/>
        <v>40621.208333333336</v>
      </c>
    </row>
    <row r="90" spans="1:20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260.75</v>
      </c>
      <c r="P90" s="7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1">
        <f t="shared" si="6"/>
        <v>42110.208333333328</v>
      </c>
      <c r="T90" s="12">
        <f t="shared" si="7"/>
        <v>42132.208333333328</v>
      </c>
    </row>
    <row r="91" spans="1:20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252.58823529411765</v>
      </c>
      <c r="P91" s="7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1">
        <f t="shared" si="6"/>
        <v>40283.208333333336</v>
      </c>
      <c r="T91" s="12">
        <f t="shared" si="7"/>
        <v>40285.208333333336</v>
      </c>
    </row>
    <row r="92" spans="1:20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78.615384615384613</v>
      </c>
      <c r="P92" s="7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1">
        <f t="shared" si="6"/>
        <v>42425.25</v>
      </c>
      <c r="T92" s="12">
        <f t="shared" si="7"/>
        <v>42425.25</v>
      </c>
    </row>
    <row r="93" spans="1:20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48.404406999351913</v>
      </c>
      <c r="P93" s="7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1">
        <f t="shared" si="6"/>
        <v>42588.208333333328</v>
      </c>
      <c r="T93" s="12">
        <f t="shared" si="7"/>
        <v>42616.208333333328</v>
      </c>
    </row>
    <row r="94" spans="1:20" ht="31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258.875</v>
      </c>
      <c r="P94" s="7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1">
        <f t="shared" si="6"/>
        <v>40352.208333333336</v>
      </c>
      <c r="T94" s="12">
        <f t="shared" si="7"/>
        <v>40353.208333333336</v>
      </c>
    </row>
    <row r="95" spans="1:20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60.548713235294116</v>
      </c>
      <c r="P95" s="7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1">
        <f t="shared" si="6"/>
        <v>41202.208333333336</v>
      </c>
      <c r="T95" s="12">
        <f t="shared" si="7"/>
        <v>41206.208333333336</v>
      </c>
    </row>
    <row r="96" spans="1:20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303.68965517241378</v>
      </c>
      <c r="P96" s="7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1">
        <f t="shared" si="6"/>
        <v>43562.208333333328</v>
      </c>
      <c r="T96" s="12">
        <f t="shared" si="7"/>
        <v>43573.208333333328</v>
      </c>
    </row>
    <row r="97" spans="1:20" ht="31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112.99999999999999</v>
      </c>
      <c r="P97" s="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1">
        <f t="shared" si="6"/>
        <v>43752.208333333328</v>
      </c>
      <c r="T97" s="12">
        <f t="shared" si="7"/>
        <v>43759.208333333328</v>
      </c>
    </row>
    <row r="98" spans="1:20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217.37876614060258</v>
      </c>
      <c r="P98" s="7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1">
        <f t="shared" si="6"/>
        <v>40612.25</v>
      </c>
      <c r="T98" s="12">
        <f t="shared" si="7"/>
        <v>40625.208333333336</v>
      </c>
    </row>
    <row r="99" spans="1:20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926.69230769230762</v>
      </c>
      <c r="P99" s="7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1">
        <f t="shared" si="6"/>
        <v>42180.208333333328</v>
      </c>
      <c r="T99" s="12">
        <f t="shared" si="7"/>
        <v>42234.208333333328</v>
      </c>
    </row>
    <row r="100" spans="1:20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33.692229038854805</v>
      </c>
      <c r="P100" s="7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1">
        <f t="shared" si="6"/>
        <v>42212.208333333328</v>
      </c>
      <c r="T100" s="12">
        <f t="shared" si="7"/>
        <v>42216.208333333328</v>
      </c>
    </row>
    <row r="101" spans="1:20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196.7236842105263</v>
      </c>
      <c r="P101" s="7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1">
        <f t="shared" si="6"/>
        <v>41968.25</v>
      </c>
      <c r="T101" s="12">
        <f t="shared" si="7"/>
        <v>41997.25</v>
      </c>
    </row>
    <row r="102" spans="1:20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1</v>
      </c>
      <c r="P102" s="7">
        <f t="shared" si="5"/>
        <v>1</v>
      </c>
      <c r="Q102" t="str" cm="1">
        <f t="array" ref="Q102:R102">_xlfn.TEXTSPLIT(N102,"/")</f>
        <v>theater</v>
      </c>
      <c r="R102" t="str">
        <v>plays</v>
      </c>
      <c r="S102" s="11">
        <f t="shared" si="6"/>
        <v>40835.208333333336</v>
      </c>
      <c r="T102" s="12">
        <f t="shared" si="7"/>
        <v>40853.208333333336</v>
      </c>
    </row>
    <row r="103" spans="1:20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1021.4444444444445</v>
      </c>
      <c r="P103" s="7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1">
        <f t="shared" si="6"/>
        <v>42056.25</v>
      </c>
      <c r="T103" s="12">
        <f t="shared" si="7"/>
        <v>42063.25</v>
      </c>
    </row>
    <row r="104" spans="1:20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281.67567567567568</v>
      </c>
      <c r="P104" s="7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1">
        <f t="shared" si="6"/>
        <v>43234.208333333328</v>
      </c>
      <c r="T104" s="12">
        <f t="shared" si="7"/>
        <v>43241.208333333328</v>
      </c>
    </row>
    <row r="105" spans="1:20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24.610000000000003</v>
      </c>
      <c r="P105" s="7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1">
        <f t="shared" si="6"/>
        <v>40475.208333333336</v>
      </c>
      <c r="T105" s="12">
        <f t="shared" si="7"/>
        <v>40484.208333333336</v>
      </c>
    </row>
    <row r="106" spans="1:20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143.14010067114094</v>
      </c>
      <c r="P106" s="7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1">
        <f t="shared" si="6"/>
        <v>42878.208333333328</v>
      </c>
      <c r="T106" s="12">
        <f t="shared" si="7"/>
        <v>42879.208333333328</v>
      </c>
    </row>
    <row r="107" spans="1:20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144.54411764705884</v>
      </c>
      <c r="P107" s="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1">
        <f t="shared" si="6"/>
        <v>41366.208333333336</v>
      </c>
      <c r="T107" s="12">
        <f t="shared" si="7"/>
        <v>41384.208333333336</v>
      </c>
    </row>
    <row r="108" spans="1:20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359.12820512820514</v>
      </c>
      <c r="P108" s="7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1">
        <f t="shared" si="6"/>
        <v>43716.208333333328</v>
      </c>
      <c r="T108" s="12">
        <f t="shared" si="7"/>
        <v>43721.208333333328</v>
      </c>
    </row>
    <row r="109" spans="1:20" ht="31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186.48571428571427</v>
      </c>
      <c r="P109" s="7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1">
        <f t="shared" si="6"/>
        <v>43213.208333333328</v>
      </c>
      <c r="T109" s="12">
        <f t="shared" si="7"/>
        <v>43230.208333333328</v>
      </c>
    </row>
    <row r="110" spans="1:20" ht="31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595.26666666666665</v>
      </c>
      <c r="P110" s="7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1">
        <f t="shared" si="6"/>
        <v>41005.208333333336</v>
      </c>
      <c r="T110" s="12">
        <f t="shared" si="7"/>
        <v>41042.208333333336</v>
      </c>
    </row>
    <row r="111" spans="1:20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59.21153846153846</v>
      </c>
      <c r="P111" s="7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1">
        <f t="shared" si="6"/>
        <v>41651.25</v>
      </c>
      <c r="T111" s="12">
        <f t="shared" si="7"/>
        <v>41653.25</v>
      </c>
    </row>
    <row r="112" spans="1:20" ht="31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14.962780898876405</v>
      </c>
      <c r="P112" s="7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1">
        <f t="shared" si="6"/>
        <v>43354.208333333328</v>
      </c>
      <c r="T112" s="12">
        <f t="shared" si="7"/>
        <v>43373.208333333328</v>
      </c>
    </row>
    <row r="113" spans="1:20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119.95602605863192</v>
      </c>
      <c r="P113" s="7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6"/>
        <v>41174.208333333336</v>
      </c>
      <c r="T113" s="12">
        <f t="shared" si="7"/>
        <v>41180.208333333336</v>
      </c>
    </row>
    <row r="114" spans="1:20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268.82978723404256</v>
      </c>
      <c r="P114" s="7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1">
        <f t="shared" si="6"/>
        <v>41875.208333333336</v>
      </c>
      <c r="T114" s="12">
        <f t="shared" si="7"/>
        <v>41890.208333333336</v>
      </c>
    </row>
    <row r="115" spans="1:20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376.87878787878788</v>
      </c>
      <c r="P115" s="7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1">
        <f t="shared" si="6"/>
        <v>42990.208333333328</v>
      </c>
      <c r="T115" s="12">
        <f t="shared" si="7"/>
        <v>42997.208333333328</v>
      </c>
    </row>
    <row r="116" spans="1:20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727.15789473684208</v>
      </c>
      <c r="P116" s="7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1">
        <f t="shared" si="6"/>
        <v>43564.208333333328</v>
      </c>
      <c r="T116" s="12">
        <f t="shared" si="7"/>
        <v>43565.208333333328</v>
      </c>
    </row>
    <row r="117" spans="1:20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87.211757648470297</v>
      </c>
      <c r="P117" s="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1">
        <f t="shared" si="6"/>
        <v>43056.25</v>
      </c>
      <c r="T117" s="12">
        <f t="shared" si="7"/>
        <v>43091.25</v>
      </c>
    </row>
    <row r="118" spans="1:20" ht="31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88</v>
      </c>
      <c r="P118" s="7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1">
        <f t="shared" si="6"/>
        <v>42265.208333333328</v>
      </c>
      <c r="T118" s="12">
        <f t="shared" si="7"/>
        <v>42266.208333333328</v>
      </c>
    </row>
    <row r="119" spans="1:20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173.9387755102041</v>
      </c>
      <c r="P119" s="7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1">
        <f t="shared" si="6"/>
        <v>40808.208333333336</v>
      </c>
      <c r="T119" s="12">
        <f t="shared" si="7"/>
        <v>40814.208333333336</v>
      </c>
    </row>
    <row r="120" spans="1:20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117.61111111111111</v>
      </c>
      <c r="P120" s="7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1">
        <f t="shared" si="6"/>
        <v>41665.25</v>
      </c>
      <c r="T120" s="12">
        <f t="shared" si="7"/>
        <v>41671.25</v>
      </c>
    </row>
    <row r="121" spans="1:20" ht="31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214.96</v>
      </c>
      <c r="P121" s="7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1">
        <f t="shared" si="6"/>
        <v>41806.208333333336</v>
      </c>
      <c r="T121" s="12">
        <f t="shared" si="7"/>
        <v>41823.208333333336</v>
      </c>
    </row>
    <row r="122" spans="1:20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149.49667110519306</v>
      </c>
      <c r="P122" s="7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1">
        <f t="shared" si="6"/>
        <v>42111.208333333328</v>
      </c>
      <c r="T122" s="12">
        <f t="shared" si="7"/>
        <v>42115.208333333328</v>
      </c>
    </row>
    <row r="123" spans="1:20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219.33995584988963</v>
      </c>
      <c r="P123" s="7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1">
        <f t="shared" si="6"/>
        <v>41917.208333333336</v>
      </c>
      <c r="T123" s="12">
        <f t="shared" si="7"/>
        <v>41930.208333333336</v>
      </c>
    </row>
    <row r="124" spans="1:20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64.367690058479525</v>
      </c>
      <c r="P124" s="7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1">
        <f t="shared" si="6"/>
        <v>41970.25</v>
      </c>
      <c r="T124" s="12">
        <f t="shared" si="7"/>
        <v>41997.25</v>
      </c>
    </row>
    <row r="125" spans="1:20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18.622397298818232</v>
      </c>
      <c r="P125" s="7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1">
        <f t="shared" si="6"/>
        <v>42332.25</v>
      </c>
      <c r="T125" s="12">
        <f t="shared" si="7"/>
        <v>42335.25</v>
      </c>
    </row>
    <row r="126" spans="1:20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367.76923076923077</v>
      </c>
      <c r="P126" s="7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1">
        <f t="shared" si="6"/>
        <v>43598.208333333328</v>
      </c>
      <c r="T126" s="12">
        <f t="shared" si="7"/>
        <v>43651.208333333328</v>
      </c>
    </row>
    <row r="127" spans="1:20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159.90566037735849</v>
      </c>
      <c r="P127" s="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1">
        <f t="shared" si="6"/>
        <v>43362.208333333328</v>
      </c>
      <c r="T127" s="12">
        <f t="shared" si="7"/>
        <v>43366.208333333328</v>
      </c>
    </row>
    <row r="128" spans="1:20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38.633185349611544</v>
      </c>
      <c r="P128" s="7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1">
        <f t="shared" si="6"/>
        <v>42596.208333333328</v>
      </c>
      <c r="T128" s="12">
        <f t="shared" si="7"/>
        <v>42624.208333333328</v>
      </c>
    </row>
    <row r="129" spans="1:20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51.42151162790698</v>
      </c>
      <c r="P129" s="7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1">
        <f t="shared" si="6"/>
        <v>40310.208333333336</v>
      </c>
      <c r="T129" s="12">
        <f t="shared" si="7"/>
        <v>40313.208333333336</v>
      </c>
    </row>
    <row r="130" spans="1:20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60.334277620396605</v>
      </c>
      <c r="P130" s="7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1">
        <f t="shared" si="6"/>
        <v>40417.208333333336</v>
      </c>
      <c r="T130" s="12">
        <f t="shared" si="7"/>
        <v>40430.208333333336</v>
      </c>
    </row>
    <row r="131" spans="1:20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E131/D131*100</f>
        <v>3.202693602693603</v>
      </c>
      <c r="P131" s="7">
        <f t="shared" ref="P131:P194" si="9">IF(G131=0, 0, E131/G131)</f>
        <v>86.472727272727269</v>
      </c>
      <c r="Q131" t="str" cm="1">
        <f t="array" ref="Q131:R131">_xlfn.TEXTSPLIT(N131,"/")</f>
        <v>food</v>
      </c>
      <c r="R131" t="str">
        <v>food trucks</v>
      </c>
      <c r="S131" s="11">
        <f t="shared" ref="S131:S194" si="10">(((J131/60)/60)/24)+DATE(1970,1,1)</f>
        <v>42038.25</v>
      </c>
      <c r="T131" s="12">
        <f t="shared" ref="T131:T194" si="11">(((K131/60)/60)/24)+DATE(1970,1,1)</f>
        <v>42063.25</v>
      </c>
    </row>
    <row r="132" spans="1:20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155.46875</v>
      </c>
      <c r="P132" s="7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1">
        <f t="shared" si="10"/>
        <v>40842.208333333336</v>
      </c>
      <c r="T132" s="12">
        <f t="shared" si="11"/>
        <v>40858.25</v>
      </c>
    </row>
    <row r="133" spans="1:20" ht="31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100.85974499089254</v>
      </c>
      <c r="P133" s="7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1">
        <f t="shared" si="10"/>
        <v>41607.25</v>
      </c>
      <c r="T133" s="12">
        <f t="shared" si="11"/>
        <v>41620.25</v>
      </c>
    </row>
    <row r="134" spans="1:20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116.18181818181819</v>
      </c>
      <c r="P134" s="7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1">
        <f t="shared" si="10"/>
        <v>43112.25</v>
      </c>
      <c r="T134" s="12">
        <f t="shared" si="11"/>
        <v>43128.25</v>
      </c>
    </row>
    <row r="135" spans="1:20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310.77777777777777</v>
      </c>
      <c r="P135" s="7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1">
        <f t="shared" si="10"/>
        <v>40767.208333333336</v>
      </c>
      <c r="T135" s="12">
        <f t="shared" si="11"/>
        <v>40789.208333333336</v>
      </c>
    </row>
    <row r="136" spans="1:20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89.73668341708543</v>
      </c>
      <c r="P136" s="7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1">
        <f t="shared" si="10"/>
        <v>40713.208333333336</v>
      </c>
      <c r="T136" s="12">
        <f t="shared" si="11"/>
        <v>40762.208333333336</v>
      </c>
    </row>
    <row r="137" spans="1:20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71.27272727272728</v>
      </c>
      <c r="P137" s="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1">
        <f t="shared" si="10"/>
        <v>41340.25</v>
      </c>
      <c r="T137" s="12">
        <f t="shared" si="11"/>
        <v>41345.208333333336</v>
      </c>
    </row>
    <row r="138" spans="1:20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3.2862318840579712</v>
      </c>
      <c r="P138" s="7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1">
        <f t="shared" si="10"/>
        <v>41797.208333333336</v>
      </c>
      <c r="T138" s="12">
        <f t="shared" si="11"/>
        <v>41809.208333333336</v>
      </c>
    </row>
    <row r="139" spans="1:20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261.77777777777777</v>
      </c>
      <c r="P139" s="7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1">
        <f t="shared" si="10"/>
        <v>40457.208333333336</v>
      </c>
      <c r="T139" s="12">
        <f t="shared" si="11"/>
        <v>40463.208333333336</v>
      </c>
    </row>
    <row r="140" spans="1:20" ht="31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96</v>
      </c>
      <c r="P140" s="7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1">
        <f t="shared" si="10"/>
        <v>41180.208333333336</v>
      </c>
      <c r="T140" s="12">
        <f t="shared" si="11"/>
        <v>41186.208333333336</v>
      </c>
    </row>
    <row r="141" spans="1:20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20.896851248642779</v>
      </c>
      <c r="P141" s="7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1">
        <f t="shared" si="10"/>
        <v>42115.208333333328</v>
      </c>
      <c r="T141" s="12">
        <f t="shared" si="11"/>
        <v>42131.208333333328</v>
      </c>
    </row>
    <row r="142" spans="1:20" ht="31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223.16363636363636</v>
      </c>
      <c r="P142" s="7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1">
        <f t="shared" si="10"/>
        <v>43156.25</v>
      </c>
      <c r="T142" s="12">
        <f t="shared" si="11"/>
        <v>43161.25</v>
      </c>
    </row>
    <row r="143" spans="1:20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101.59097978227061</v>
      </c>
      <c r="P143" s="7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1">
        <f t="shared" si="10"/>
        <v>42167.208333333328</v>
      </c>
      <c r="T143" s="12">
        <f t="shared" si="11"/>
        <v>42173.208333333328</v>
      </c>
    </row>
    <row r="144" spans="1:20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230.03999999999996</v>
      </c>
      <c r="P144" s="7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1">
        <f t="shared" si="10"/>
        <v>41005.208333333336</v>
      </c>
      <c r="T144" s="12">
        <f t="shared" si="11"/>
        <v>41046.208333333336</v>
      </c>
    </row>
    <row r="145" spans="1:20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135.59259259259261</v>
      </c>
      <c r="P145" s="7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1">
        <f t="shared" si="10"/>
        <v>40357.208333333336</v>
      </c>
      <c r="T145" s="12">
        <f t="shared" si="11"/>
        <v>40377.208333333336</v>
      </c>
    </row>
    <row r="146" spans="1:20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129.1</v>
      </c>
      <c r="P146" s="7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1">
        <f t="shared" si="10"/>
        <v>43633.208333333328</v>
      </c>
      <c r="T146" s="12">
        <f t="shared" si="11"/>
        <v>43641.208333333328</v>
      </c>
    </row>
    <row r="147" spans="1:20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236.512</v>
      </c>
      <c r="P147" s="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1">
        <f t="shared" si="10"/>
        <v>41889.208333333336</v>
      </c>
      <c r="T147" s="12">
        <f t="shared" si="11"/>
        <v>41894.208333333336</v>
      </c>
    </row>
    <row r="148" spans="1:20" ht="31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17.25</v>
      </c>
      <c r="P148" s="7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1">
        <f t="shared" si="10"/>
        <v>40855.25</v>
      </c>
      <c r="T148" s="12">
        <f t="shared" si="11"/>
        <v>40875.25</v>
      </c>
    </row>
    <row r="149" spans="1:20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112.49397590361446</v>
      </c>
      <c r="P149" s="7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1">
        <f t="shared" si="10"/>
        <v>42534.208333333328</v>
      </c>
      <c r="T149" s="12">
        <f t="shared" si="11"/>
        <v>42540.208333333328</v>
      </c>
    </row>
    <row r="150" spans="1:20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121.02150537634408</v>
      </c>
      <c r="P150" s="7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1">
        <f t="shared" si="10"/>
        <v>42941.208333333328</v>
      </c>
      <c r="T150" s="12">
        <f t="shared" si="11"/>
        <v>42950.208333333328</v>
      </c>
    </row>
    <row r="151" spans="1:20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219.87096774193549</v>
      </c>
      <c r="P151" s="7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1">
        <f t="shared" si="10"/>
        <v>41275.25</v>
      </c>
      <c r="T151" s="12">
        <f t="shared" si="11"/>
        <v>41327.25</v>
      </c>
    </row>
    <row r="152" spans="1:20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1</v>
      </c>
      <c r="P152" s="7">
        <f t="shared" si="9"/>
        <v>1</v>
      </c>
      <c r="Q152" t="str" cm="1">
        <f t="array" ref="Q152:R152">_xlfn.TEXTSPLIT(N152,"/")</f>
        <v>music</v>
      </c>
      <c r="R152" t="str">
        <v>rock</v>
      </c>
      <c r="S152" s="11">
        <f t="shared" si="10"/>
        <v>43450.25</v>
      </c>
      <c r="T152" s="12">
        <f t="shared" si="11"/>
        <v>43451.25</v>
      </c>
    </row>
    <row r="153" spans="1:20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64.166909620991248</v>
      </c>
      <c r="P153" s="7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1">
        <f t="shared" si="10"/>
        <v>41799.208333333336</v>
      </c>
      <c r="T153" s="12">
        <f t="shared" si="11"/>
        <v>41850.208333333336</v>
      </c>
    </row>
    <row r="154" spans="1:20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423.06746987951806</v>
      </c>
      <c r="P154" s="7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1">
        <f t="shared" si="10"/>
        <v>42783.25</v>
      </c>
      <c r="T154" s="12">
        <f t="shared" si="11"/>
        <v>42790.25</v>
      </c>
    </row>
    <row r="155" spans="1:20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92.984160506863773</v>
      </c>
      <c r="P155" s="7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1">
        <f t="shared" si="10"/>
        <v>41201.208333333336</v>
      </c>
      <c r="T155" s="12">
        <f t="shared" si="11"/>
        <v>41207.208333333336</v>
      </c>
    </row>
    <row r="156" spans="1:20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58.756567425569173</v>
      </c>
      <c r="P156" s="7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1">
        <f t="shared" si="10"/>
        <v>42502.208333333328</v>
      </c>
      <c r="T156" s="12">
        <f t="shared" si="11"/>
        <v>42525.208333333328</v>
      </c>
    </row>
    <row r="157" spans="1:20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65.022222222222226</v>
      </c>
      <c r="P157" s="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1">
        <f t="shared" si="10"/>
        <v>40262.208333333336</v>
      </c>
      <c r="T157" s="12">
        <f t="shared" si="11"/>
        <v>40277.208333333336</v>
      </c>
    </row>
    <row r="158" spans="1:20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73.939560439560438</v>
      </c>
      <c r="P158" s="7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1">
        <f t="shared" si="10"/>
        <v>43743.208333333328</v>
      </c>
      <c r="T158" s="12">
        <f t="shared" si="11"/>
        <v>43767.208333333328</v>
      </c>
    </row>
    <row r="159" spans="1:20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52.666666666666664</v>
      </c>
      <c r="P159" s="7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1">
        <f t="shared" si="10"/>
        <v>41638.25</v>
      </c>
      <c r="T159" s="12">
        <f t="shared" si="11"/>
        <v>41650.25</v>
      </c>
    </row>
    <row r="160" spans="1:20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220.95238095238096</v>
      </c>
      <c r="P160" s="7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1">
        <f t="shared" si="10"/>
        <v>42346.25</v>
      </c>
      <c r="T160" s="12">
        <f t="shared" si="11"/>
        <v>42347.25</v>
      </c>
    </row>
    <row r="161" spans="1:20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100.01150627615063</v>
      </c>
      <c r="P161" s="7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1">
        <f t="shared" si="10"/>
        <v>43551.208333333328</v>
      </c>
      <c r="T161" s="12">
        <f t="shared" si="11"/>
        <v>43569.208333333328</v>
      </c>
    </row>
    <row r="162" spans="1:20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162.3125</v>
      </c>
      <c r="P162" s="7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1">
        <f t="shared" si="10"/>
        <v>43582.208333333328</v>
      </c>
      <c r="T162" s="12">
        <f t="shared" si="11"/>
        <v>43598.208333333328</v>
      </c>
    </row>
    <row r="163" spans="1:20" ht="31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78.181818181818187</v>
      </c>
      <c r="P163" s="7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1">
        <f t="shared" si="10"/>
        <v>42270.208333333328</v>
      </c>
      <c r="T163" s="12">
        <f t="shared" si="11"/>
        <v>42276.208333333328</v>
      </c>
    </row>
    <row r="164" spans="1:20" ht="31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149.73770491803279</v>
      </c>
      <c r="P164" s="7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1">
        <f t="shared" si="10"/>
        <v>43442.25</v>
      </c>
      <c r="T164" s="12">
        <f t="shared" si="11"/>
        <v>43472.25</v>
      </c>
    </row>
    <row r="165" spans="1:20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253.25714285714284</v>
      </c>
      <c r="P165" s="7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1">
        <f t="shared" si="10"/>
        <v>43028.208333333328</v>
      </c>
      <c r="T165" s="12">
        <f t="shared" si="11"/>
        <v>43077.25</v>
      </c>
    </row>
    <row r="166" spans="1:20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100.16943521594683</v>
      </c>
      <c r="P166" s="7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1">
        <f t="shared" si="10"/>
        <v>43016.208333333328</v>
      </c>
      <c r="T166" s="12">
        <f t="shared" si="11"/>
        <v>43017.208333333328</v>
      </c>
    </row>
    <row r="167" spans="1:20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121.99004424778761</v>
      </c>
      <c r="P167" s="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1">
        <f t="shared" si="10"/>
        <v>42948.208333333328</v>
      </c>
      <c r="T167" s="12">
        <f t="shared" si="11"/>
        <v>42980.208333333328</v>
      </c>
    </row>
    <row r="168" spans="1:20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137.13265306122449</v>
      </c>
      <c r="P168" s="7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1">
        <f t="shared" si="10"/>
        <v>40534.25</v>
      </c>
      <c r="T168" s="12">
        <f t="shared" si="11"/>
        <v>40538.25</v>
      </c>
    </row>
    <row r="169" spans="1:20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415.53846153846149</v>
      </c>
      <c r="P169" s="7">
        <f t="shared" si="9"/>
        <v>74</v>
      </c>
      <c r="Q169" t="str" cm="1">
        <f t="array" ref="Q169:R169">_xlfn.TEXTSPLIT(N169,"/")</f>
        <v>theater</v>
      </c>
      <c r="R169" t="str">
        <v>plays</v>
      </c>
      <c r="S169" s="11">
        <f t="shared" si="10"/>
        <v>41435.208333333336</v>
      </c>
      <c r="T169" s="12">
        <f t="shared" si="11"/>
        <v>41445.208333333336</v>
      </c>
    </row>
    <row r="170" spans="1:20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31.30913348946136</v>
      </c>
      <c r="P170" s="7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1">
        <f t="shared" si="10"/>
        <v>43518.25</v>
      </c>
      <c r="T170" s="12">
        <f t="shared" si="11"/>
        <v>43541.208333333328</v>
      </c>
    </row>
    <row r="171" spans="1:20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424.08154506437768</v>
      </c>
      <c r="P171" s="7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1">
        <f t="shared" si="10"/>
        <v>41077.208333333336</v>
      </c>
      <c r="T171" s="12">
        <f t="shared" si="11"/>
        <v>41105.208333333336</v>
      </c>
    </row>
    <row r="172" spans="1:20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2.93886230728336</v>
      </c>
      <c r="P172" s="7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1">
        <f t="shared" si="10"/>
        <v>42950.208333333328</v>
      </c>
      <c r="T172" s="12">
        <f t="shared" si="11"/>
        <v>42957.208333333328</v>
      </c>
    </row>
    <row r="173" spans="1:20" ht="31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10.63265306122449</v>
      </c>
      <c r="P173" s="7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1">
        <f t="shared" si="10"/>
        <v>41718.208333333336</v>
      </c>
      <c r="T173" s="12">
        <f t="shared" si="11"/>
        <v>41740.208333333336</v>
      </c>
    </row>
    <row r="174" spans="1:20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82.875</v>
      </c>
      <c r="P174" s="7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1">
        <f t="shared" si="10"/>
        <v>41839.208333333336</v>
      </c>
      <c r="T174" s="12">
        <f t="shared" si="11"/>
        <v>41854.208333333336</v>
      </c>
    </row>
    <row r="175" spans="1:20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163.01447776628748</v>
      </c>
      <c r="P175" s="7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1">
        <f t="shared" si="10"/>
        <v>41412.208333333336</v>
      </c>
      <c r="T175" s="12">
        <f t="shared" si="11"/>
        <v>41418.208333333336</v>
      </c>
    </row>
    <row r="176" spans="1:20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894.66666666666674</v>
      </c>
      <c r="P176" s="7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1">
        <f t="shared" si="10"/>
        <v>42282.208333333328</v>
      </c>
      <c r="T176" s="12">
        <f t="shared" si="11"/>
        <v>42283.208333333328</v>
      </c>
    </row>
    <row r="177" spans="1:20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26.191501103752756</v>
      </c>
      <c r="P177" s="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1">
        <f t="shared" si="10"/>
        <v>42613.208333333328</v>
      </c>
      <c r="T177" s="12">
        <f t="shared" si="11"/>
        <v>42632.208333333328</v>
      </c>
    </row>
    <row r="178" spans="1:20" ht="31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74.834782608695647</v>
      </c>
      <c r="P178" s="7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1">
        <f t="shared" si="10"/>
        <v>42616.208333333328</v>
      </c>
      <c r="T178" s="12">
        <f t="shared" si="11"/>
        <v>42625.208333333328</v>
      </c>
    </row>
    <row r="179" spans="1:20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416.47680412371136</v>
      </c>
      <c r="P179" s="7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1">
        <f t="shared" si="10"/>
        <v>40497.25</v>
      </c>
      <c r="T179" s="12">
        <f t="shared" si="11"/>
        <v>40522.25</v>
      </c>
    </row>
    <row r="180" spans="1:20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96.208333333333329</v>
      </c>
      <c r="P180" s="7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1">
        <f t="shared" si="10"/>
        <v>42999.208333333328</v>
      </c>
      <c r="T180" s="12">
        <f t="shared" si="11"/>
        <v>43008.208333333328</v>
      </c>
    </row>
    <row r="181" spans="1:20" ht="31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357.71910112359546</v>
      </c>
      <c r="P181" s="7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1">
        <f t="shared" si="10"/>
        <v>41350.208333333336</v>
      </c>
      <c r="T181" s="12">
        <f t="shared" si="11"/>
        <v>41351.208333333336</v>
      </c>
    </row>
    <row r="182" spans="1:20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308.45714285714286</v>
      </c>
      <c r="P182" s="7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1">
        <f t="shared" si="10"/>
        <v>40259.208333333336</v>
      </c>
      <c r="T182" s="12">
        <f t="shared" si="11"/>
        <v>40264.208333333336</v>
      </c>
    </row>
    <row r="183" spans="1:20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61.802325581395344</v>
      </c>
      <c r="P183" s="7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1">
        <f t="shared" si="10"/>
        <v>43012.208333333328</v>
      </c>
      <c r="T183" s="12">
        <f t="shared" si="11"/>
        <v>43030.208333333328</v>
      </c>
    </row>
    <row r="184" spans="1:20" ht="31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722.32472324723244</v>
      </c>
      <c r="P184" s="7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1">
        <f t="shared" si="10"/>
        <v>43631.208333333328</v>
      </c>
      <c r="T184" s="12">
        <f t="shared" si="11"/>
        <v>43647.208333333328</v>
      </c>
    </row>
    <row r="185" spans="1:20" ht="31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69.117647058823522</v>
      </c>
      <c r="P185" s="7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1">
        <f t="shared" si="10"/>
        <v>40430.208333333336</v>
      </c>
      <c r="T185" s="12">
        <f t="shared" si="11"/>
        <v>40443.208333333336</v>
      </c>
    </row>
    <row r="186" spans="1:20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293.05555555555554</v>
      </c>
      <c r="P186" s="7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1">
        <f t="shared" si="10"/>
        <v>43588.208333333328</v>
      </c>
      <c r="T186" s="12">
        <f t="shared" si="11"/>
        <v>43589.208333333328</v>
      </c>
    </row>
    <row r="187" spans="1:20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71.8</v>
      </c>
      <c r="P187" s="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1">
        <f t="shared" si="10"/>
        <v>43233.208333333328</v>
      </c>
      <c r="T187" s="12">
        <f t="shared" si="11"/>
        <v>43244.208333333328</v>
      </c>
    </row>
    <row r="188" spans="1:20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31.934684684684683</v>
      </c>
      <c r="P188" s="7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1">
        <f t="shared" si="10"/>
        <v>41782.208333333336</v>
      </c>
      <c r="T188" s="12">
        <f t="shared" si="11"/>
        <v>41797.208333333336</v>
      </c>
    </row>
    <row r="189" spans="1:20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229.87375415282392</v>
      </c>
      <c r="P189" s="7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1">
        <f t="shared" si="10"/>
        <v>41328.25</v>
      </c>
      <c r="T189" s="12">
        <f t="shared" si="11"/>
        <v>41356.208333333336</v>
      </c>
    </row>
    <row r="190" spans="1:20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32.012195121951223</v>
      </c>
      <c r="P190" s="7">
        <f t="shared" si="9"/>
        <v>75</v>
      </c>
      <c r="Q190" t="str" cm="1">
        <f t="array" ref="Q190:R190">_xlfn.TEXTSPLIT(N190,"/")</f>
        <v>theater</v>
      </c>
      <c r="R190" t="str">
        <v>plays</v>
      </c>
      <c r="S190" s="11">
        <f t="shared" si="10"/>
        <v>41975.25</v>
      </c>
      <c r="T190" s="12">
        <f t="shared" si="11"/>
        <v>41976.25</v>
      </c>
    </row>
    <row r="191" spans="1:20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23.525352848928385</v>
      </c>
      <c r="P191" s="7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1">
        <f t="shared" si="10"/>
        <v>42433.25</v>
      </c>
      <c r="T191" s="12">
        <f t="shared" si="11"/>
        <v>42433.25</v>
      </c>
    </row>
    <row r="192" spans="1:20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68.594594594594597</v>
      </c>
      <c r="P192" s="7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1">
        <f t="shared" si="10"/>
        <v>41429.208333333336</v>
      </c>
      <c r="T192" s="12">
        <f t="shared" si="11"/>
        <v>41430.208333333336</v>
      </c>
    </row>
    <row r="193" spans="1:20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37.952380952380956</v>
      </c>
      <c r="P193" s="7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1">
        <f t="shared" si="10"/>
        <v>43536.208333333328</v>
      </c>
      <c r="T193" s="12">
        <f t="shared" si="11"/>
        <v>43539.208333333328</v>
      </c>
    </row>
    <row r="194" spans="1:20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19.992957746478872</v>
      </c>
      <c r="P194" s="7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1">
        <f t="shared" si="10"/>
        <v>41817.208333333336</v>
      </c>
      <c r="T194" s="12">
        <f t="shared" si="11"/>
        <v>41821.208333333336</v>
      </c>
    </row>
    <row r="195" spans="1:20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E195/D195*100</f>
        <v>45.636363636363633</v>
      </c>
      <c r="P195" s="7">
        <f t="shared" ref="P195:P258" si="13">IF(G195=0, 0, E195/G195)</f>
        <v>46.338461538461537</v>
      </c>
      <c r="Q195" t="str" cm="1">
        <f t="array" ref="Q195:R195">_xlfn.TEXTSPLIT(N195,"/")</f>
        <v>music</v>
      </c>
      <c r="R195" t="str">
        <v>indie rock</v>
      </c>
      <c r="S195" s="11">
        <f t="shared" ref="S195:S258" si="14">(((J195/60)/60)/24)+DATE(1970,1,1)</f>
        <v>43198.208333333328</v>
      </c>
      <c r="T195" s="12">
        <f t="shared" ref="T195:T258" si="15">(((K195/60)/60)/24)+DATE(1970,1,1)</f>
        <v>43202.208333333328</v>
      </c>
    </row>
    <row r="196" spans="1:20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122.7605633802817</v>
      </c>
      <c r="P196" s="7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1">
        <f t="shared" si="14"/>
        <v>42261.208333333328</v>
      </c>
      <c r="T196" s="12">
        <f t="shared" si="15"/>
        <v>42277.208333333328</v>
      </c>
    </row>
    <row r="197" spans="1:20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361.75316455696202</v>
      </c>
      <c r="P197" s="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1">
        <f t="shared" si="14"/>
        <v>43310.208333333328</v>
      </c>
      <c r="T197" s="12">
        <f t="shared" si="15"/>
        <v>43317.208333333328</v>
      </c>
    </row>
    <row r="198" spans="1:20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63.146341463414636</v>
      </c>
      <c r="P198" s="7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1">
        <f t="shared" si="14"/>
        <v>42616.208333333328</v>
      </c>
      <c r="T198" s="12">
        <f t="shared" si="15"/>
        <v>42635.208333333328</v>
      </c>
    </row>
    <row r="199" spans="1:20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298.20475319926874</v>
      </c>
      <c r="P199" s="7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1">
        <f t="shared" si="14"/>
        <v>42909.208333333328</v>
      </c>
      <c r="T199" s="12">
        <f t="shared" si="15"/>
        <v>42923.208333333328</v>
      </c>
    </row>
    <row r="200" spans="1:20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9.5585443037974684</v>
      </c>
      <c r="P200" s="7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1">
        <f t="shared" si="14"/>
        <v>40396.208333333336</v>
      </c>
      <c r="T200" s="12">
        <f t="shared" si="15"/>
        <v>40425.208333333336</v>
      </c>
    </row>
    <row r="201" spans="1:20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53.777777777777779</v>
      </c>
      <c r="P201" s="7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1">
        <f t="shared" si="14"/>
        <v>42192.208333333328</v>
      </c>
      <c r="T201" s="12">
        <f t="shared" si="15"/>
        <v>42196.208333333328</v>
      </c>
    </row>
    <row r="202" spans="1:20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2</v>
      </c>
      <c r="P202" s="7">
        <f t="shared" si="13"/>
        <v>2</v>
      </c>
      <c r="Q202" t="str" cm="1">
        <f t="array" ref="Q202:R202">_xlfn.TEXTSPLIT(N202,"/")</f>
        <v>theater</v>
      </c>
      <c r="R202" t="str">
        <v>plays</v>
      </c>
      <c r="S202" s="11">
        <f t="shared" si="14"/>
        <v>40262.208333333336</v>
      </c>
      <c r="T202" s="12">
        <f t="shared" si="15"/>
        <v>40273.208333333336</v>
      </c>
    </row>
    <row r="203" spans="1:20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681.19047619047615</v>
      </c>
      <c r="P203" s="7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1">
        <f t="shared" si="14"/>
        <v>41845.208333333336</v>
      </c>
      <c r="T203" s="12">
        <f t="shared" si="15"/>
        <v>41863.208333333336</v>
      </c>
    </row>
    <row r="204" spans="1:20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78.831325301204828</v>
      </c>
      <c r="P204" s="7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1">
        <f t="shared" si="14"/>
        <v>40818.208333333336</v>
      </c>
      <c r="T204" s="12">
        <f t="shared" si="15"/>
        <v>40822.208333333336</v>
      </c>
    </row>
    <row r="205" spans="1:20" ht="31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134.40792216817235</v>
      </c>
      <c r="P205" s="7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1">
        <f t="shared" si="14"/>
        <v>42752.25</v>
      </c>
      <c r="T205" s="12">
        <f t="shared" si="15"/>
        <v>42754.25</v>
      </c>
    </row>
    <row r="206" spans="1:20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3.3719999999999999</v>
      </c>
      <c r="P206" s="7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1">
        <f t="shared" si="14"/>
        <v>40636.208333333336</v>
      </c>
      <c r="T206" s="12">
        <f t="shared" si="15"/>
        <v>40646.208333333336</v>
      </c>
    </row>
    <row r="207" spans="1:20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431.84615384615387</v>
      </c>
      <c r="P207" s="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1">
        <f t="shared" si="14"/>
        <v>43390.208333333328</v>
      </c>
      <c r="T207" s="12">
        <f t="shared" si="15"/>
        <v>43402.208333333328</v>
      </c>
    </row>
    <row r="208" spans="1:20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38.844444444444441</v>
      </c>
      <c r="P208" s="7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1">
        <f t="shared" si="14"/>
        <v>40236.25</v>
      </c>
      <c r="T208" s="12">
        <f t="shared" si="15"/>
        <v>40245.25</v>
      </c>
    </row>
    <row r="209" spans="1:20" ht="31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425.7</v>
      </c>
      <c r="P209" s="7">
        <f t="shared" si="13"/>
        <v>99</v>
      </c>
      <c r="Q209" t="str" cm="1">
        <f t="array" ref="Q209:R209">_xlfn.TEXTSPLIT(N209,"/")</f>
        <v>music</v>
      </c>
      <c r="R209" t="str">
        <v>rock</v>
      </c>
      <c r="S209" s="11">
        <f t="shared" si="14"/>
        <v>43340.208333333328</v>
      </c>
      <c r="T209" s="12">
        <f t="shared" si="15"/>
        <v>43360.208333333328</v>
      </c>
    </row>
    <row r="210" spans="1:20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101.12239715591672</v>
      </c>
      <c r="P210" s="7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1">
        <f t="shared" si="14"/>
        <v>43048.25</v>
      </c>
      <c r="T210" s="12">
        <f t="shared" si="15"/>
        <v>43072.25</v>
      </c>
    </row>
    <row r="211" spans="1:20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21.188688946015425</v>
      </c>
      <c r="P211" s="7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1">
        <f t="shared" si="14"/>
        <v>42496.208333333328</v>
      </c>
      <c r="T211" s="12">
        <f t="shared" si="15"/>
        <v>42503.208333333328</v>
      </c>
    </row>
    <row r="212" spans="1:20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67.425531914893625</v>
      </c>
      <c r="P212" s="7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4"/>
        <v>42797.25</v>
      </c>
      <c r="T212" s="12">
        <f t="shared" si="15"/>
        <v>42824.208333333328</v>
      </c>
    </row>
    <row r="213" spans="1:20" ht="31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94.923371647509583</v>
      </c>
      <c r="P213" s="7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1">
        <f t="shared" si="14"/>
        <v>41513.208333333336</v>
      </c>
      <c r="T213" s="12">
        <f t="shared" si="15"/>
        <v>41537.208333333336</v>
      </c>
    </row>
    <row r="214" spans="1:20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151.85185185185185</v>
      </c>
      <c r="P214" s="7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1">
        <f t="shared" si="14"/>
        <v>43814.25</v>
      </c>
      <c r="T214" s="12">
        <f t="shared" si="15"/>
        <v>43860.25</v>
      </c>
    </row>
    <row r="215" spans="1:20" ht="31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195.16382252559728</v>
      </c>
      <c r="P215" s="7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1">
        <f t="shared" si="14"/>
        <v>40488.208333333336</v>
      </c>
      <c r="T215" s="12">
        <f t="shared" si="15"/>
        <v>40496.25</v>
      </c>
    </row>
    <row r="216" spans="1:20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1023.1428571428571</v>
      </c>
      <c r="P216" s="7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1">
        <f t="shared" si="14"/>
        <v>40409.208333333336</v>
      </c>
      <c r="T216" s="12">
        <f t="shared" si="15"/>
        <v>40415.208333333336</v>
      </c>
    </row>
    <row r="217" spans="1:20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3.841836734693878</v>
      </c>
      <c r="P217" s="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1">
        <f t="shared" si="14"/>
        <v>43509.25</v>
      </c>
      <c r="T217" s="12">
        <f t="shared" si="15"/>
        <v>43511.25</v>
      </c>
    </row>
    <row r="218" spans="1:20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155.07066557107643</v>
      </c>
      <c r="P218" s="7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1">
        <f t="shared" si="14"/>
        <v>40869.25</v>
      </c>
      <c r="T218" s="12">
        <f t="shared" si="15"/>
        <v>40871.25</v>
      </c>
    </row>
    <row r="219" spans="1:20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44.753477588871718</v>
      </c>
      <c r="P219" s="7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4"/>
        <v>43583.208333333328</v>
      </c>
      <c r="T219" s="12">
        <f t="shared" si="15"/>
        <v>43592.208333333328</v>
      </c>
    </row>
    <row r="220" spans="1:20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215.94736842105263</v>
      </c>
      <c r="P220" s="7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1">
        <f t="shared" si="14"/>
        <v>40858.25</v>
      </c>
      <c r="T220" s="12">
        <f t="shared" si="15"/>
        <v>40892.25</v>
      </c>
    </row>
    <row r="221" spans="1:20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332.12709832134288</v>
      </c>
      <c r="P221" s="7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1">
        <f t="shared" si="14"/>
        <v>41137.208333333336</v>
      </c>
      <c r="T221" s="12">
        <f t="shared" si="15"/>
        <v>41149.208333333336</v>
      </c>
    </row>
    <row r="222" spans="1:20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8.4430379746835449</v>
      </c>
      <c r="P222" s="7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1">
        <f t="shared" si="14"/>
        <v>40725.208333333336</v>
      </c>
      <c r="T222" s="12">
        <f t="shared" si="15"/>
        <v>40743.208333333336</v>
      </c>
    </row>
    <row r="223" spans="1:20" ht="31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98.625514403292186</v>
      </c>
      <c r="P223" s="7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1">
        <f t="shared" si="14"/>
        <v>41081.208333333336</v>
      </c>
      <c r="T223" s="12">
        <f t="shared" si="15"/>
        <v>41083.208333333336</v>
      </c>
    </row>
    <row r="224" spans="1:20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137.97916666666669</v>
      </c>
      <c r="P224" s="7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1">
        <f t="shared" si="14"/>
        <v>41914.208333333336</v>
      </c>
      <c r="T224" s="12">
        <f t="shared" si="15"/>
        <v>41915.208333333336</v>
      </c>
    </row>
    <row r="225" spans="1:20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93.81099656357388</v>
      </c>
      <c r="P225" s="7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1">
        <f t="shared" si="14"/>
        <v>42445.208333333328</v>
      </c>
      <c r="T225" s="12">
        <f t="shared" si="15"/>
        <v>42459.208333333328</v>
      </c>
    </row>
    <row r="226" spans="1:20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403.63930885529157</v>
      </c>
      <c r="P226" s="7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4"/>
        <v>41906.208333333336</v>
      </c>
      <c r="T226" s="12">
        <f t="shared" si="15"/>
        <v>41951.25</v>
      </c>
    </row>
    <row r="227" spans="1:20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260.1740412979351</v>
      </c>
      <c r="P227" s="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1">
        <f t="shared" si="14"/>
        <v>41762.208333333336</v>
      </c>
      <c r="T227" s="12">
        <f t="shared" si="15"/>
        <v>41762.208333333336</v>
      </c>
    </row>
    <row r="228" spans="1:20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366.63333333333333</v>
      </c>
      <c r="P228" s="7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1">
        <f t="shared" si="14"/>
        <v>40276.208333333336</v>
      </c>
      <c r="T228" s="12">
        <f t="shared" si="15"/>
        <v>40313.208333333336</v>
      </c>
    </row>
    <row r="229" spans="1:20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168.72085385878489</v>
      </c>
      <c r="P229" s="7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1">
        <f t="shared" si="14"/>
        <v>42139.208333333328</v>
      </c>
      <c r="T229" s="12">
        <f t="shared" si="15"/>
        <v>42145.208333333328</v>
      </c>
    </row>
    <row r="230" spans="1:20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119.90717911530093</v>
      </c>
      <c r="P230" s="7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1">
        <f t="shared" si="14"/>
        <v>42613.208333333328</v>
      </c>
      <c r="T230" s="12">
        <f t="shared" si="15"/>
        <v>42638.208333333328</v>
      </c>
    </row>
    <row r="231" spans="1:20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193.68925233644859</v>
      </c>
      <c r="P231" s="7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1">
        <f t="shared" si="14"/>
        <v>42887.208333333328</v>
      </c>
      <c r="T231" s="12">
        <f t="shared" si="15"/>
        <v>42935.208333333328</v>
      </c>
    </row>
    <row r="232" spans="1:20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420.16666666666669</v>
      </c>
      <c r="P232" s="7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1">
        <f t="shared" si="14"/>
        <v>43805.25</v>
      </c>
      <c r="T232" s="12">
        <f t="shared" si="15"/>
        <v>43805.25</v>
      </c>
    </row>
    <row r="233" spans="1:20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76.708333333333329</v>
      </c>
      <c r="P233" s="7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1">
        <f t="shared" si="14"/>
        <v>41415.208333333336</v>
      </c>
      <c r="T233" s="12">
        <f t="shared" si="15"/>
        <v>41473.208333333336</v>
      </c>
    </row>
    <row r="234" spans="1:20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171.26470588235293</v>
      </c>
      <c r="P234" s="7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1">
        <f t="shared" si="14"/>
        <v>42576.208333333328</v>
      </c>
      <c r="T234" s="12">
        <f t="shared" si="15"/>
        <v>42577.208333333328</v>
      </c>
    </row>
    <row r="235" spans="1:20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157.89473684210526</v>
      </c>
      <c r="P235" s="7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1">
        <f t="shared" si="14"/>
        <v>40706.208333333336</v>
      </c>
      <c r="T235" s="12">
        <f t="shared" si="15"/>
        <v>40722.208333333336</v>
      </c>
    </row>
    <row r="236" spans="1:20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109.08</v>
      </c>
      <c r="P236" s="7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1">
        <f t="shared" si="14"/>
        <v>42969.208333333328</v>
      </c>
      <c r="T236" s="12">
        <f t="shared" si="15"/>
        <v>42976.208333333328</v>
      </c>
    </row>
    <row r="237" spans="1:20" ht="31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41.732558139534881</v>
      </c>
      <c r="P237" s="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1">
        <f t="shared" si="14"/>
        <v>42779.25</v>
      </c>
      <c r="T237" s="12">
        <f t="shared" si="15"/>
        <v>42784.25</v>
      </c>
    </row>
    <row r="238" spans="1:20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10.944303797468354</v>
      </c>
      <c r="P238" s="7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1">
        <f t="shared" si="14"/>
        <v>43641.208333333328</v>
      </c>
      <c r="T238" s="12">
        <f t="shared" si="15"/>
        <v>43648.208333333328</v>
      </c>
    </row>
    <row r="239" spans="1:20" ht="31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159.3763440860215</v>
      </c>
      <c r="P239" s="7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1">
        <f t="shared" si="14"/>
        <v>41754.208333333336</v>
      </c>
      <c r="T239" s="12">
        <f t="shared" si="15"/>
        <v>41756.208333333336</v>
      </c>
    </row>
    <row r="240" spans="1:20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422.41666666666669</v>
      </c>
      <c r="P240" s="7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1">
        <f t="shared" si="14"/>
        <v>43083.25</v>
      </c>
      <c r="T240" s="12">
        <f t="shared" si="15"/>
        <v>43108.25</v>
      </c>
    </row>
    <row r="241" spans="1:20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97.71875</v>
      </c>
      <c r="P241" s="7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1">
        <f t="shared" si="14"/>
        <v>42245.208333333328</v>
      </c>
      <c r="T241" s="12">
        <f t="shared" si="15"/>
        <v>42249.208333333328</v>
      </c>
    </row>
    <row r="242" spans="1:20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418.78911564625849</v>
      </c>
      <c r="P242" s="7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1">
        <f t="shared" si="14"/>
        <v>40396.208333333336</v>
      </c>
      <c r="T242" s="12">
        <f t="shared" si="15"/>
        <v>40397.208333333336</v>
      </c>
    </row>
    <row r="243" spans="1:20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101.91632047477745</v>
      </c>
      <c r="P243" s="7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1">
        <f t="shared" si="14"/>
        <v>41742.208333333336</v>
      </c>
      <c r="T243" s="12">
        <f t="shared" si="15"/>
        <v>41752.208333333336</v>
      </c>
    </row>
    <row r="244" spans="1:20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127.72619047619047</v>
      </c>
      <c r="P244" s="7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1">
        <f t="shared" si="14"/>
        <v>42865.208333333328</v>
      </c>
      <c r="T244" s="12">
        <f t="shared" si="15"/>
        <v>42875.208333333328</v>
      </c>
    </row>
    <row r="245" spans="1:20" ht="31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445.21739130434781</v>
      </c>
      <c r="P245" s="7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1">
        <f t="shared" si="14"/>
        <v>43163.25</v>
      </c>
      <c r="T245" s="12">
        <f t="shared" si="15"/>
        <v>43166.25</v>
      </c>
    </row>
    <row r="246" spans="1:20" ht="31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569.71428571428578</v>
      </c>
      <c r="P246" s="7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1">
        <f t="shared" si="14"/>
        <v>41834.208333333336</v>
      </c>
      <c r="T246" s="12">
        <f t="shared" si="15"/>
        <v>41886.208333333336</v>
      </c>
    </row>
    <row r="247" spans="1:20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509.34482758620686</v>
      </c>
      <c r="P247" s="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1">
        <f t="shared" si="14"/>
        <v>41736.208333333336</v>
      </c>
      <c r="T247" s="12">
        <f t="shared" si="15"/>
        <v>41737.208333333336</v>
      </c>
    </row>
    <row r="248" spans="1:20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325.5333333333333</v>
      </c>
      <c r="P248" s="7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1">
        <f t="shared" si="14"/>
        <v>41491.208333333336</v>
      </c>
      <c r="T248" s="12">
        <f t="shared" si="15"/>
        <v>41495.208333333336</v>
      </c>
    </row>
    <row r="249" spans="1:20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932.61616161616166</v>
      </c>
      <c r="P249" s="7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1">
        <f t="shared" si="14"/>
        <v>42726.25</v>
      </c>
      <c r="T249" s="12">
        <f t="shared" si="15"/>
        <v>42741.25</v>
      </c>
    </row>
    <row r="250" spans="1:20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211.33870967741933</v>
      </c>
      <c r="P250" s="7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1">
        <f t="shared" si="14"/>
        <v>42004.25</v>
      </c>
      <c r="T250" s="12">
        <f t="shared" si="15"/>
        <v>42009.25</v>
      </c>
    </row>
    <row r="251" spans="1:20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273.32520325203251</v>
      </c>
      <c r="P251" s="7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1">
        <f t="shared" si="14"/>
        <v>42006.25</v>
      </c>
      <c r="T251" s="12">
        <f t="shared" si="15"/>
        <v>42013.25</v>
      </c>
    </row>
    <row r="252" spans="1:20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3</v>
      </c>
      <c r="P252" s="7">
        <f t="shared" si="13"/>
        <v>3</v>
      </c>
      <c r="Q252" t="str" cm="1">
        <f t="array" ref="Q252:R252">_xlfn.TEXTSPLIT(N252,"/")</f>
        <v>music</v>
      </c>
      <c r="R252" t="str">
        <v>rock</v>
      </c>
      <c r="S252" s="11">
        <f t="shared" si="14"/>
        <v>40203.25</v>
      </c>
      <c r="T252" s="12">
        <f t="shared" si="15"/>
        <v>40238.25</v>
      </c>
    </row>
    <row r="253" spans="1:20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54.084507042253513</v>
      </c>
      <c r="P253" s="7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1">
        <f t="shared" si="14"/>
        <v>41252.25</v>
      </c>
      <c r="T253" s="12">
        <f t="shared" si="15"/>
        <v>41254.25</v>
      </c>
    </row>
    <row r="254" spans="1:20" ht="31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626.29999999999995</v>
      </c>
      <c r="P254" s="7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1">
        <f t="shared" si="14"/>
        <v>41572.208333333336</v>
      </c>
      <c r="T254" s="12">
        <f t="shared" si="15"/>
        <v>41577.208333333336</v>
      </c>
    </row>
    <row r="255" spans="1:20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89.021399176954731</v>
      </c>
      <c r="P255" s="7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1">
        <f t="shared" si="14"/>
        <v>40641.208333333336</v>
      </c>
      <c r="T255" s="12">
        <f t="shared" si="15"/>
        <v>40653.208333333336</v>
      </c>
    </row>
    <row r="256" spans="1:20" ht="31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184.89130434782609</v>
      </c>
      <c r="P256" s="7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1">
        <f t="shared" si="14"/>
        <v>42787.25</v>
      </c>
      <c r="T256" s="12">
        <f t="shared" si="15"/>
        <v>42789.25</v>
      </c>
    </row>
    <row r="257" spans="1:20" ht="31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120.16770186335404</v>
      </c>
      <c r="P257" s="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1">
        <f t="shared" si="14"/>
        <v>40590.25</v>
      </c>
      <c r="T257" s="12">
        <f t="shared" si="15"/>
        <v>40595.25</v>
      </c>
    </row>
    <row r="258" spans="1:20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23.390243902439025</v>
      </c>
      <c r="P258" s="7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1">
        <f t="shared" si="14"/>
        <v>42393.25</v>
      </c>
      <c r="T258" s="12">
        <f t="shared" si="15"/>
        <v>42430.25</v>
      </c>
    </row>
    <row r="259" spans="1:20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E259/D259*100</f>
        <v>146</v>
      </c>
      <c r="P259" s="7">
        <f t="shared" ref="P259:P322" si="17">IF(G259=0, 0, E259/G259)</f>
        <v>90.456521739130437</v>
      </c>
      <c r="Q259" t="str" cm="1">
        <f t="array" ref="Q259:R259">_xlfn.TEXTSPLIT(N259,"/")</f>
        <v>theater</v>
      </c>
      <c r="R259" t="str">
        <v>plays</v>
      </c>
      <c r="S259" s="11">
        <f t="shared" ref="S259:S322" si="18">(((J259/60)/60)/24)+DATE(1970,1,1)</f>
        <v>41338.25</v>
      </c>
      <c r="T259" s="12">
        <f t="shared" ref="T259:T322" si="19">(((K259/60)/60)/24)+DATE(1970,1,1)</f>
        <v>41352.208333333336</v>
      </c>
    </row>
    <row r="260" spans="1:20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268.48</v>
      </c>
      <c r="P260" s="7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1">
        <f t="shared" si="18"/>
        <v>42712.25</v>
      </c>
      <c r="T260" s="12">
        <f t="shared" si="19"/>
        <v>42732.25</v>
      </c>
    </row>
    <row r="261" spans="1:20" ht="31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597.5</v>
      </c>
      <c r="P261" s="7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1">
        <f t="shared" si="18"/>
        <v>41251.25</v>
      </c>
      <c r="T261" s="12">
        <f t="shared" si="19"/>
        <v>41270.25</v>
      </c>
    </row>
    <row r="262" spans="1:20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157.69841269841268</v>
      </c>
      <c r="P262" s="7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1">
        <f t="shared" si="18"/>
        <v>41180.208333333336</v>
      </c>
      <c r="T262" s="12">
        <f t="shared" si="19"/>
        <v>41192.208333333336</v>
      </c>
    </row>
    <row r="263" spans="1:20" ht="31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31.201660735468568</v>
      </c>
      <c r="P263" s="7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1">
        <f t="shared" si="18"/>
        <v>40415.208333333336</v>
      </c>
      <c r="T263" s="12">
        <f t="shared" si="19"/>
        <v>40419.208333333336</v>
      </c>
    </row>
    <row r="264" spans="1:20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313.41176470588238</v>
      </c>
      <c r="P264" s="7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1">
        <f t="shared" si="18"/>
        <v>40638.208333333336</v>
      </c>
      <c r="T264" s="12">
        <f t="shared" si="19"/>
        <v>40664.208333333336</v>
      </c>
    </row>
    <row r="265" spans="1:20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370.89655172413791</v>
      </c>
      <c r="P265" s="7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1">
        <f t="shared" si="18"/>
        <v>40187.25</v>
      </c>
      <c r="T265" s="12">
        <f t="shared" si="19"/>
        <v>40187.25</v>
      </c>
    </row>
    <row r="266" spans="1:20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362.66447368421052</v>
      </c>
      <c r="P266" s="7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1">
        <f t="shared" si="18"/>
        <v>41317.25</v>
      </c>
      <c r="T266" s="12">
        <f t="shared" si="19"/>
        <v>41333.25</v>
      </c>
    </row>
    <row r="267" spans="1:20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123.08163265306122</v>
      </c>
      <c r="P267" s="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1">
        <f t="shared" si="18"/>
        <v>42372.25</v>
      </c>
      <c r="T267" s="12">
        <f t="shared" si="19"/>
        <v>42416.25</v>
      </c>
    </row>
    <row r="268" spans="1:20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76.766756032171585</v>
      </c>
      <c r="P268" s="7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1">
        <f t="shared" si="18"/>
        <v>41950.25</v>
      </c>
      <c r="T268" s="12">
        <f t="shared" si="19"/>
        <v>41983.25</v>
      </c>
    </row>
    <row r="269" spans="1:20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233.62012987012989</v>
      </c>
      <c r="P269" s="7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1">
        <f t="shared" si="18"/>
        <v>41206.208333333336</v>
      </c>
      <c r="T269" s="12">
        <f t="shared" si="19"/>
        <v>41222.25</v>
      </c>
    </row>
    <row r="270" spans="1:20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180.53333333333333</v>
      </c>
      <c r="P270" s="7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1">
        <f t="shared" si="18"/>
        <v>41186.208333333336</v>
      </c>
      <c r="T270" s="12">
        <f t="shared" si="19"/>
        <v>41232.25</v>
      </c>
    </row>
    <row r="271" spans="1:20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252.62857142857143</v>
      </c>
      <c r="P271" s="7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1">
        <f t="shared" si="18"/>
        <v>43496.25</v>
      </c>
      <c r="T271" s="12">
        <f t="shared" si="19"/>
        <v>43517.25</v>
      </c>
    </row>
    <row r="272" spans="1:20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27.176538240368025</v>
      </c>
      <c r="P272" s="7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1">
        <f t="shared" si="18"/>
        <v>40514.25</v>
      </c>
      <c r="T272" s="12">
        <f t="shared" si="19"/>
        <v>40516.25</v>
      </c>
    </row>
    <row r="273" spans="1:20" ht="31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</v>
      </c>
      <c r="P273" s="7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1">
        <f t="shared" si="18"/>
        <v>42345.25</v>
      </c>
      <c r="T273" s="12">
        <f t="shared" si="19"/>
        <v>42376.25</v>
      </c>
    </row>
    <row r="274" spans="1:20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304.0097847358121</v>
      </c>
      <c r="P274" s="7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1">
        <f t="shared" si="18"/>
        <v>43656.208333333328</v>
      </c>
      <c r="T274" s="12">
        <f t="shared" si="19"/>
        <v>43681.208333333328</v>
      </c>
    </row>
    <row r="275" spans="1:20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137.23076923076923</v>
      </c>
      <c r="P275" s="7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1">
        <f t="shared" si="18"/>
        <v>42995.208333333328</v>
      </c>
      <c r="T275" s="12">
        <f t="shared" si="19"/>
        <v>42998.208333333328</v>
      </c>
    </row>
    <row r="276" spans="1:20" ht="31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32.208333333333336</v>
      </c>
      <c r="P276" s="7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1">
        <f t="shared" si="18"/>
        <v>43045.25</v>
      </c>
      <c r="T276" s="12">
        <f t="shared" si="19"/>
        <v>43050.25</v>
      </c>
    </row>
    <row r="277" spans="1:20" ht="31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241.51282051282053</v>
      </c>
      <c r="P277" s="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1">
        <f t="shared" si="18"/>
        <v>43561.208333333328</v>
      </c>
      <c r="T277" s="12">
        <f t="shared" si="19"/>
        <v>43569.208333333328</v>
      </c>
    </row>
    <row r="278" spans="1:20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96.8</v>
      </c>
      <c r="P278" s="7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1">
        <f t="shared" si="18"/>
        <v>41018.208333333336</v>
      </c>
      <c r="T278" s="12">
        <f t="shared" si="19"/>
        <v>41023.208333333336</v>
      </c>
    </row>
    <row r="279" spans="1:20" ht="31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1066.4285714285716</v>
      </c>
      <c r="P279" s="7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1">
        <f t="shared" si="18"/>
        <v>40378.208333333336</v>
      </c>
      <c r="T279" s="12">
        <f t="shared" si="19"/>
        <v>40380.208333333336</v>
      </c>
    </row>
    <row r="280" spans="1:20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325.88888888888891</v>
      </c>
      <c r="P280" s="7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1">
        <f t="shared" si="18"/>
        <v>41239.25</v>
      </c>
      <c r="T280" s="12">
        <f t="shared" si="19"/>
        <v>41264.25</v>
      </c>
    </row>
    <row r="281" spans="1:20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170.70000000000002</v>
      </c>
      <c r="P281" s="7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1">
        <f t="shared" si="18"/>
        <v>43346.208333333328</v>
      </c>
      <c r="T281" s="12">
        <f t="shared" si="19"/>
        <v>43349.208333333328</v>
      </c>
    </row>
    <row r="282" spans="1:20" ht="31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581.44000000000005</v>
      </c>
      <c r="P282" s="7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1">
        <f t="shared" si="18"/>
        <v>43060.25</v>
      </c>
      <c r="T282" s="12">
        <f t="shared" si="19"/>
        <v>43066.25</v>
      </c>
    </row>
    <row r="283" spans="1:20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91.520972644376897</v>
      </c>
      <c r="P283" s="7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1">
        <f t="shared" si="18"/>
        <v>40979.25</v>
      </c>
      <c r="T283" s="12">
        <f t="shared" si="19"/>
        <v>41000.208333333336</v>
      </c>
    </row>
    <row r="284" spans="1:20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108.04761904761904</v>
      </c>
      <c r="P284" s="7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1">
        <f t="shared" si="18"/>
        <v>42701.25</v>
      </c>
      <c r="T284" s="12">
        <f t="shared" si="19"/>
        <v>42707.25</v>
      </c>
    </row>
    <row r="285" spans="1:20" ht="31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18.728395061728396</v>
      </c>
      <c r="P285" s="7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1">
        <f t="shared" si="18"/>
        <v>42520.208333333328</v>
      </c>
      <c r="T285" s="12">
        <f t="shared" si="19"/>
        <v>42525.208333333328</v>
      </c>
    </row>
    <row r="286" spans="1:20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83.193877551020407</v>
      </c>
      <c r="P286" s="7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1">
        <f t="shared" si="18"/>
        <v>41030.208333333336</v>
      </c>
      <c r="T286" s="12">
        <f t="shared" si="19"/>
        <v>41035.208333333336</v>
      </c>
    </row>
    <row r="287" spans="1:20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706.33333333333337</v>
      </c>
      <c r="P287" s="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1">
        <f t="shared" si="18"/>
        <v>42623.208333333328</v>
      </c>
      <c r="T287" s="12">
        <f t="shared" si="19"/>
        <v>42661.208333333328</v>
      </c>
    </row>
    <row r="288" spans="1:20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17.446030330062445</v>
      </c>
      <c r="P288" s="7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1">
        <f t="shared" si="18"/>
        <v>42697.25</v>
      </c>
      <c r="T288" s="12">
        <f t="shared" si="19"/>
        <v>42704.25</v>
      </c>
    </row>
    <row r="289" spans="1:20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209.73015873015873</v>
      </c>
      <c r="P289" s="7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1">
        <f t="shared" si="18"/>
        <v>42122.208333333328</v>
      </c>
      <c r="T289" s="12">
        <f t="shared" si="19"/>
        <v>42122.208333333328</v>
      </c>
    </row>
    <row r="290" spans="1:20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97.785714285714292</v>
      </c>
      <c r="P290" s="7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1">
        <f t="shared" si="18"/>
        <v>40982.208333333336</v>
      </c>
      <c r="T290" s="12">
        <f t="shared" si="19"/>
        <v>40983.208333333336</v>
      </c>
    </row>
    <row r="291" spans="1:20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1684.25</v>
      </c>
      <c r="P291" s="7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1">
        <f t="shared" si="18"/>
        <v>42219.208333333328</v>
      </c>
      <c r="T291" s="12">
        <f t="shared" si="19"/>
        <v>42222.208333333328</v>
      </c>
    </row>
    <row r="292" spans="1:20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54.402135231316727</v>
      </c>
      <c r="P292" s="7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1">
        <f t="shared" si="18"/>
        <v>41404.208333333336</v>
      </c>
      <c r="T292" s="12">
        <f t="shared" si="19"/>
        <v>41436.208333333336</v>
      </c>
    </row>
    <row r="293" spans="1:20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456.61111111111109</v>
      </c>
      <c r="P293" s="7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1">
        <f t="shared" si="18"/>
        <v>40831.208333333336</v>
      </c>
      <c r="T293" s="12">
        <f t="shared" si="19"/>
        <v>40835.208333333336</v>
      </c>
    </row>
    <row r="294" spans="1:20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9.8219178082191778</v>
      </c>
      <c r="P294" s="7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1">
        <f t="shared" si="18"/>
        <v>40984.208333333336</v>
      </c>
      <c r="T294" s="12">
        <f t="shared" si="19"/>
        <v>41002.208333333336</v>
      </c>
    </row>
    <row r="295" spans="1:20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16.384615384615383</v>
      </c>
      <c r="P295" s="7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1">
        <f t="shared" si="18"/>
        <v>40456.208333333336</v>
      </c>
      <c r="T295" s="12">
        <f t="shared" si="19"/>
        <v>40465.208333333336</v>
      </c>
    </row>
    <row r="296" spans="1:20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1339.6666666666667</v>
      </c>
      <c r="P296" s="7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1">
        <f t="shared" si="18"/>
        <v>43399.208333333328</v>
      </c>
      <c r="T296" s="12">
        <f t="shared" si="19"/>
        <v>43411.25</v>
      </c>
    </row>
    <row r="297" spans="1:20" ht="31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35.650077760497666</v>
      </c>
      <c r="P297" s="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1">
        <f t="shared" si="18"/>
        <v>41562.208333333336</v>
      </c>
      <c r="T297" s="12">
        <f t="shared" si="19"/>
        <v>41587.25</v>
      </c>
    </row>
    <row r="298" spans="1:20" ht="31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54.950819672131146</v>
      </c>
      <c r="P298" s="7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1">
        <f t="shared" si="18"/>
        <v>43493.25</v>
      </c>
      <c r="T298" s="12">
        <f t="shared" si="19"/>
        <v>43515.25</v>
      </c>
    </row>
    <row r="299" spans="1:20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94.236111111111114</v>
      </c>
      <c r="P299" s="7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1">
        <f t="shared" si="18"/>
        <v>41653.25</v>
      </c>
      <c r="T299" s="12">
        <f t="shared" si="19"/>
        <v>41662.25</v>
      </c>
    </row>
    <row r="300" spans="1:20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143.91428571428571</v>
      </c>
      <c r="P300" s="7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1">
        <f t="shared" si="18"/>
        <v>42426.25</v>
      </c>
      <c r="T300" s="12">
        <f t="shared" si="19"/>
        <v>42444.208333333328</v>
      </c>
    </row>
    <row r="301" spans="1:20" ht="31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51.421052631578945</v>
      </c>
      <c r="P301" s="7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1">
        <f t="shared" si="18"/>
        <v>42432.25</v>
      </c>
      <c r="T301" s="12">
        <f t="shared" si="19"/>
        <v>42488.208333333328</v>
      </c>
    </row>
    <row r="302" spans="1:20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5</v>
      </c>
      <c r="P302" s="7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1">
        <f t="shared" si="18"/>
        <v>42977.208333333328</v>
      </c>
      <c r="T302" s="12">
        <f t="shared" si="19"/>
        <v>42978.208333333328</v>
      </c>
    </row>
    <row r="303" spans="1:20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1344.6666666666667</v>
      </c>
      <c r="P303" s="7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1">
        <f t="shared" si="18"/>
        <v>42061.25</v>
      </c>
      <c r="T303" s="12">
        <f t="shared" si="19"/>
        <v>42078.208333333328</v>
      </c>
    </row>
    <row r="304" spans="1:20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31.844940867279899</v>
      </c>
      <c r="P304" s="7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1">
        <f t="shared" si="18"/>
        <v>43345.208333333328</v>
      </c>
      <c r="T304" s="12">
        <f t="shared" si="19"/>
        <v>43359.208333333328</v>
      </c>
    </row>
    <row r="305" spans="1:20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82.617647058823536</v>
      </c>
      <c r="P305" s="7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1">
        <f t="shared" si="18"/>
        <v>42376.25</v>
      </c>
      <c r="T305" s="12">
        <f t="shared" si="19"/>
        <v>42381.25</v>
      </c>
    </row>
    <row r="306" spans="1:20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546.14285714285722</v>
      </c>
      <c r="P306" s="7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1">
        <f t="shared" si="18"/>
        <v>42589.208333333328</v>
      </c>
      <c r="T306" s="12">
        <f t="shared" si="19"/>
        <v>42630.208333333328</v>
      </c>
    </row>
    <row r="307" spans="1:20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286.21428571428572</v>
      </c>
      <c r="P307" s="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1">
        <f t="shared" si="18"/>
        <v>42448.208333333328</v>
      </c>
      <c r="T307" s="12">
        <f t="shared" si="19"/>
        <v>42489.208333333328</v>
      </c>
    </row>
    <row r="308" spans="1:20" ht="31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7.9076923076923071</v>
      </c>
      <c r="P308" s="7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1">
        <f t="shared" si="18"/>
        <v>42930.208333333328</v>
      </c>
      <c r="T308" s="12">
        <f t="shared" si="19"/>
        <v>42933.208333333328</v>
      </c>
    </row>
    <row r="309" spans="1:20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132.13677811550153</v>
      </c>
      <c r="P309" s="7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1">
        <f t="shared" si="18"/>
        <v>41066.208333333336</v>
      </c>
      <c r="T309" s="12">
        <f t="shared" si="19"/>
        <v>41086.208333333336</v>
      </c>
    </row>
    <row r="310" spans="1:20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74.077834179357026</v>
      </c>
      <c r="P310" s="7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1">
        <f t="shared" si="18"/>
        <v>40651.208333333336</v>
      </c>
      <c r="T310" s="12">
        <f t="shared" si="19"/>
        <v>40652.208333333336</v>
      </c>
    </row>
    <row r="311" spans="1:20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75.292682926829272</v>
      </c>
      <c r="P311" s="7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1">
        <f t="shared" si="18"/>
        <v>40807.208333333336</v>
      </c>
      <c r="T311" s="12">
        <f t="shared" si="19"/>
        <v>40827.208333333336</v>
      </c>
    </row>
    <row r="312" spans="1:20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20.333333333333332</v>
      </c>
      <c r="P312" s="7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1">
        <f t="shared" si="18"/>
        <v>40277.208333333336</v>
      </c>
      <c r="T312" s="12">
        <f t="shared" si="19"/>
        <v>40293.208333333336</v>
      </c>
    </row>
    <row r="313" spans="1:20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203.36507936507937</v>
      </c>
      <c r="P313" s="7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1">
        <f t="shared" si="18"/>
        <v>40590.25</v>
      </c>
      <c r="T313" s="12">
        <f t="shared" si="19"/>
        <v>40602.25</v>
      </c>
    </row>
    <row r="314" spans="1:20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310.2284263959391</v>
      </c>
      <c r="P314" s="7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1">
        <f t="shared" si="18"/>
        <v>41572.208333333336</v>
      </c>
      <c r="T314" s="12">
        <f t="shared" si="19"/>
        <v>41579.208333333336</v>
      </c>
    </row>
    <row r="315" spans="1:20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395.31818181818181</v>
      </c>
      <c r="P315" s="7">
        <f t="shared" si="17"/>
        <v>39</v>
      </c>
      <c r="Q315" t="str" cm="1">
        <f t="array" ref="Q315:R315">_xlfn.TEXTSPLIT(N315,"/")</f>
        <v>music</v>
      </c>
      <c r="R315" t="str">
        <v>rock</v>
      </c>
      <c r="S315" s="11">
        <f t="shared" si="18"/>
        <v>40966.25</v>
      </c>
      <c r="T315" s="12">
        <f t="shared" si="19"/>
        <v>40968.25</v>
      </c>
    </row>
    <row r="316" spans="1:20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294.71428571428572</v>
      </c>
      <c r="P316" s="7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1">
        <f t="shared" si="18"/>
        <v>43536.208333333328</v>
      </c>
      <c r="T316" s="12">
        <f t="shared" si="19"/>
        <v>43541.208333333328</v>
      </c>
    </row>
    <row r="317" spans="1:20" ht="31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33.89473684210526</v>
      </c>
      <c r="P317" s="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1">
        <f t="shared" si="18"/>
        <v>41783.208333333336</v>
      </c>
      <c r="T317" s="12">
        <f t="shared" si="19"/>
        <v>41812.208333333336</v>
      </c>
    </row>
    <row r="318" spans="1:20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66.677083333333329</v>
      </c>
      <c r="P318" s="7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1">
        <f t="shared" si="18"/>
        <v>43788.25</v>
      </c>
      <c r="T318" s="12">
        <f t="shared" si="19"/>
        <v>43789.25</v>
      </c>
    </row>
    <row r="319" spans="1:20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19.227272727272727</v>
      </c>
      <c r="P319" s="7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1">
        <f t="shared" si="18"/>
        <v>42869.208333333328</v>
      </c>
      <c r="T319" s="12">
        <f t="shared" si="19"/>
        <v>42882.208333333328</v>
      </c>
    </row>
    <row r="320" spans="1:20" ht="31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15.842105263157894</v>
      </c>
      <c r="P320" s="7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1">
        <f t="shared" si="18"/>
        <v>41684.25</v>
      </c>
      <c r="T320" s="12">
        <f t="shared" si="19"/>
        <v>41686.25</v>
      </c>
    </row>
    <row r="321" spans="1:20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38.702380952380956</v>
      </c>
      <c r="P321" s="7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1">
        <f t="shared" si="18"/>
        <v>40402.208333333336</v>
      </c>
      <c r="T321" s="12">
        <f t="shared" si="19"/>
        <v>40426.208333333336</v>
      </c>
    </row>
    <row r="322" spans="1:20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9.5876777251184837</v>
      </c>
      <c r="P322" s="7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1">
        <f t="shared" si="18"/>
        <v>40673.208333333336</v>
      </c>
      <c r="T322" s="12">
        <f t="shared" si="19"/>
        <v>40682.208333333336</v>
      </c>
    </row>
    <row r="323" spans="1:20" ht="31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E323/D323*100</f>
        <v>94.144366197183089</v>
      </c>
      <c r="P323" s="7">
        <f t="shared" ref="P323:P386" si="21">IF(G323=0, 0, 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11">
        <f t="shared" ref="S323:S386" si="22">(((J323/60)/60)/24)+DATE(1970,1,1)</f>
        <v>40634.208333333336</v>
      </c>
      <c r="T323" s="12">
        <f t="shared" ref="T323:T386" si="23">(((K323/60)/60)/24)+DATE(1970,1,1)</f>
        <v>40642.208333333336</v>
      </c>
    </row>
    <row r="324" spans="1:20" ht="31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166.56234096692114</v>
      </c>
      <c r="P324" s="7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1">
        <f t="shared" si="22"/>
        <v>40507.25</v>
      </c>
      <c r="T324" s="12">
        <f t="shared" si="23"/>
        <v>40520.25</v>
      </c>
    </row>
    <row r="325" spans="1:20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24.134831460674157</v>
      </c>
      <c r="P325" s="7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1">
        <f t="shared" si="22"/>
        <v>41725.208333333336</v>
      </c>
      <c r="T325" s="12">
        <f t="shared" si="23"/>
        <v>41727.208333333336</v>
      </c>
    </row>
    <row r="326" spans="1:20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164.05633802816902</v>
      </c>
      <c r="P326" s="7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1">
        <f t="shared" si="22"/>
        <v>42176.208333333328</v>
      </c>
      <c r="T326" s="12">
        <f t="shared" si="23"/>
        <v>42188.208333333328</v>
      </c>
    </row>
    <row r="327" spans="1:20" ht="31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90.723076923076931</v>
      </c>
      <c r="P327" s="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1">
        <f t="shared" si="22"/>
        <v>43267.208333333328</v>
      </c>
      <c r="T327" s="12">
        <f t="shared" si="23"/>
        <v>43290.208333333328</v>
      </c>
    </row>
    <row r="328" spans="1:20" ht="31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46.194444444444443</v>
      </c>
      <c r="P328" s="7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1">
        <f t="shared" si="22"/>
        <v>42364.25</v>
      </c>
      <c r="T328" s="12">
        <f t="shared" si="23"/>
        <v>42370.25</v>
      </c>
    </row>
    <row r="329" spans="1:20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38.53846153846154</v>
      </c>
      <c r="P329" s="7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1">
        <f t="shared" si="22"/>
        <v>43705.208333333328</v>
      </c>
      <c r="T329" s="12">
        <f t="shared" si="23"/>
        <v>43709.208333333328</v>
      </c>
    </row>
    <row r="330" spans="1:20" ht="31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133.56231003039514</v>
      </c>
      <c r="P330" s="7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1">
        <f t="shared" si="22"/>
        <v>43434.25</v>
      </c>
      <c r="T330" s="12">
        <f t="shared" si="23"/>
        <v>43445.25</v>
      </c>
    </row>
    <row r="331" spans="1:20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22.896588486140725</v>
      </c>
      <c r="P331" s="7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1">
        <f t="shared" si="22"/>
        <v>42716.25</v>
      </c>
      <c r="T331" s="12">
        <f t="shared" si="23"/>
        <v>42727.25</v>
      </c>
    </row>
    <row r="332" spans="1:20" ht="31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184.95548961424333</v>
      </c>
      <c r="P332" s="7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1">
        <f t="shared" si="22"/>
        <v>43077.25</v>
      </c>
      <c r="T332" s="12">
        <f t="shared" si="23"/>
        <v>43078.25</v>
      </c>
    </row>
    <row r="333" spans="1:20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443.72727272727275</v>
      </c>
      <c r="P333" s="7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1">
        <f t="shared" si="22"/>
        <v>40896.25</v>
      </c>
      <c r="T333" s="12">
        <f t="shared" si="23"/>
        <v>40897.25</v>
      </c>
    </row>
    <row r="334" spans="1:20" ht="31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199.9806763285024</v>
      </c>
      <c r="P334" s="7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1">
        <f t="shared" si="22"/>
        <v>41361.208333333336</v>
      </c>
      <c r="T334" s="12">
        <f t="shared" si="23"/>
        <v>41362.208333333336</v>
      </c>
    </row>
    <row r="335" spans="1:20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123.95833333333333</v>
      </c>
      <c r="P335" s="7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1">
        <f t="shared" si="22"/>
        <v>43424.25</v>
      </c>
      <c r="T335" s="12">
        <f t="shared" si="23"/>
        <v>43452.25</v>
      </c>
    </row>
    <row r="336" spans="1:20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186.61329305135951</v>
      </c>
      <c r="P336" s="7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1">
        <f t="shared" si="22"/>
        <v>43110.25</v>
      </c>
      <c r="T336" s="12">
        <f t="shared" si="23"/>
        <v>43117.25</v>
      </c>
    </row>
    <row r="337" spans="1:20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114.28538550057536</v>
      </c>
      <c r="P337" s="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1">
        <f t="shared" si="22"/>
        <v>43784.25</v>
      </c>
      <c r="T337" s="12">
        <f t="shared" si="23"/>
        <v>43797.25</v>
      </c>
    </row>
    <row r="338" spans="1:20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97.032531824611041</v>
      </c>
      <c r="P338" s="7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1">
        <f t="shared" si="22"/>
        <v>40527.25</v>
      </c>
      <c r="T338" s="12">
        <f t="shared" si="23"/>
        <v>40528.25</v>
      </c>
    </row>
    <row r="339" spans="1:20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122.81904761904762</v>
      </c>
      <c r="P339" s="7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1">
        <f t="shared" si="22"/>
        <v>43780.25</v>
      </c>
      <c r="T339" s="12">
        <f t="shared" si="23"/>
        <v>43781.25</v>
      </c>
    </row>
    <row r="340" spans="1:20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179.14326647564468</v>
      </c>
      <c r="P340" s="7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1">
        <f t="shared" si="22"/>
        <v>40821.208333333336</v>
      </c>
      <c r="T340" s="12">
        <f t="shared" si="23"/>
        <v>40851.208333333336</v>
      </c>
    </row>
    <row r="341" spans="1:20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79.951577402787962</v>
      </c>
      <c r="P341" s="7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1">
        <f t="shared" si="22"/>
        <v>42949.208333333328</v>
      </c>
      <c r="T341" s="12">
        <f t="shared" si="23"/>
        <v>42963.208333333328</v>
      </c>
    </row>
    <row r="342" spans="1:20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94.242587601078171</v>
      </c>
      <c r="P342" s="7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1">
        <f t="shared" si="22"/>
        <v>40889.25</v>
      </c>
      <c r="T342" s="12">
        <f t="shared" si="23"/>
        <v>40890.25</v>
      </c>
    </row>
    <row r="343" spans="1:20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84.669291338582681</v>
      </c>
      <c r="P343" s="7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1">
        <f t="shared" si="22"/>
        <v>42244.208333333328</v>
      </c>
      <c r="T343" s="12">
        <f t="shared" si="23"/>
        <v>42251.208333333328</v>
      </c>
    </row>
    <row r="344" spans="1:20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66.521920668058456</v>
      </c>
      <c r="P344" s="7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1">
        <f t="shared" si="22"/>
        <v>41475.208333333336</v>
      </c>
      <c r="T344" s="12">
        <f t="shared" si="23"/>
        <v>41487.208333333336</v>
      </c>
    </row>
    <row r="345" spans="1:20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53.922222222222224</v>
      </c>
      <c r="P345" s="7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1">
        <f t="shared" si="22"/>
        <v>41597.25</v>
      </c>
      <c r="T345" s="12">
        <f t="shared" si="23"/>
        <v>41650.25</v>
      </c>
    </row>
    <row r="346" spans="1:20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41.983299595141702</v>
      </c>
      <c r="P346" s="7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1">
        <f t="shared" si="22"/>
        <v>43122.25</v>
      </c>
      <c r="T346" s="12">
        <f t="shared" si="23"/>
        <v>43162.25</v>
      </c>
    </row>
    <row r="347" spans="1:20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14.69479695431472</v>
      </c>
      <c r="P347" s="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1">
        <f t="shared" si="22"/>
        <v>42194.208333333328</v>
      </c>
      <c r="T347" s="12">
        <f t="shared" si="23"/>
        <v>42195.208333333328</v>
      </c>
    </row>
    <row r="348" spans="1:20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34.475000000000001</v>
      </c>
      <c r="P348" s="7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1">
        <f t="shared" si="22"/>
        <v>42971.208333333328</v>
      </c>
      <c r="T348" s="12">
        <f t="shared" si="23"/>
        <v>43026.208333333328</v>
      </c>
    </row>
    <row r="349" spans="1:20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1400.7777777777778</v>
      </c>
      <c r="P349" s="7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1">
        <f t="shared" si="22"/>
        <v>42046.25</v>
      </c>
      <c r="T349" s="12">
        <f t="shared" si="23"/>
        <v>42070.25</v>
      </c>
    </row>
    <row r="350" spans="1:20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71.770351758793964</v>
      </c>
      <c r="P350" s="7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1">
        <f t="shared" si="22"/>
        <v>42782.25</v>
      </c>
      <c r="T350" s="12">
        <f t="shared" si="23"/>
        <v>42795.25</v>
      </c>
    </row>
    <row r="351" spans="1:20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53.074115044247783</v>
      </c>
      <c r="P351" s="7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1">
        <f t="shared" si="22"/>
        <v>42930.208333333328</v>
      </c>
      <c r="T351" s="12">
        <f t="shared" si="23"/>
        <v>42960.208333333328</v>
      </c>
    </row>
    <row r="352" spans="1:20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5</v>
      </c>
      <c r="P352" s="7">
        <f t="shared" si="21"/>
        <v>5</v>
      </c>
      <c r="Q352" t="str" cm="1">
        <f t="array" ref="Q352:R352">_xlfn.TEXTSPLIT(N352,"/")</f>
        <v>music</v>
      </c>
      <c r="R352" t="str">
        <v>jazz</v>
      </c>
      <c r="S352" s="11">
        <f t="shared" si="22"/>
        <v>42144.208333333328</v>
      </c>
      <c r="T352" s="12">
        <f t="shared" si="23"/>
        <v>42162.208333333328</v>
      </c>
    </row>
    <row r="353" spans="1:20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127.70715249662618</v>
      </c>
      <c r="P353" s="7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1">
        <f t="shared" si="22"/>
        <v>42240.208333333328</v>
      </c>
      <c r="T353" s="12">
        <f t="shared" si="23"/>
        <v>42254.208333333328</v>
      </c>
    </row>
    <row r="354" spans="1:20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34.892857142857139</v>
      </c>
      <c r="P354" s="7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1">
        <f t="shared" si="22"/>
        <v>42315.25</v>
      </c>
      <c r="T354" s="12">
        <f t="shared" si="23"/>
        <v>42323.25</v>
      </c>
    </row>
    <row r="355" spans="1:20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410.59821428571428</v>
      </c>
      <c r="P355" s="7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1">
        <f t="shared" si="22"/>
        <v>43651.208333333328</v>
      </c>
      <c r="T355" s="12">
        <f t="shared" si="23"/>
        <v>43652.208333333328</v>
      </c>
    </row>
    <row r="356" spans="1:20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123.73770491803278</v>
      </c>
      <c r="P356" s="7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1">
        <f t="shared" si="22"/>
        <v>41520.208333333336</v>
      </c>
      <c r="T356" s="12">
        <f t="shared" si="23"/>
        <v>41527.208333333336</v>
      </c>
    </row>
    <row r="357" spans="1:20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58.973684210526315</v>
      </c>
      <c r="P357" s="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1">
        <f t="shared" si="22"/>
        <v>42757.25</v>
      </c>
      <c r="T357" s="12">
        <f t="shared" si="23"/>
        <v>42797.25</v>
      </c>
    </row>
    <row r="358" spans="1:20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36.892473118279568</v>
      </c>
      <c r="P358" s="7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1">
        <f t="shared" si="22"/>
        <v>40922.25</v>
      </c>
      <c r="T358" s="12">
        <f t="shared" si="23"/>
        <v>40931.25</v>
      </c>
    </row>
    <row r="359" spans="1:20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184.91304347826087</v>
      </c>
      <c r="P359" s="7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1">
        <f t="shared" si="22"/>
        <v>42250.208333333328</v>
      </c>
      <c r="T359" s="12">
        <f t="shared" si="23"/>
        <v>42275.208333333328</v>
      </c>
    </row>
    <row r="360" spans="1:20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11.814432989690722</v>
      </c>
      <c r="P360" s="7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1">
        <f t="shared" si="22"/>
        <v>43322.208333333328</v>
      </c>
      <c r="T360" s="12">
        <f t="shared" si="23"/>
        <v>43325.208333333328</v>
      </c>
    </row>
    <row r="361" spans="1:20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298.7</v>
      </c>
      <c r="P361" s="7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1">
        <f t="shared" si="22"/>
        <v>40782.208333333336</v>
      </c>
      <c r="T361" s="12">
        <f t="shared" si="23"/>
        <v>40789.208333333336</v>
      </c>
    </row>
    <row r="362" spans="1:20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226.35175879396985</v>
      </c>
      <c r="P362" s="7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1">
        <f t="shared" si="22"/>
        <v>40544.25</v>
      </c>
      <c r="T362" s="12">
        <f t="shared" si="23"/>
        <v>40558.25</v>
      </c>
    </row>
    <row r="363" spans="1:20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173.56363636363636</v>
      </c>
      <c r="P363" s="7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1">
        <f t="shared" si="22"/>
        <v>43015.208333333328</v>
      </c>
      <c r="T363" s="12">
        <f t="shared" si="23"/>
        <v>43039.208333333328</v>
      </c>
    </row>
    <row r="364" spans="1:20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371.75675675675677</v>
      </c>
      <c r="P364" s="7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1">
        <f t="shared" si="22"/>
        <v>40570.25</v>
      </c>
      <c r="T364" s="12">
        <f t="shared" si="23"/>
        <v>40608.25</v>
      </c>
    </row>
    <row r="365" spans="1:20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160.19230769230771</v>
      </c>
      <c r="P365" s="7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1">
        <f t="shared" si="22"/>
        <v>40904.25</v>
      </c>
      <c r="T365" s="12">
        <f t="shared" si="23"/>
        <v>40905.25</v>
      </c>
    </row>
    <row r="366" spans="1:20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1616.3333333333335</v>
      </c>
      <c r="P366" s="7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1">
        <f t="shared" si="22"/>
        <v>43164.25</v>
      </c>
      <c r="T366" s="12">
        <f t="shared" si="23"/>
        <v>43194.208333333328</v>
      </c>
    </row>
    <row r="367" spans="1:20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733.4375</v>
      </c>
      <c r="P367" s="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1">
        <f t="shared" si="22"/>
        <v>42733.25</v>
      </c>
      <c r="T367" s="12">
        <f t="shared" si="23"/>
        <v>42760.25</v>
      </c>
    </row>
    <row r="368" spans="1:20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592.11111111111109</v>
      </c>
      <c r="P368" s="7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1">
        <f t="shared" si="22"/>
        <v>40546.25</v>
      </c>
      <c r="T368" s="12">
        <f t="shared" si="23"/>
        <v>40547.25</v>
      </c>
    </row>
    <row r="369" spans="1:20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18.888888888888889</v>
      </c>
      <c r="P369" s="7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1">
        <f t="shared" si="22"/>
        <v>41930.208333333336</v>
      </c>
      <c r="T369" s="12">
        <f t="shared" si="23"/>
        <v>41954.25</v>
      </c>
    </row>
    <row r="370" spans="1:20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276.80769230769232</v>
      </c>
      <c r="P370" s="7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1">
        <f t="shared" si="22"/>
        <v>40464.208333333336</v>
      </c>
      <c r="T370" s="12">
        <f t="shared" si="23"/>
        <v>40487.208333333336</v>
      </c>
    </row>
    <row r="371" spans="1:20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273.01851851851848</v>
      </c>
      <c r="P371" s="7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1">
        <f t="shared" si="22"/>
        <v>41308.25</v>
      </c>
      <c r="T371" s="12">
        <f t="shared" si="23"/>
        <v>41347.208333333336</v>
      </c>
    </row>
    <row r="372" spans="1:20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159.36331255565449</v>
      </c>
      <c r="P372" s="7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1">
        <f t="shared" si="22"/>
        <v>43570.208333333328</v>
      </c>
      <c r="T372" s="12">
        <f t="shared" si="23"/>
        <v>43576.208333333328</v>
      </c>
    </row>
    <row r="373" spans="1:20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67.869978858350947</v>
      </c>
      <c r="P373" s="7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1">
        <f t="shared" si="22"/>
        <v>42043.25</v>
      </c>
      <c r="T373" s="12">
        <f t="shared" si="23"/>
        <v>42094.208333333328</v>
      </c>
    </row>
    <row r="374" spans="1:20" ht="31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1591.5555555555554</v>
      </c>
      <c r="P374" s="7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1">
        <f t="shared" si="22"/>
        <v>42012.25</v>
      </c>
      <c r="T374" s="12">
        <f t="shared" si="23"/>
        <v>42032.25</v>
      </c>
    </row>
    <row r="375" spans="1:20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730.18222222222221</v>
      </c>
      <c r="P375" s="7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1">
        <f t="shared" si="22"/>
        <v>42964.208333333328</v>
      </c>
      <c r="T375" s="12">
        <f t="shared" si="23"/>
        <v>42972.208333333328</v>
      </c>
    </row>
    <row r="376" spans="1:20" ht="31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13.185782556750297</v>
      </c>
      <c r="P376" s="7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1">
        <f t="shared" si="22"/>
        <v>43476.25</v>
      </c>
      <c r="T376" s="12">
        <f t="shared" si="23"/>
        <v>43481.25</v>
      </c>
    </row>
    <row r="377" spans="1:20" ht="31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54.777777777777779</v>
      </c>
      <c r="P377" s="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1">
        <f t="shared" si="22"/>
        <v>42293.208333333328</v>
      </c>
      <c r="T377" s="12">
        <f t="shared" si="23"/>
        <v>42350.25</v>
      </c>
    </row>
    <row r="378" spans="1:20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361.02941176470591</v>
      </c>
      <c r="P378" s="7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1">
        <f t="shared" si="22"/>
        <v>41826.208333333336</v>
      </c>
      <c r="T378" s="12">
        <f t="shared" si="23"/>
        <v>41832.208333333336</v>
      </c>
    </row>
    <row r="379" spans="1:20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10.257545271629779</v>
      </c>
      <c r="P379" s="7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1">
        <f t="shared" si="22"/>
        <v>43760.208333333328</v>
      </c>
      <c r="T379" s="12">
        <f t="shared" si="23"/>
        <v>43774.25</v>
      </c>
    </row>
    <row r="380" spans="1:20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13.962962962962964</v>
      </c>
      <c r="P380" s="7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1">
        <f t="shared" si="22"/>
        <v>43241.208333333328</v>
      </c>
      <c r="T380" s="12">
        <f t="shared" si="23"/>
        <v>43279.208333333328</v>
      </c>
    </row>
    <row r="381" spans="1:20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40.444444444444443</v>
      </c>
      <c r="P381" s="7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1">
        <f t="shared" si="22"/>
        <v>40843.208333333336</v>
      </c>
      <c r="T381" s="12">
        <f t="shared" si="23"/>
        <v>40857.25</v>
      </c>
    </row>
    <row r="382" spans="1:20" ht="31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160.32</v>
      </c>
      <c r="P382" s="7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1">
        <f t="shared" si="22"/>
        <v>41448.208333333336</v>
      </c>
      <c r="T382" s="12">
        <f t="shared" si="23"/>
        <v>41453.208333333336</v>
      </c>
    </row>
    <row r="383" spans="1:20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183.9433962264151</v>
      </c>
      <c r="P383" s="7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1">
        <f t="shared" si="22"/>
        <v>42163.208333333328</v>
      </c>
      <c r="T383" s="12">
        <f t="shared" si="23"/>
        <v>42209.208333333328</v>
      </c>
    </row>
    <row r="384" spans="1:20" ht="31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63.769230769230766</v>
      </c>
      <c r="P384" s="7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1">
        <f t="shared" si="22"/>
        <v>43024.208333333328</v>
      </c>
      <c r="T384" s="12">
        <f t="shared" si="23"/>
        <v>43043.208333333328</v>
      </c>
    </row>
    <row r="385" spans="1:20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225.38095238095238</v>
      </c>
      <c r="P385" s="7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1">
        <f t="shared" si="22"/>
        <v>43509.25</v>
      </c>
      <c r="T385" s="12">
        <f t="shared" si="23"/>
        <v>43515.25</v>
      </c>
    </row>
    <row r="386" spans="1:20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172.00961538461539</v>
      </c>
      <c r="P386" s="7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1">
        <f t="shared" si="22"/>
        <v>42776.25</v>
      </c>
      <c r="T386" s="12">
        <f t="shared" si="23"/>
        <v>42803.25</v>
      </c>
    </row>
    <row r="387" spans="1:20" ht="31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E387/D387*100</f>
        <v>146.16709511568124</v>
      </c>
      <c r="P387" s="7">
        <f t="shared" ref="P387:P450" si="25">IF(G387=0, 0, 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11">
        <f t="shared" ref="S387:S450" si="26">(((J387/60)/60)/24)+DATE(1970,1,1)</f>
        <v>43553.208333333328</v>
      </c>
      <c r="T387" s="12">
        <f t="shared" ref="T387:T450" si="27">(((K387/60)/60)/24)+DATE(1970,1,1)</f>
        <v>43585.208333333328</v>
      </c>
    </row>
    <row r="388" spans="1:20" ht="31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76.42361623616236</v>
      </c>
      <c r="P388" s="7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1">
        <f t="shared" si="26"/>
        <v>40355.208333333336</v>
      </c>
      <c r="T388" s="12">
        <f t="shared" si="27"/>
        <v>40367.208333333336</v>
      </c>
    </row>
    <row r="389" spans="1:20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39.261467889908261</v>
      </c>
      <c r="P389" s="7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1">
        <f t="shared" si="26"/>
        <v>41072.208333333336</v>
      </c>
      <c r="T389" s="12">
        <f t="shared" si="27"/>
        <v>41077.208333333336</v>
      </c>
    </row>
    <row r="390" spans="1:20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11.270034843205574</v>
      </c>
      <c r="P390" s="7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1">
        <f t="shared" si="26"/>
        <v>40912.25</v>
      </c>
      <c r="T390" s="12">
        <f t="shared" si="27"/>
        <v>40914.25</v>
      </c>
    </row>
    <row r="391" spans="1:20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122.11084337349398</v>
      </c>
      <c r="P391" s="7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1">
        <f t="shared" si="26"/>
        <v>40479.208333333336</v>
      </c>
      <c r="T391" s="12">
        <f t="shared" si="27"/>
        <v>40506.25</v>
      </c>
    </row>
    <row r="392" spans="1:20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186.54166666666669</v>
      </c>
      <c r="P392" s="7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1">
        <f t="shared" si="26"/>
        <v>41530.208333333336</v>
      </c>
      <c r="T392" s="12">
        <f t="shared" si="27"/>
        <v>41545.208333333336</v>
      </c>
    </row>
    <row r="393" spans="1:20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7.2731788079470201</v>
      </c>
      <c r="P393" s="7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1">
        <f t="shared" si="26"/>
        <v>41653.25</v>
      </c>
      <c r="T393" s="12">
        <f t="shared" si="27"/>
        <v>41655.25</v>
      </c>
    </row>
    <row r="394" spans="1:20" ht="31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65.642371234207957</v>
      </c>
      <c r="P394" s="7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1">
        <f t="shared" si="26"/>
        <v>40549.25</v>
      </c>
      <c r="T394" s="12">
        <f t="shared" si="27"/>
        <v>40551.25</v>
      </c>
    </row>
    <row r="395" spans="1:20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228.96178343949046</v>
      </c>
      <c r="P395" s="7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1">
        <f t="shared" si="26"/>
        <v>42933.208333333328</v>
      </c>
      <c r="T395" s="12">
        <f t="shared" si="27"/>
        <v>42934.208333333328</v>
      </c>
    </row>
    <row r="396" spans="1:20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469.37499999999994</v>
      </c>
      <c r="P396" s="7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1">
        <f t="shared" si="26"/>
        <v>41484.208333333336</v>
      </c>
      <c r="T396" s="12">
        <f t="shared" si="27"/>
        <v>41494.208333333336</v>
      </c>
    </row>
    <row r="397" spans="1:20" ht="31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130.11267605633802</v>
      </c>
      <c r="P397" s="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1">
        <f t="shared" si="26"/>
        <v>40885.25</v>
      </c>
      <c r="T397" s="12">
        <f t="shared" si="27"/>
        <v>40886.25</v>
      </c>
    </row>
    <row r="398" spans="1:20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167.05422993492408</v>
      </c>
      <c r="P398" s="7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1">
        <f t="shared" si="26"/>
        <v>43378.208333333328</v>
      </c>
      <c r="T398" s="12">
        <f t="shared" si="27"/>
        <v>43386.208333333328</v>
      </c>
    </row>
    <row r="399" spans="1:20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173.8641975308642</v>
      </c>
      <c r="P399" s="7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1">
        <f t="shared" si="26"/>
        <v>41417.208333333336</v>
      </c>
      <c r="T399" s="12">
        <f t="shared" si="27"/>
        <v>41423.208333333336</v>
      </c>
    </row>
    <row r="400" spans="1:20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717.76470588235293</v>
      </c>
      <c r="P400" s="7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1">
        <f t="shared" si="26"/>
        <v>43228.208333333328</v>
      </c>
      <c r="T400" s="12">
        <f t="shared" si="27"/>
        <v>43230.208333333328</v>
      </c>
    </row>
    <row r="401" spans="1:20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63.850976361767728</v>
      </c>
      <c r="P401" s="7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1">
        <f t="shared" si="26"/>
        <v>40576.25</v>
      </c>
      <c r="T401" s="12">
        <f t="shared" si="27"/>
        <v>40583.25</v>
      </c>
    </row>
    <row r="402" spans="1:20" ht="31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2</v>
      </c>
      <c r="P402" s="7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1">
        <f t="shared" si="26"/>
        <v>41502.208333333336</v>
      </c>
      <c r="T402" s="12">
        <f t="shared" si="27"/>
        <v>41524.208333333336</v>
      </c>
    </row>
    <row r="403" spans="1:20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1530.2222222222222</v>
      </c>
      <c r="P403" s="7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1">
        <f t="shared" si="26"/>
        <v>43765.208333333328</v>
      </c>
      <c r="T403" s="12">
        <f t="shared" si="27"/>
        <v>43765.208333333328</v>
      </c>
    </row>
    <row r="404" spans="1:20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40.356164383561641</v>
      </c>
      <c r="P404" s="7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1">
        <f t="shared" si="26"/>
        <v>40914.25</v>
      </c>
      <c r="T404" s="12">
        <f t="shared" si="27"/>
        <v>40961.25</v>
      </c>
    </row>
    <row r="405" spans="1:20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86.220633299284984</v>
      </c>
      <c r="P405" s="7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1">
        <f t="shared" si="26"/>
        <v>40310.208333333336</v>
      </c>
      <c r="T405" s="12">
        <f t="shared" si="27"/>
        <v>40346.208333333336</v>
      </c>
    </row>
    <row r="406" spans="1:20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315.58486707566465</v>
      </c>
      <c r="P406" s="7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1">
        <f t="shared" si="26"/>
        <v>43053.25</v>
      </c>
      <c r="T406" s="12">
        <f t="shared" si="27"/>
        <v>43056.25</v>
      </c>
    </row>
    <row r="407" spans="1:20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89.618243243243242</v>
      </c>
      <c r="P407" s="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1">
        <f t="shared" si="26"/>
        <v>43255.208333333328</v>
      </c>
      <c r="T407" s="12">
        <f t="shared" si="27"/>
        <v>43305.208333333328</v>
      </c>
    </row>
    <row r="408" spans="1:20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182.14503816793894</v>
      </c>
      <c r="P408" s="7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1">
        <f t="shared" si="26"/>
        <v>41304.25</v>
      </c>
      <c r="T408" s="12">
        <f t="shared" si="27"/>
        <v>41316.25</v>
      </c>
    </row>
    <row r="409" spans="1:20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355.88235294117646</v>
      </c>
      <c r="P409" s="7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1">
        <f t="shared" si="26"/>
        <v>43751.208333333328</v>
      </c>
      <c r="T409" s="12">
        <f t="shared" si="27"/>
        <v>43758.208333333328</v>
      </c>
    </row>
    <row r="410" spans="1:20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131.83695652173913</v>
      </c>
      <c r="P410" s="7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1">
        <f t="shared" si="26"/>
        <v>42541.208333333328</v>
      </c>
      <c r="T410" s="12">
        <f t="shared" si="27"/>
        <v>42561.208333333328</v>
      </c>
    </row>
    <row r="411" spans="1:20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46.315634218289084</v>
      </c>
      <c r="P411" s="7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1">
        <f t="shared" si="26"/>
        <v>42843.208333333328</v>
      </c>
      <c r="T411" s="12">
        <f t="shared" si="27"/>
        <v>42847.208333333328</v>
      </c>
    </row>
    <row r="412" spans="1:20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36.132726089785294</v>
      </c>
      <c r="P412" s="7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1">
        <f t="shared" si="26"/>
        <v>42122.208333333328</v>
      </c>
      <c r="T412" s="12">
        <f t="shared" si="27"/>
        <v>42122.208333333328</v>
      </c>
    </row>
    <row r="413" spans="1:20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104.62820512820512</v>
      </c>
      <c r="P413" s="7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1">
        <f t="shared" si="26"/>
        <v>42884.208333333328</v>
      </c>
      <c r="T413" s="12">
        <f t="shared" si="27"/>
        <v>42886.208333333328</v>
      </c>
    </row>
    <row r="414" spans="1:20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668.85714285714289</v>
      </c>
      <c r="P414" s="7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1">
        <f t="shared" si="26"/>
        <v>41642.25</v>
      </c>
      <c r="T414" s="12">
        <f t="shared" si="27"/>
        <v>41652.25</v>
      </c>
    </row>
    <row r="415" spans="1:20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62.072823218997364</v>
      </c>
      <c r="P415" s="7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1">
        <f t="shared" si="26"/>
        <v>43431.25</v>
      </c>
      <c r="T415" s="12">
        <f t="shared" si="27"/>
        <v>43458.25</v>
      </c>
    </row>
    <row r="416" spans="1:20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84.699787460148784</v>
      </c>
      <c r="P416" s="7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1">
        <f t="shared" si="26"/>
        <v>40288.208333333336</v>
      </c>
      <c r="T416" s="12">
        <f t="shared" si="27"/>
        <v>40296.208333333336</v>
      </c>
    </row>
    <row r="417" spans="1:20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11.059030837004405</v>
      </c>
      <c r="P417" s="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1">
        <f t="shared" si="26"/>
        <v>40921.25</v>
      </c>
      <c r="T417" s="12">
        <f t="shared" si="27"/>
        <v>40938.25</v>
      </c>
    </row>
    <row r="418" spans="1:20" ht="31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43.838781575037146</v>
      </c>
      <c r="P418" s="7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1">
        <f t="shared" si="26"/>
        <v>40560.25</v>
      </c>
      <c r="T418" s="12">
        <f t="shared" si="27"/>
        <v>40569.25</v>
      </c>
    </row>
    <row r="419" spans="1:20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55.470588235294116</v>
      </c>
      <c r="P419" s="7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1">
        <f t="shared" si="26"/>
        <v>43407.208333333328</v>
      </c>
      <c r="T419" s="12">
        <f t="shared" si="27"/>
        <v>43431.25</v>
      </c>
    </row>
    <row r="420" spans="1:20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57.399511301160658</v>
      </c>
      <c r="P420" s="7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1">
        <f t="shared" si="26"/>
        <v>41035.208333333336</v>
      </c>
      <c r="T420" s="12">
        <f t="shared" si="27"/>
        <v>41036.208333333336</v>
      </c>
    </row>
    <row r="421" spans="1:20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123.43497363796135</v>
      </c>
      <c r="P421" s="7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1">
        <f t="shared" si="26"/>
        <v>40899.25</v>
      </c>
      <c r="T421" s="12">
        <f t="shared" si="27"/>
        <v>40905.25</v>
      </c>
    </row>
    <row r="422" spans="1:20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128.46</v>
      </c>
      <c r="P422" s="7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1">
        <f t="shared" si="26"/>
        <v>42911.208333333328</v>
      </c>
      <c r="T422" s="12">
        <f t="shared" si="27"/>
        <v>42925.208333333328</v>
      </c>
    </row>
    <row r="423" spans="1:20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63.989361702127653</v>
      </c>
      <c r="P423" s="7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1">
        <f t="shared" si="26"/>
        <v>42915.208333333328</v>
      </c>
      <c r="T423" s="12">
        <f t="shared" si="27"/>
        <v>42945.208333333328</v>
      </c>
    </row>
    <row r="424" spans="1:20" ht="31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127.29885057471265</v>
      </c>
      <c r="P424" s="7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1">
        <f t="shared" si="26"/>
        <v>40285.208333333336</v>
      </c>
      <c r="T424" s="12">
        <f t="shared" si="27"/>
        <v>40305.208333333336</v>
      </c>
    </row>
    <row r="425" spans="1:20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10.638024357239512</v>
      </c>
      <c r="P425" s="7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1">
        <f t="shared" si="26"/>
        <v>40808.208333333336</v>
      </c>
      <c r="T425" s="12">
        <f t="shared" si="27"/>
        <v>40810.208333333336</v>
      </c>
    </row>
    <row r="426" spans="1:20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40.470588235294116</v>
      </c>
      <c r="P426" s="7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1">
        <f t="shared" si="26"/>
        <v>43208.208333333328</v>
      </c>
      <c r="T426" s="12">
        <f t="shared" si="27"/>
        <v>43214.208333333328</v>
      </c>
    </row>
    <row r="427" spans="1:20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287.66666666666663</v>
      </c>
      <c r="P427" s="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6"/>
        <v>42213.208333333328</v>
      </c>
      <c r="T427" s="12">
        <f t="shared" si="27"/>
        <v>42219.208333333328</v>
      </c>
    </row>
    <row r="428" spans="1:20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572.94444444444446</v>
      </c>
      <c r="P428" s="7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1">
        <f t="shared" si="26"/>
        <v>41332.25</v>
      </c>
      <c r="T428" s="12">
        <f t="shared" si="27"/>
        <v>41339.25</v>
      </c>
    </row>
    <row r="429" spans="1:20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112.90429799426933</v>
      </c>
      <c r="P429" s="7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1">
        <f t="shared" si="26"/>
        <v>41895.208333333336</v>
      </c>
      <c r="T429" s="12">
        <f t="shared" si="27"/>
        <v>41927.208333333336</v>
      </c>
    </row>
    <row r="430" spans="1:20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46.387573964497044</v>
      </c>
      <c r="P430" s="7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1">
        <f t="shared" si="26"/>
        <v>40585.25</v>
      </c>
      <c r="T430" s="12">
        <f t="shared" si="27"/>
        <v>40592.25</v>
      </c>
    </row>
    <row r="431" spans="1:20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90.675916230366497</v>
      </c>
      <c r="P431" s="7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1">
        <f t="shared" si="26"/>
        <v>41680.25</v>
      </c>
      <c r="T431" s="12">
        <f t="shared" si="27"/>
        <v>41708.208333333336</v>
      </c>
    </row>
    <row r="432" spans="1:20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67.740740740740748</v>
      </c>
      <c r="P432" s="7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1">
        <f t="shared" si="26"/>
        <v>43737.208333333328</v>
      </c>
      <c r="T432" s="12">
        <f t="shared" si="27"/>
        <v>43771.208333333328</v>
      </c>
    </row>
    <row r="433" spans="1:20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192.49019607843135</v>
      </c>
      <c r="P433" s="7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1">
        <f t="shared" si="26"/>
        <v>43273.208333333328</v>
      </c>
      <c r="T433" s="12">
        <f t="shared" si="27"/>
        <v>43290.208333333328</v>
      </c>
    </row>
    <row r="434" spans="1:20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82.714285714285722</v>
      </c>
      <c r="P434" s="7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1">
        <f t="shared" si="26"/>
        <v>41761.208333333336</v>
      </c>
      <c r="T434" s="12">
        <f t="shared" si="27"/>
        <v>41781.208333333336</v>
      </c>
    </row>
    <row r="435" spans="1:20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54.163920922570021</v>
      </c>
      <c r="P435" s="7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1">
        <f t="shared" si="26"/>
        <v>41603.25</v>
      </c>
      <c r="T435" s="12">
        <f t="shared" si="27"/>
        <v>41619.25</v>
      </c>
    </row>
    <row r="436" spans="1:20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16.722222222222221</v>
      </c>
      <c r="P436" s="7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1">
        <f t="shared" si="26"/>
        <v>42705.25</v>
      </c>
      <c r="T436" s="12">
        <f t="shared" si="27"/>
        <v>42719.25</v>
      </c>
    </row>
    <row r="437" spans="1:20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116.87664041994749</v>
      </c>
      <c r="P437" s="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1">
        <f t="shared" si="26"/>
        <v>41988.25</v>
      </c>
      <c r="T437" s="12">
        <f t="shared" si="27"/>
        <v>42000.25</v>
      </c>
    </row>
    <row r="438" spans="1:20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1052.1538461538462</v>
      </c>
      <c r="P438" s="7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1">
        <f t="shared" si="26"/>
        <v>43575.208333333328</v>
      </c>
      <c r="T438" s="12">
        <f t="shared" si="27"/>
        <v>43576.208333333328</v>
      </c>
    </row>
    <row r="439" spans="1:20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123.07407407407408</v>
      </c>
      <c r="P439" s="7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1">
        <f t="shared" si="26"/>
        <v>42260.208333333328</v>
      </c>
      <c r="T439" s="12">
        <f t="shared" si="27"/>
        <v>42263.208333333328</v>
      </c>
    </row>
    <row r="440" spans="1:20" ht="31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178.63855421686748</v>
      </c>
      <c r="P440" s="7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1">
        <f t="shared" si="26"/>
        <v>41337.25</v>
      </c>
      <c r="T440" s="12">
        <f t="shared" si="27"/>
        <v>41367.208333333336</v>
      </c>
    </row>
    <row r="441" spans="1:20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355.28169014084506</v>
      </c>
      <c r="P441" s="7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6"/>
        <v>42680.208333333328</v>
      </c>
      <c r="T441" s="12">
        <f t="shared" si="27"/>
        <v>42687.25</v>
      </c>
    </row>
    <row r="442" spans="1:20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161.90634146341463</v>
      </c>
      <c r="P442" s="7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1">
        <f t="shared" si="26"/>
        <v>42916.208333333328</v>
      </c>
      <c r="T442" s="12">
        <f t="shared" si="27"/>
        <v>42926.208333333328</v>
      </c>
    </row>
    <row r="443" spans="1:20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24.914285714285715</v>
      </c>
      <c r="P443" s="7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1">
        <f t="shared" si="26"/>
        <v>41025.208333333336</v>
      </c>
      <c r="T443" s="12">
        <f t="shared" si="27"/>
        <v>41053.208333333336</v>
      </c>
    </row>
    <row r="444" spans="1:20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198.72222222222223</v>
      </c>
      <c r="P444" s="7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1">
        <f t="shared" si="26"/>
        <v>42980.208333333328</v>
      </c>
      <c r="T444" s="12">
        <f t="shared" si="27"/>
        <v>42996.208333333328</v>
      </c>
    </row>
    <row r="445" spans="1:20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34.752688172043008</v>
      </c>
      <c r="P445" s="7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1">
        <f t="shared" si="26"/>
        <v>40451.208333333336</v>
      </c>
      <c r="T445" s="12">
        <f t="shared" si="27"/>
        <v>40470.208333333336</v>
      </c>
    </row>
    <row r="446" spans="1:20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176.41935483870967</v>
      </c>
      <c r="P446" s="7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1">
        <f t="shared" si="26"/>
        <v>40748.208333333336</v>
      </c>
      <c r="T446" s="12">
        <f t="shared" si="27"/>
        <v>40750.208333333336</v>
      </c>
    </row>
    <row r="447" spans="1:20" ht="31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511.38095238095235</v>
      </c>
      <c r="P447" s="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1">
        <f t="shared" si="26"/>
        <v>40515.25</v>
      </c>
      <c r="T447" s="12">
        <f t="shared" si="27"/>
        <v>40536.25</v>
      </c>
    </row>
    <row r="448" spans="1:20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82.044117647058826</v>
      </c>
      <c r="P448" s="7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1">
        <f t="shared" si="26"/>
        <v>41261.25</v>
      </c>
      <c r="T448" s="12">
        <f t="shared" si="27"/>
        <v>41263.25</v>
      </c>
    </row>
    <row r="449" spans="1:20" ht="31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24.326030927835053</v>
      </c>
      <c r="P449" s="7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1">
        <f t="shared" si="26"/>
        <v>43088.25</v>
      </c>
      <c r="T449" s="12">
        <f t="shared" si="27"/>
        <v>43104.25</v>
      </c>
    </row>
    <row r="450" spans="1:20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50.482758620689658</v>
      </c>
      <c r="P450" s="7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1">
        <f t="shared" si="26"/>
        <v>41378.208333333336</v>
      </c>
      <c r="T450" s="12">
        <f t="shared" si="27"/>
        <v>41380.208333333336</v>
      </c>
    </row>
    <row r="451" spans="1:20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E451/D451*100</f>
        <v>967</v>
      </c>
      <c r="P451" s="7">
        <f t="shared" ref="P451:P514" si="29">IF(G451=0, 0, E451/G451)</f>
        <v>101.19767441860465</v>
      </c>
      <c r="Q451" t="str" cm="1">
        <f t="array" ref="Q451:R451">_xlfn.TEXTSPLIT(N451,"/")</f>
        <v>games</v>
      </c>
      <c r="R451" t="str">
        <v>video games</v>
      </c>
      <c r="S451" s="11">
        <f t="shared" ref="S451:S514" si="30">(((J451/60)/60)/24)+DATE(1970,1,1)</f>
        <v>43530.25</v>
      </c>
      <c r="T451" s="12">
        <f t="shared" ref="T451:T514" si="31">(((K451/60)/60)/24)+DATE(1970,1,1)</f>
        <v>43547.208333333328</v>
      </c>
    </row>
    <row r="452" spans="1:20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4</v>
      </c>
      <c r="P452" s="7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1">
        <f t="shared" si="30"/>
        <v>43394.208333333328</v>
      </c>
      <c r="T452" s="12">
        <f t="shared" si="31"/>
        <v>43417.25</v>
      </c>
    </row>
    <row r="453" spans="1:20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122.84501347708894</v>
      </c>
      <c r="P453" s="7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1">
        <f t="shared" si="30"/>
        <v>42935.208333333328</v>
      </c>
      <c r="T453" s="12">
        <f t="shared" si="31"/>
        <v>42966.208333333328</v>
      </c>
    </row>
    <row r="454" spans="1:20" ht="31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63.4375</v>
      </c>
      <c r="P454" s="7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1">
        <f t="shared" si="30"/>
        <v>40365.208333333336</v>
      </c>
      <c r="T454" s="12">
        <f t="shared" si="31"/>
        <v>40366.208333333336</v>
      </c>
    </row>
    <row r="455" spans="1:20" ht="31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56.331688596491226</v>
      </c>
      <c r="P455" s="7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30"/>
        <v>42705.25</v>
      </c>
      <c r="T455" s="12">
        <f t="shared" si="31"/>
        <v>42746.25</v>
      </c>
    </row>
    <row r="456" spans="1:20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44.074999999999996</v>
      </c>
      <c r="P456" s="7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1">
        <f t="shared" si="30"/>
        <v>41568.208333333336</v>
      </c>
      <c r="T456" s="12">
        <f t="shared" si="31"/>
        <v>41604.25</v>
      </c>
    </row>
    <row r="457" spans="1:20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118.37253218884121</v>
      </c>
      <c r="P457" s="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1">
        <f t="shared" si="30"/>
        <v>40809.208333333336</v>
      </c>
      <c r="T457" s="12">
        <f t="shared" si="31"/>
        <v>40832.208333333336</v>
      </c>
    </row>
    <row r="458" spans="1:20" ht="31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104.1243169398907</v>
      </c>
      <c r="P458" s="7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1">
        <f t="shared" si="30"/>
        <v>43141.25</v>
      </c>
      <c r="T458" s="12">
        <f t="shared" si="31"/>
        <v>43141.25</v>
      </c>
    </row>
    <row r="459" spans="1:20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26.640000000000004</v>
      </c>
      <c r="P459" s="7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1">
        <f t="shared" si="30"/>
        <v>42657.208333333328</v>
      </c>
      <c r="T459" s="12">
        <f t="shared" si="31"/>
        <v>42659.208333333328</v>
      </c>
    </row>
    <row r="460" spans="1:20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351.20118343195264</v>
      </c>
      <c r="P460" s="7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1">
        <f t="shared" si="30"/>
        <v>40265.208333333336</v>
      </c>
      <c r="T460" s="12">
        <f t="shared" si="31"/>
        <v>40309.208333333336</v>
      </c>
    </row>
    <row r="461" spans="1:20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90.063492063492063</v>
      </c>
      <c r="P461" s="7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1">
        <f t="shared" si="30"/>
        <v>42001.25</v>
      </c>
      <c r="T461" s="12">
        <f t="shared" si="31"/>
        <v>42026.25</v>
      </c>
    </row>
    <row r="462" spans="1:20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171.625</v>
      </c>
      <c r="P462" s="7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1">
        <f t="shared" si="30"/>
        <v>40399.208333333336</v>
      </c>
      <c r="T462" s="12">
        <f t="shared" si="31"/>
        <v>40402.208333333336</v>
      </c>
    </row>
    <row r="463" spans="1:20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141.04655870445345</v>
      </c>
      <c r="P463" s="7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1">
        <f t="shared" si="30"/>
        <v>41757.208333333336</v>
      </c>
      <c r="T463" s="12">
        <f t="shared" si="31"/>
        <v>41777.208333333336</v>
      </c>
    </row>
    <row r="464" spans="1:20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30.57944915254237</v>
      </c>
      <c r="P464" s="7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1">
        <f t="shared" si="30"/>
        <v>41304.25</v>
      </c>
      <c r="T464" s="12">
        <f t="shared" si="31"/>
        <v>41342.25</v>
      </c>
    </row>
    <row r="465" spans="1:20" ht="31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108.16455696202532</v>
      </c>
      <c r="P465" s="7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1">
        <f t="shared" si="30"/>
        <v>41639.25</v>
      </c>
      <c r="T465" s="12">
        <f t="shared" si="31"/>
        <v>41643.25</v>
      </c>
    </row>
    <row r="466" spans="1:20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133.45505617977528</v>
      </c>
      <c r="P466" s="7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1">
        <f t="shared" si="30"/>
        <v>43142.25</v>
      </c>
      <c r="T466" s="12">
        <f t="shared" si="31"/>
        <v>43156.25</v>
      </c>
    </row>
    <row r="467" spans="1:20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187.85106382978722</v>
      </c>
      <c r="P467" s="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1">
        <f t="shared" si="30"/>
        <v>43127.25</v>
      </c>
      <c r="T467" s="12">
        <f t="shared" si="31"/>
        <v>43136.25</v>
      </c>
    </row>
    <row r="468" spans="1:20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332</v>
      </c>
      <c r="P468" s="7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1">
        <f t="shared" si="30"/>
        <v>41409.208333333336</v>
      </c>
      <c r="T468" s="12">
        <f t="shared" si="31"/>
        <v>41432.208333333336</v>
      </c>
    </row>
    <row r="469" spans="1:20" ht="31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575.21428571428578</v>
      </c>
      <c r="P469" s="7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1">
        <f t="shared" si="30"/>
        <v>42331.25</v>
      </c>
      <c r="T469" s="12">
        <f t="shared" si="31"/>
        <v>42338.25</v>
      </c>
    </row>
    <row r="470" spans="1:20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40.5</v>
      </c>
      <c r="P470" s="7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1">
        <f t="shared" si="30"/>
        <v>43569.208333333328</v>
      </c>
      <c r="T470" s="12">
        <f t="shared" si="31"/>
        <v>43585.208333333328</v>
      </c>
    </row>
    <row r="471" spans="1:20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184.42857142857144</v>
      </c>
      <c r="P471" s="7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1">
        <f t="shared" si="30"/>
        <v>42142.208333333328</v>
      </c>
      <c r="T471" s="12">
        <f t="shared" si="31"/>
        <v>42144.208333333328</v>
      </c>
    </row>
    <row r="472" spans="1:20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285.80555555555554</v>
      </c>
      <c r="P472" s="7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1">
        <f t="shared" si="30"/>
        <v>42716.25</v>
      </c>
      <c r="T472" s="12">
        <f t="shared" si="31"/>
        <v>42723.25</v>
      </c>
    </row>
    <row r="473" spans="1:20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319</v>
      </c>
      <c r="P473" s="7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1">
        <f t="shared" si="30"/>
        <v>41031.208333333336</v>
      </c>
      <c r="T473" s="12">
        <f t="shared" si="31"/>
        <v>41031.208333333336</v>
      </c>
    </row>
    <row r="474" spans="1:20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39.234070221066318</v>
      </c>
      <c r="P474" s="7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1">
        <f t="shared" si="30"/>
        <v>43535.208333333328</v>
      </c>
      <c r="T474" s="12">
        <f t="shared" si="31"/>
        <v>43589.208333333328</v>
      </c>
    </row>
    <row r="475" spans="1:20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178.14000000000001</v>
      </c>
      <c r="P475" s="7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1">
        <f t="shared" si="30"/>
        <v>43277.208333333328</v>
      </c>
      <c r="T475" s="12">
        <f t="shared" si="31"/>
        <v>43278.208333333328</v>
      </c>
    </row>
    <row r="476" spans="1:20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365.15</v>
      </c>
      <c r="P476" s="7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1">
        <f t="shared" si="30"/>
        <v>41989.25</v>
      </c>
      <c r="T476" s="12">
        <f t="shared" si="31"/>
        <v>41990.25</v>
      </c>
    </row>
    <row r="477" spans="1:20" ht="31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113.94594594594594</v>
      </c>
      <c r="P477" s="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1">
        <f t="shared" si="30"/>
        <v>41450.208333333336</v>
      </c>
      <c r="T477" s="12">
        <f t="shared" si="31"/>
        <v>41454.208333333336</v>
      </c>
    </row>
    <row r="478" spans="1:20" ht="31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29.828720626631856</v>
      </c>
      <c r="P478" s="7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1">
        <f t="shared" si="30"/>
        <v>43322.208333333328</v>
      </c>
      <c r="T478" s="12">
        <f t="shared" si="31"/>
        <v>43328.208333333328</v>
      </c>
    </row>
    <row r="479" spans="1:20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54.270588235294113</v>
      </c>
      <c r="P479" s="7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30"/>
        <v>40720.208333333336</v>
      </c>
      <c r="T479" s="12">
        <f t="shared" si="31"/>
        <v>40747.208333333336</v>
      </c>
    </row>
    <row r="480" spans="1:20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236.34156976744185</v>
      </c>
      <c r="P480" s="7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1">
        <f t="shared" si="30"/>
        <v>42072.208333333328</v>
      </c>
      <c r="T480" s="12">
        <f t="shared" si="31"/>
        <v>42084.208333333328</v>
      </c>
    </row>
    <row r="481" spans="1:20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512.91666666666663</v>
      </c>
      <c r="P481" s="7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1">
        <f t="shared" si="30"/>
        <v>42945.208333333328</v>
      </c>
      <c r="T481" s="12">
        <f t="shared" si="31"/>
        <v>42947.208333333328</v>
      </c>
    </row>
    <row r="482" spans="1:20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100.65116279069768</v>
      </c>
      <c r="P482" s="7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1">
        <f t="shared" si="30"/>
        <v>40248.25</v>
      </c>
      <c r="T482" s="12">
        <f t="shared" si="31"/>
        <v>40257.208333333336</v>
      </c>
    </row>
    <row r="483" spans="1:20" ht="31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81.348423194303152</v>
      </c>
      <c r="P483" s="7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1">
        <f t="shared" si="30"/>
        <v>41913.208333333336</v>
      </c>
      <c r="T483" s="12">
        <f t="shared" si="31"/>
        <v>41955.25</v>
      </c>
    </row>
    <row r="484" spans="1:20" ht="31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16.404761904761905</v>
      </c>
      <c r="P484" s="7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1">
        <f t="shared" si="30"/>
        <v>40963.25</v>
      </c>
      <c r="T484" s="12">
        <f t="shared" si="31"/>
        <v>40974.25</v>
      </c>
    </row>
    <row r="485" spans="1:20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52.774617067833695</v>
      </c>
      <c r="P485" s="7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1">
        <f t="shared" si="30"/>
        <v>43811.25</v>
      </c>
      <c r="T485" s="12">
        <f t="shared" si="31"/>
        <v>43818.25</v>
      </c>
    </row>
    <row r="486" spans="1:20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260.20608108108109</v>
      </c>
      <c r="P486" s="7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1">
        <f t="shared" si="30"/>
        <v>41855.208333333336</v>
      </c>
      <c r="T486" s="12">
        <f t="shared" si="31"/>
        <v>41904.208333333336</v>
      </c>
    </row>
    <row r="487" spans="1:20" ht="31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30.73289183222958</v>
      </c>
      <c r="P487" s="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1">
        <f t="shared" si="30"/>
        <v>43626.208333333328</v>
      </c>
      <c r="T487" s="12">
        <f t="shared" si="31"/>
        <v>43667.208333333328</v>
      </c>
    </row>
    <row r="488" spans="1:20" ht="31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13.5</v>
      </c>
      <c r="P488" s="7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1">
        <f t="shared" si="30"/>
        <v>43168.25</v>
      </c>
      <c r="T488" s="12">
        <f t="shared" si="31"/>
        <v>43183.208333333328</v>
      </c>
    </row>
    <row r="489" spans="1:20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178.62556663644605</v>
      </c>
      <c r="P489" s="7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1">
        <f t="shared" si="30"/>
        <v>42845.208333333328</v>
      </c>
      <c r="T489" s="12">
        <f t="shared" si="31"/>
        <v>42878.208333333328</v>
      </c>
    </row>
    <row r="490" spans="1:20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220.0566037735849</v>
      </c>
      <c r="P490" s="7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1">
        <f t="shared" si="30"/>
        <v>42403.25</v>
      </c>
      <c r="T490" s="12">
        <f t="shared" si="31"/>
        <v>42420.25</v>
      </c>
    </row>
    <row r="491" spans="1:20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101.5108695652174</v>
      </c>
      <c r="P491" s="7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1">
        <f t="shared" si="30"/>
        <v>40406.208333333336</v>
      </c>
      <c r="T491" s="12">
        <f t="shared" si="31"/>
        <v>40411.208333333336</v>
      </c>
    </row>
    <row r="492" spans="1:20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191.5</v>
      </c>
      <c r="P492" s="7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1">
        <f t="shared" si="30"/>
        <v>43786.25</v>
      </c>
      <c r="T492" s="12">
        <f t="shared" si="31"/>
        <v>43793.25</v>
      </c>
    </row>
    <row r="493" spans="1:20" ht="31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305.34683098591546</v>
      </c>
      <c r="P493" s="7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1">
        <f t="shared" si="30"/>
        <v>41456.208333333336</v>
      </c>
      <c r="T493" s="12">
        <f t="shared" si="31"/>
        <v>41482.208333333336</v>
      </c>
    </row>
    <row r="494" spans="1:20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23.995287958115181</v>
      </c>
      <c r="P494" s="7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1">
        <f t="shared" si="30"/>
        <v>40336.208333333336</v>
      </c>
      <c r="T494" s="12">
        <f t="shared" si="31"/>
        <v>40371.208333333336</v>
      </c>
    </row>
    <row r="495" spans="1:20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723.77777777777771</v>
      </c>
      <c r="P495" s="7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1">
        <f t="shared" si="30"/>
        <v>43645.208333333328</v>
      </c>
      <c r="T495" s="12">
        <f t="shared" si="31"/>
        <v>43658.208333333328</v>
      </c>
    </row>
    <row r="496" spans="1:20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547.36</v>
      </c>
      <c r="P496" s="7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1">
        <f t="shared" si="30"/>
        <v>40990.208333333336</v>
      </c>
      <c r="T496" s="12">
        <f t="shared" si="31"/>
        <v>40991.208333333336</v>
      </c>
    </row>
    <row r="497" spans="1:20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414.49999999999994</v>
      </c>
      <c r="P497" s="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1">
        <f t="shared" si="30"/>
        <v>41800.208333333336</v>
      </c>
      <c r="T497" s="12">
        <f t="shared" si="31"/>
        <v>41804.208333333336</v>
      </c>
    </row>
    <row r="498" spans="1:20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0.90696409140369971</v>
      </c>
      <c r="P498" s="7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1">
        <f t="shared" si="30"/>
        <v>42876.208333333328</v>
      </c>
      <c r="T498" s="12">
        <f t="shared" si="31"/>
        <v>42893.208333333328</v>
      </c>
    </row>
    <row r="499" spans="1:20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34.173469387755098</v>
      </c>
      <c r="P499" s="7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1">
        <f t="shared" si="30"/>
        <v>42724.25</v>
      </c>
      <c r="T499" s="12">
        <f t="shared" si="31"/>
        <v>42724.25</v>
      </c>
    </row>
    <row r="500" spans="1:20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23.948810754912099</v>
      </c>
      <c r="P500" s="7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1">
        <f t="shared" si="30"/>
        <v>42005.25</v>
      </c>
      <c r="T500" s="12">
        <f t="shared" si="31"/>
        <v>42007.25</v>
      </c>
    </row>
    <row r="501" spans="1:20" ht="31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48.072649572649574</v>
      </c>
      <c r="P501" s="7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1">
        <f t="shared" si="30"/>
        <v>42444.208333333328</v>
      </c>
      <c r="T501" s="12">
        <f t="shared" si="31"/>
        <v>42449.208333333328</v>
      </c>
    </row>
    <row r="502" spans="1:20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7">
        <f t="shared" si="29"/>
        <v>0</v>
      </c>
      <c r="Q502" t="str" cm="1">
        <f t="array" ref="Q502:R502">_xlfn.TEXTSPLIT(N502,"/")</f>
        <v>theater</v>
      </c>
      <c r="R502" t="str">
        <v>plays</v>
      </c>
      <c r="S502" s="11">
        <f t="shared" si="30"/>
        <v>41395.208333333336</v>
      </c>
      <c r="T502" s="12">
        <f t="shared" si="31"/>
        <v>41423.208333333336</v>
      </c>
    </row>
    <row r="503" spans="1:20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70.145182291666657</v>
      </c>
      <c r="P503" s="7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1">
        <f t="shared" si="30"/>
        <v>41345.208333333336</v>
      </c>
      <c r="T503" s="12">
        <f t="shared" si="31"/>
        <v>41347.208333333336</v>
      </c>
    </row>
    <row r="504" spans="1:20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529.92307692307691</v>
      </c>
      <c r="P504" s="7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1">
        <f t="shared" si="30"/>
        <v>41117.208333333336</v>
      </c>
      <c r="T504" s="12">
        <f t="shared" si="31"/>
        <v>41146.208333333336</v>
      </c>
    </row>
    <row r="505" spans="1:20" ht="31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180.32549019607845</v>
      </c>
      <c r="P505" s="7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1">
        <f t="shared" si="30"/>
        <v>42186.208333333328</v>
      </c>
      <c r="T505" s="12">
        <f t="shared" si="31"/>
        <v>42206.208333333328</v>
      </c>
    </row>
    <row r="506" spans="1:20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92.320000000000007</v>
      </c>
      <c r="P506" s="7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1">
        <f t="shared" si="30"/>
        <v>42142.208333333328</v>
      </c>
      <c r="T506" s="12">
        <f t="shared" si="31"/>
        <v>42143.208333333328</v>
      </c>
    </row>
    <row r="507" spans="1:20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13.901001112347053</v>
      </c>
      <c r="P507" s="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30"/>
        <v>41341.25</v>
      </c>
      <c r="T507" s="12">
        <f t="shared" si="31"/>
        <v>41383.208333333336</v>
      </c>
    </row>
    <row r="508" spans="1:20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927.07777777777767</v>
      </c>
      <c r="P508" s="7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1">
        <f t="shared" si="30"/>
        <v>43062.25</v>
      </c>
      <c r="T508" s="12">
        <f t="shared" si="31"/>
        <v>43079.25</v>
      </c>
    </row>
    <row r="509" spans="1:20" ht="31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39.857142857142861</v>
      </c>
      <c r="P509" s="7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1">
        <f t="shared" si="30"/>
        <v>41373.208333333336</v>
      </c>
      <c r="T509" s="12">
        <f t="shared" si="31"/>
        <v>41422.208333333336</v>
      </c>
    </row>
    <row r="510" spans="1:20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112.22929936305732</v>
      </c>
      <c r="P510" s="7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1">
        <f t="shared" si="30"/>
        <v>43310.208333333328</v>
      </c>
      <c r="T510" s="12">
        <f t="shared" si="31"/>
        <v>43331.208333333328</v>
      </c>
    </row>
    <row r="511" spans="1:20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70.925816023738875</v>
      </c>
      <c r="P511" s="7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1">
        <f t="shared" si="30"/>
        <v>41034.208333333336</v>
      </c>
      <c r="T511" s="12">
        <f t="shared" si="31"/>
        <v>41044.208333333336</v>
      </c>
    </row>
    <row r="512" spans="1:20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119.08974358974358</v>
      </c>
      <c r="P512" s="7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1">
        <f t="shared" si="30"/>
        <v>43251.208333333328</v>
      </c>
      <c r="T512" s="12">
        <f t="shared" si="31"/>
        <v>43275.208333333328</v>
      </c>
    </row>
    <row r="513" spans="1:20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24.017591339648174</v>
      </c>
      <c r="P513" s="7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1">
        <f t="shared" si="30"/>
        <v>43671.208333333328</v>
      </c>
      <c r="T513" s="12">
        <f t="shared" si="31"/>
        <v>43681.208333333328</v>
      </c>
    </row>
    <row r="514" spans="1:20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139.31868131868131</v>
      </c>
      <c r="P514" s="7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1">
        <f t="shared" si="30"/>
        <v>41825.208333333336</v>
      </c>
      <c r="T514" s="12">
        <f t="shared" si="31"/>
        <v>41826.208333333336</v>
      </c>
    </row>
    <row r="515" spans="1:20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E515/D515*100</f>
        <v>39.277108433734945</v>
      </c>
      <c r="P515" s="7">
        <f t="shared" ref="P515:P578" si="33">IF(G515=0, 0, 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1">
        <f t="shared" ref="S515:S578" si="34">(((J515/60)/60)/24)+DATE(1970,1,1)</f>
        <v>40430.208333333336</v>
      </c>
      <c r="T515" s="12">
        <f t="shared" ref="T515:T578" si="35">(((K515/60)/60)/24)+DATE(1970,1,1)</f>
        <v>40432.208333333336</v>
      </c>
    </row>
    <row r="516" spans="1:20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22.439077144917089</v>
      </c>
      <c r="P516" s="7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1">
        <f t="shared" si="34"/>
        <v>41614.25</v>
      </c>
      <c r="T516" s="12">
        <f t="shared" si="35"/>
        <v>41619.25</v>
      </c>
    </row>
    <row r="517" spans="1:20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55.779069767441861</v>
      </c>
      <c r="P517" s="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1">
        <f t="shared" si="34"/>
        <v>40900.25</v>
      </c>
      <c r="T517" s="12">
        <f t="shared" si="35"/>
        <v>40902.25</v>
      </c>
    </row>
    <row r="518" spans="1:20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42.523125996810208</v>
      </c>
      <c r="P518" s="7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1">
        <f t="shared" si="34"/>
        <v>40396.208333333336</v>
      </c>
      <c r="T518" s="12">
        <f t="shared" si="35"/>
        <v>40434.208333333336</v>
      </c>
    </row>
    <row r="519" spans="1:20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112.00000000000001</v>
      </c>
      <c r="P519" s="7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1">
        <f t="shared" si="34"/>
        <v>42860.208333333328</v>
      </c>
      <c r="T519" s="12">
        <f t="shared" si="35"/>
        <v>42865.208333333328</v>
      </c>
    </row>
    <row r="520" spans="1:20" ht="31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7.0681818181818183</v>
      </c>
      <c r="P520" s="7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1">
        <f t="shared" si="34"/>
        <v>43154.25</v>
      </c>
      <c r="T520" s="12">
        <f t="shared" si="35"/>
        <v>43156.25</v>
      </c>
    </row>
    <row r="521" spans="1:20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101.74563871693867</v>
      </c>
      <c r="P521" s="7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1">
        <f t="shared" si="34"/>
        <v>42012.25</v>
      </c>
      <c r="T521" s="12">
        <f t="shared" si="35"/>
        <v>42026.25</v>
      </c>
    </row>
    <row r="522" spans="1:20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425.75</v>
      </c>
      <c r="P522" s="7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1">
        <f t="shared" si="34"/>
        <v>43574.208333333328</v>
      </c>
      <c r="T522" s="12">
        <f t="shared" si="35"/>
        <v>43577.208333333328</v>
      </c>
    </row>
    <row r="523" spans="1:20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145.53947368421052</v>
      </c>
      <c r="P523" s="7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1">
        <f t="shared" si="34"/>
        <v>42605.208333333328</v>
      </c>
      <c r="T523" s="12">
        <f t="shared" si="35"/>
        <v>42611.208333333328</v>
      </c>
    </row>
    <row r="524" spans="1:20" ht="31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32.453465346534657</v>
      </c>
      <c r="P524" s="7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1">
        <f t="shared" si="34"/>
        <v>41093.208333333336</v>
      </c>
      <c r="T524" s="12">
        <f t="shared" si="35"/>
        <v>41105.208333333336</v>
      </c>
    </row>
    <row r="525" spans="1:20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700.33333333333326</v>
      </c>
      <c r="P525" s="7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1">
        <f t="shared" si="34"/>
        <v>40241.25</v>
      </c>
      <c r="T525" s="12">
        <f t="shared" si="35"/>
        <v>40246.25</v>
      </c>
    </row>
    <row r="526" spans="1:20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83.904860392967933</v>
      </c>
      <c r="P526" s="7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1">
        <f t="shared" si="34"/>
        <v>40294.208333333336</v>
      </c>
      <c r="T526" s="12">
        <f t="shared" si="35"/>
        <v>40307.208333333336</v>
      </c>
    </row>
    <row r="527" spans="1:20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84.19047619047619</v>
      </c>
      <c r="P527" s="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1">
        <f t="shared" si="34"/>
        <v>40505.25</v>
      </c>
      <c r="T527" s="12">
        <f t="shared" si="35"/>
        <v>40509.25</v>
      </c>
    </row>
    <row r="528" spans="1:20" ht="31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155.95180722891567</v>
      </c>
      <c r="P528" s="7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1">
        <f t="shared" si="34"/>
        <v>42364.25</v>
      </c>
      <c r="T528" s="12">
        <f t="shared" si="35"/>
        <v>42401.25</v>
      </c>
    </row>
    <row r="529" spans="1:20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99.619450317124731</v>
      </c>
      <c r="P529" s="7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1">
        <f t="shared" si="34"/>
        <v>42405.25</v>
      </c>
      <c r="T529" s="12">
        <f t="shared" si="35"/>
        <v>42441.25</v>
      </c>
    </row>
    <row r="530" spans="1:20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80.300000000000011</v>
      </c>
      <c r="P530" s="7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1">
        <f t="shared" si="34"/>
        <v>41601.25</v>
      </c>
      <c r="T530" s="12">
        <f t="shared" si="35"/>
        <v>41646.25</v>
      </c>
    </row>
    <row r="531" spans="1:20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11.254901960784313</v>
      </c>
      <c r="P531" s="7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1">
        <f t="shared" si="34"/>
        <v>41769.208333333336</v>
      </c>
      <c r="T531" s="12">
        <f t="shared" si="35"/>
        <v>41797.208333333336</v>
      </c>
    </row>
    <row r="532" spans="1:20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91.740952380952379</v>
      </c>
      <c r="P532" s="7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1">
        <f t="shared" si="34"/>
        <v>40421.208333333336</v>
      </c>
      <c r="T532" s="12">
        <f t="shared" si="35"/>
        <v>40435.208333333336</v>
      </c>
    </row>
    <row r="533" spans="1:20" ht="31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95.521156936261391</v>
      </c>
      <c r="P533" s="7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1">
        <f t="shared" si="34"/>
        <v>41589.25</v>
      </c>
      <c r="T533" s="12">
        <f t="shared" si="35"/>
        <v>41645.25</v>
      </c>
    </row>
    <row r="534" spans="1:20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502.87499999999994</v>
      </c>
      <c r="P534" s="7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1">
        <f t="shared" si="34"/>
        <v>43125.25</v>
      </c>
      <c r="T534" s="12">
        <f t="shared" si="35"/>
        <v>43126.25</v>
      </c>
    </row>
    <row r="535" spans="1:20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159.24394463667818</v>
      </c>
      <c r="P535" s="7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1">
        <f t="shared" si="34"/>
        <v>41479.208333333336</v>
      </c>
      <c r="T535" s="12">
        <f t="shared" si="35"/>
        <v>41515.208333333336</v>
      </c>
    </row>
    <row r="536" spans="1:20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15.022446689113355</v>
      </c>
      <c r="P536" s="7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1">
        <f t="shared" si="34"/>
        <v>43329.208333333328</v>
      </c>
      <c r="T536" s="12">
        <f t="shared" si="35"/>
        <v>43330.208333333328</v>
      </c>
    </row>
    <row r="537" spans="1:20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482.03846153846149</v>
      </c>
      <c r="P537" s="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1">
        <f t="shared" si="34"/>
        <v>43259.208333333328</v>
      </c>
      <c r="T537" s="12">
        <f t="shared" si="35"/>
        <v>43261.208333333328</v>
      </c>
    </row>
    <row r="538" spans="1:20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149.96938775510205</v>
      </c>
      <c r="P538" s="7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1">
        <f t="shared" si="34"/>
        <v>40414.208333333336</v>
      </c>
      <c r="T538" s="12">
        <f t="shared" si="35"/>
        <v>40440.208333333336</v>
      </c>
    </row>
    <row r="539" spans="1:20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117.22156398104266</v>
      </c>
      <c r="P539" s="7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1">
        <f t="shared" si="34"/>
        <v>43342.208333333328</v>
      </c>
      <c r="T539" s="12">
        <f t="shared" si="35"/>
        <v>43365.208333333328</v>
      </c>
    </row>
    <row r="540" spans="1:20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37.695968274950431</v>
      </c>
      <c r="P540" s="7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1">
        <f t="shared" si="34"/>
        <v>41539.208333333336</v>
      </c>
      <c r="T540" s="12">
        <f t="shared" si="35"/>
        <v>41555.208333333336</v>
      </c>
    </row>
    <row r="541" spans="1:20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72.653061224489804</v>
      </c>
      <c r="P541" s="7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1">
        <f t="shared" si="34"/>
        <v>43647.208333333328</v>
      </c>
      <c r="T541" s="12">
        <f t="shared" si="35"/>
        <v>43653.208333333328</v>
      </c>
    </row>
    <row r="542" spans="1:20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265.98113207547169</v>
      </c>
      <c r="P542" s="7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1">
        <f t="shared" si="34"/>
        <v>43225.208333333328</v>
      </c>
      <c r="T542" s="12">
        <f t="shared" si="35"/>
        <v>43247.208333333328</v>
      </c>
    </row>
    <row r="543" spans="1:20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24.205617977528089</v>
      </c>
      <c r="P543" s="7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1">
        <f t="shared" si="34"/>
        <v>42165.208333333328</v>
      </c>
      <c r="T543" s="12">
        <f t="shared" si="35"/>
        <v>42191.208333333328</v>
      </c>
    </row>
    <row r="544" spans="1:20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2.5064935064935066</v>
      </c>
      <c r="P544" s="7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1">
        <f t="shared" si="34"/>
        <v>42391.25</v>
      </c>
      <c r="T544" s="12">
        <f t="shared" si="35"/>
        <v>42421.25</v>
      </c>
    </row>
    <row r="545" spans="1:20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16.329799764428738</v>
      </c>
      <c r="P545" s="7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1">
        <f t="shared" si="34"/>
        <v>41528.208333333336</v>
      </c>
      <c r="T545" s="12">
        <f t="shared" si="35"/>
        <v>41543.208333333336</v>
      </c>
    </row>
    <row r="546" spans="1:20" ht="31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276.5</v>
      </c>
      <c r="P546" s="7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1">
        <f t="shared" si="34"/>
        <v>42377.25</v>
      </c>
      <c r="T546" s="12">
        <f t="shared" si="35"/>
        <v>42390.25</v>
      </c>
    </row>
    <row r="547" spans="1:20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88.803571428571431</v>
      </c>
      <c r="P547" s="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1">
        <f t="shared" si="34"/>
        <v>43824.25</v>
      </c>
      <c r="T547" s="12">
        <f t="shared" si="35"/>
        <v>43844.25</v>
      </c>
    </row>
    <row r="548" spans="1:20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163.57142857142856</v>
      </c>
      <c r="P548" s="7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1">
        <f t="shared" si="34"/>
        <v>43360.208333333328</v>
      </c>
      <c r="T548" s="12">
        <f t="shared" si="35"/>
        <v>43363.208333333328</v>
      </c>
    </row>
    <row r="549" spans="1:20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969</v>
      </c>
      <c r="P549" s="7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1">
        <f t="shared" si="34"/>
        <v>42029.25</v>
      </c>
      <c r="T549" s="12">
        <f t="shared" si="35"/>
        <v>42041.25</v>
      </c>
    </row>
    <row r="550" spans="1:20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270.91376701966715</v>
      </c>
      <c r="P550" s="7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1">
        <f t="shared" si="34"/>
        <v>42461.208333333328</v>
      </c>
      <c r="T550" s="12">
        <f t="shared" si="35"/>
        <v>42474.208333333328</v>
      </c>
    </row>
    <row r="551" spans="1:20" ht="31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284.21355932203392</v>
      </c>
      <c r="P551" s="7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1">
        <f t="shared" si="34"/>
        <v>41422.208333333336</v>
      </c>
      <c r="T551" s="12">
        <f t="shared" si="35"/>
        <v>41431.208333333336</v>
      </c>
    </row>
    <row r="552" spans="1:20" ht="31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4</v>
      </c>
      <c r="P552" s="7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1">
        <f t="shared" si="34"/>
        <v>40968.25</v>
      </c>
      <c r="T552" s="12">
        <f t="shared" si="35"/>
        <v>40989.208333333336</v>
      </c>
    </row>
    <row r="553" spans="1:20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58.6329816768462</v>
      </c>
      <c r="P553" s="7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1">
        <f t="shared" si="34"/>
        <v>41993.25</v>
      </c>
      <c r="T553" s="12">
        <f t="shared" si="35"/>
        <v>42033.25</v>
      </c>
    </row>
    <row r="554" spans="1:20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98.51111111111112</v>
      </c>
      <c r="P554" s="7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1">
        <f t="shared" si="34"/>
        <v>42700.25</v>
      </c>
      <c r="T554" s="12">
        <f t="shared" si="35"/>
        <v>42702.25</v>
      </c>
    </row>
    <row r="555" spans="1:20" ht="31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43.975381008206334</v>
      </c>
      <c r="P555" s="7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1">
        <f t="shared" si="34"/>
        <v>40545.25</v>
      </c>
      <c r="T555" s="12">
        <f t="shared" si="35"/>
        <v>40546.25</v>
      </c>
    </row>
    <row r="556" spans="1:20" ht="31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151.66315789473683</v>
      </c>
      <c r="P556" s="7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1">
        <f t="shared" si="34"/>
        <v>42723.25</v>
      </c>
      <c r="T556" s="12">
        <f t="shared" si="35"/>
        <v>42729.25</v>
      </c>
    </row>
    <row r="557" spans="1:20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223.63492063492063</v>
      </c>
      <c r="P557" s="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1">
        <f t="shared" si="34"/>
        <v>41731.208333333336</v>
      </c>
      <c r="T557" s="12">
        <f t="shared" si="35"/>
        <v>41762.208333333336</v>
      </c>
    </row>
    <row r="558" spans="1:20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239.75</v>
      </c>
      <c r="P558" s="7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1">
        <f t="shared" si="34"/>
        <v>40792.208333333336</v>
      </c>
      <c r="T558" s="12">
        <f t="shared" si="35"/>
        <v>40799.208333333336</v>
      </c>
    </row>
    <row r="559" spans="1:20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199.33333333333334</v>
      </c>
      <c r="P559" s="7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4"/>
        <v>42279.208333333328</v>
      </c>
      <c r="T559" s="12">
        <f t="shared" si="35"/>
        <v>42282.208333333328</v>
      </c>
    </row>
    <row r="560" spans="1:20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137.34482758620689</v>
      </c>
      <c r="P560" s="7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1">
        <f t="shared" si="34"/>
        <v>42424.25</v>
      </c>
      <c r="T560" s="12">
        <f t="shared" si="35"/>
        <v>42467.208333333328</v>
      </c>
    </row>
    <row r="561" spans="1:20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100.9696106362773</v>
      </c>
      <c r="P561" s="7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1">
        <f t="shared" si="34"/>
        <v>42584.208333333328</v>
      </c>
      <c r="T561" s="12">
        <f t="shared" si="35"/>
        <v>42591.208333333328</v>
      </c>
    </row>
    <row r="562" spans="1:20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794.16</v>
      </c>
      <c r="P562" s="7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1">
        <f t="shared" si="34"/>
        <v>40865.25</v>
      </c>
      <c r="T562" s="12">
        <f t="shared" si="35"/>
        <v>40905.25</v>
      </c>
    </row>
    <row r="563" spans="1:20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369.7</v>
      </c>
      <c r="P563" s="7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1">
        <f t="shared" si="34"/>
        <v>40833.208333333336</v>
      </c>
      <c r="T563" s="12">
        <f t="shared" si="35"/>
        <v>40835.208333333336</v>
      </c>
    </row>
    <row r="564" spans="1:20" ht="31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12.818181818181817</v>
      </c>
      <c r="P564" s="7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1">
        <f t="shared" si="34"/>
        <v>43536.208333333328</v>
      </c>
      <c r="T564" s="12">
        <f t="shared" si="35"/>
        <v>43538.208333333328</v>
      </c>
    </row>
    <row r="565" spans="1:20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138.02702702702703</v>
      </c>
      <c r="P565" s="7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1">
        <f t="shared" si="34"/>
        <v>43417.25</v>
      </c>
      <c r="T565" s="12">
        <f t="shared" si="35"/>
        <v>43437.25</v>
      </c>
    </row>
    <row r="566" spans="1:20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83.813278008298752</v>
      </c>
      <c r="P566" s="7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1">
        <f t="shared" si="34"/>
        <v>42078.208333333328</v>
      </c>
      <c r="T566" s="12">
        <f t="shared" si="35"/>
        <v>42086.208333333328</v>
      </c>
    </row>
    <row r="567" spans="1:20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204.60063224446787</v>
      </c>
      <c r="P567" s="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1">
        <f t="shared" si="34"/>
        <v>40862.25</v>
      </c>
      <c r="T567" s="12">
        <f t="shared" si="35"/>
        <v>40882.25</v>
      </c>
    </row>
    <row r="568" spans="1:20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44.344086021505376</v>
      </c>
      <c r="P568" s="7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1">
        <f t="shared" si="34"/>
        <v>42424.25</v>
      </c>
      <c r="T568" s="12">
        <f t="shared" si="35"/>
        <v>42447.208333333328</v>
      </c>
    </row>
    <row r="569" spans="1:20" ht="31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218.60294117647058</v>
      </c>
      <c r="P569" s="7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1">
        <f t="shared" si="34"/>
        <v>41830.208333333336</v>
      </c>
      <c r="T569" s="12">
        <f t="shared" si="35"/>
        <v>41832.208333333336</v>
      </c>
    </row>
    <row r="570" spans="1:20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186.03314917127071</v>
      </c>
      <c r="P570" s="7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1">
        <f t="shared" si="34"/>
        <v>40374.208333333336</v>
      </c>
      <c r="T570" s="12">
        <f t="shared" si="35"/>
        <v>40419.208333333336</v>
      </c>
    </row>
    <row r="571" spans="1:20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237.33830845771143</v>
      </c>
      <c r="P571" s="7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1">
        <f t="shared" si="34"/>
        <v>40554.25</v>
      </c>
      <c r="T571" s="12">
        <f t="shared" si="35"/>
        <v>40566.25</v>
      </c>
    </row>
    <row r="572" spans="1:20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305.65384615384613</v>
      </c>
      <c r="P572" s="7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1">
        <f t="shared" si="34"/>
        <v>41993.25</v>
      </c>
      <c r="T572" s="12">
        <f t="shared" si="35"/>
        <v>41999.25</v>
      </c>
    </row>
    <row r="573" spans="1:20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94.142857142857139</v>
      </c>
      <c r="P573" s="7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1">
        <f t="shared" si="34"/>
        <v>42174.208333333328</v>
      </c>
      <c r="T573" s="12">
        <f t="shared" si="35"/>
        <v>42221.208333333328</v>
      </c>
    </row>
    <row r="574" spans="1:20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54.400000000000006</v>
      </c>
      <c r="P574" s="7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1">
        <f t="shared" si="34"/>
        <v>42275.208333333328</v>
      </c>
      <c r="T574" s="12">
        <f t="shared" si="35"/>
        <v>42291.208333333328</v>
      </c>
    </row>
    <row r="575" spans="1:20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111.88059701492537</v>
      </c>
      <c r="P575" s="7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1">
        <f t="shared" si="34"/>
        <v>41761.208333333336</v>
      </c>
      <c r="T575" s="12">
        <f t="shared" si="35"/>
        <v>41763.208333333336</v>
      </c>
    </row>
    <row r="576" spans="1:20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369.14814814814815</v>
      </c>
      <c r="P576" s="7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1">
        <f t="shared" si="34"/>
        <v>43806.25</v>
      </c>
      <c r="T576" s="12">
        <f t="shared" si="35"/>
        <v>43816.25</v>
      </c>
    </row>
    <row r="577" spans="1:20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62.930372148859547</v>
      </c>
      <c r="P577" s="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1">
        <f t="shared" si="34"/>
        <v>41779.208333333336</v>
      </c>
      <c r="T577" s="12">
        <f t="shared" si="35"/>
        <v>41782.208333333336</v>
      </c>
    </row>
    <row r="578" spans="1:20" ht="31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64.927835051546396</v>
      </c>
      <c r="P578" s="7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1">
        <f t="shared" si="34"/>
        <v>43040.208333333328</v>
      </c>
      <c r="T578" s="12">
        <f t="shared" si="35"/>
        <v>43057.25</v>
      </c>
    </row>
    <row r="579" spans="1:20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E579/D579*100</f>
        <v>18.853658536585368</v>
      </c>
      <c r="P579" s="7">
        <f t="shared" ref="P579:P642" si="37">IF(G579=0, 0, E579/G579)</f>
        <v>41.783783783783782</v>
      </c>
      <c r="Q579" t="str" cm="1">
        <f t="array" ref="Q579:R579">_xlfn.TEXTSPLIT(N579,"/")</f>
        <v>music</v>
      </c>
      <c r="R579" t="str">
        <v>jazz</v>
      </c>
      <c r="S579" s="11">
        <f t="shared" ref="S579:S642" si="38">(((J579/60)/60)/24)+DATE(1970,1,1)</f>
        <v>40613.25</v>
      </c>
      <c r="T579" s="12">
        <f t="shared" ref="T579:T642" si="39">(((K579/60)/60)/24)+DATE(1970,1,1)</f>
        <v>40639.208333333336</v>
      </c>
    </row>
    <row r="580" spans="1:20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16.754404145077721</v>
      </c>
      <c r="P580" s="7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1">
        <f t="shared" si="38"/>
        <v>40878.25</v>
      </c>
      <c r="T580" s="12">
        <f t="shared" si="39"/>
        <v>40881.25</v>
      </c>
    </row>
    <row r="581" spans="1:20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101.11290322580646</v>
      </c>
      <c r="P581" s="7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1">
        <f t="shared" si="38"/>
        <v>40762.208333333336</v>
      </c>
      <c r="T581" s="12">
        <f t="shared" si="39"/>
        <v>40774.208333333336</v>
      </c>
    </row>
    <row r="582" spans="1:20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341.5022831050228</v>
      </c>
      <c r="P582" s="7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1">
        <f t="shared" si="38"/>
        <v>41696.25</v>
      </c>
      <c r="T582" s="12">
        <f t="shared" si="39"/>
        <v>41704.25</v>
      </c>
    </row>
    <row r="583" spans="1:20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64.016666666666666</v>
      </c>
      <c r="P583" s="7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1">
        <f t="shared" si="38"/>
        <v>40662.208333333336</v>
      </c>
      <c r="T583" s="12">
        <f t="shared" si="39"/>
        <v>40677.208333333336</v>
      </c>
    </row>
    <row r="584" spans="1:20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52.080459770114942</v>
      </c>
      <c r="P584" s="7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1">
        <f t="shared" si="38"/>
        <v>42165.208333333328</v>
      </c>
      <c r="T584" s="12">
        <f t="shared" si="39"/>
        <v>42170.208333333328</v>
      </c>
    </row>
    <row r="585" spans="1:20" ht="31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322.40211640211641</v>
      </c>
      <c r="P585" s="7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1">
        <f t="shared" si="38"/>
        <v>40959.25</v>
      </c>
      <c r="T585" s="12">
        <f t="shared" si="39"/>
        <v>40976.25</v>
      </c>
    </row>
    <row r="586" spans="1:20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119.50810185185186</v>
      </c>
      <c r="P586" s="7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1">
        <f t="shared" si="38"/>
        <v>41024.208333333336</v>
      </c>
      <c r="T586" s="12">
        <f t="shared" si="39"/>
        <v>41038.208333333336</v>
      </c>
    </row>
    <row r="587" spans="1:20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146.79775280898878</v>
      </c>
      <c r="P587" s="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1">
        <f t="shared" si="38"/>
        <v>40255.208333333336</v>
      </c>
      <c r="T587" s="12">
        <f t="shared" si="39"/>
        <v>40265.208333333336</v>
      </c>
    </row>
    <row r="588" spans="1:20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950.57142857142856</v>
      </c>
      <c r="P588" s="7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1">
        <f t="shared" si="38"/>
        <v>40499.25</v>
      </c>
      <c r="T588" s="12">
        <f t="shared" si="39"/>
        <v>40518.25</v>
      </c>
    </row>
    <row r="589" spans="1:20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72.893617021276597</v>
      </c>
      <c r="P589" s="7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1">
        <f t="shared" si="38"/>
        <v>43484.25</v>
      </c>
      <c r="T589" s="12">
        <f t="shared" si="39"/>
        <v>43536.208333333328</v>
      </c>
    </row>
    <row r="590" spans="1:20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79.008248730964468</v>
      </c>
      <c r="P590" s="7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1">
        <f t="shared" si="38"/>
        <v>40262.208333333336</v>
      </c>
      <c r="T590" s="12">
        <f t="shared" si="39"/>
        <v>40293.208333333336</v>
      </c>
    </row>
    <row r="591" spans="1:20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64.721518987341781</v>
      </c>
      <c r="P591" s="7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1">
        <f t="shared" si="38"/>
        <v>42190.208333333328</v>
      </c>
      <c r="T591" s="12">
        <f t="shared" si="39"/>
        <v>42197.208333333328</v>
      </c>
    </row>
    <row r="592" spans="1:20" ht="31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82.028169014084511</v>
      </c>
      <c r="P592" s="7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8"/>
        <v>41994.25</v>
      </c>
      <c r="T592" s="12">
        <f t="shared" si="39"/>
        <v>42005.25</v>
      </c>
    </row>
    <row r="593" spans="1:20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1037.6666666666667</v>
      </c>
      <c r="P593" s="7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1">
        <f t="shared" si="38"/>
        <v>40373.208333333336</v>
      </c>
      <c r="T593" s="12">
        <f t="shared" si="39"/>
        <v>40383.208333333336</v>
      </c>
    </row>
    <row r="594" spans="1:20" ht="31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12.910076530612244</v>
      </c>
      <c r="P594" s="7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1">
        <f t="shared" si="38"/>
        <v>41789.208333333336</v>
      </c>
      <c r="T594" s="12">
        <f t="shared" si="39"/>
        <v>41798.208333333336</v>
      </c>
    </row>
    <row r="595" spans="1:20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154.84210526315789</v>
      </c>
      <c r="P595" s="7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1">
        <f t="shared" si="38"/>
        <v>41724.208333333336</v>
      </c>
      <c r="T595" s="12">
        <f t="shared" si="39"/>
        <v>41737.208333333336</v>
      </c>
    </row>
    <row r="596" spans="1:20" ht="31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7.0991735537190088</v>
      </c>
      <c r="P596" s="7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1">
        <f t="shared" si="38"/>
        <v>42548.208333333328</v>
      </c>
      <c r="T596" s="12">
        <f t="shared" si="39"/>
        <v>42551.208333333328</v>
      </c>
    </row>
    <row r="597" spans="1:20" ht="31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208.52773826458036</v>
      </c>
      <c r="P597" s="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1">
        <f t="shared" si="38"/>
        <v>40253.208333333336</v>
      </c>
      <c r="T597" s="12">
        <f t="shared" si="39"/>
        <v>40274.208333333336</v>
      </c>
    </row>
    <row r="598" spans="1:20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99.683544303797461</v>
      </c>
      <c r="P598" s="7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1">
        <f t="shared" si="38"/>
        <v>42434.25</v>
      </c>
      <c r="T598" s="12">
        <f t="shared" si="39"/>
        <v>42441.25</v>
      </c>
    </row>
    <row r="599" spans="1:20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201.59756097560978</v>
      </c>
      <c r="P599" s="7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1">
        <f t="shared" si="38"/>
        <v>43786.25</v>
      </c>
      <c r="T599" s="12">
        <f t="shared" si="39"/>
        <v>43804.25</v>
      </c>
    </row>
    <row r="600" spans="1:20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162.09032258064516</v>
      </c>
      <c r="P600" s="7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1">
        <f t="shared" si="38"/>
        <v>40344.208333333336</v>
      </c>
      <c r="T600" s="12">
        <f t="shared" si="39"/>
        <v>40373.208333333336</v>
      </c>
    </row>
    <row r="601" spans="1:20" ht="31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</v>
      </c>
      <c r="P601" s="7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1">
        <f t="shared" si="38"/>
        <v>42047.25</v>
      </c>
      <c r="T601" s="12">
        <f t="shared" si="39"/>
        <v>42055.25</v>
      </c>
    </row>
    <row r="602" spans="1:20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5</v>
      </c>
      <c r="P602" s="7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1">
        <f t="shared" si="38"/>
        <v>41485.208333333336</v>
      </c>
      <c r="T602" s="12">
        <f t="shared" si="39"/>
        <v>41497.208333333336</v>
      </c>
    </row>
    <row r="603" spans="1:20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206.63492063492063</v>
      </c>
      <c r="P603" s="7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1">
        <f t="shared" si="38"/>
        <v>41789.208333333336</v>
      </c>
      <c r="T603" s="12">
        <f t="shared" si="39"/>
        <v>41806.208333333336</v>
      </c>
    </row>
    <row r="604" spans="1:20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128.23628691983123</v>
      </c>
      <c r="P604" s="7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1">
        <f t="shared" si="38"/>
        <v>42160.208333333328</v>
      </c>
      <c r="T604" s="12">
        <f t="shared" si="39"/>
        <v>42171.208333333328</v>
      </c>
    </row>
    <row r="605" spans="1:20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119.66037735849055</v>
      </c>
      <c r="P605" s="7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1">
        <f t="shared" si="38"/>
        <v>43573.208333333328</v>
      </c>
      <c r="T605" s="12">
        <f t="shared" si="39"/>
        <v>43600.208333333328</v>
      </c>
    </row>
    <row r="606" spans="1:20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170.73055242390078</v>
      </c>
      <c r="P606" s="7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1">
        <f t="shared" si="38"/>
        <v>40565.25</v>
      </c>
      <c r="T606" s="12">
        <f t="shared" si="39"/>
        <v>40586.25</v>
      </c>
    </row>
    <row r="607" spans="1:20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187.21212121212122</v>
      </c>
      <c r="P607" s="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1">
        <f t="shared" si="38"/>
        <v>42280.208333333328</v>
      </c>
      <c r="T607" s="12">
        <f t="shared" si="39"/>
        <v>42321.25</v>
      </c>
    </row>
    <row r="608" spans="1:20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188.38235294117646</v>
      </c>
      <c r="P608" s="7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1">
        <f t="shared" si="38"/>
        <v>42436.25</v>
      </c>
      <c r="T608" s="12">
        <f t="shared" si="39"/>
        <v>42447.208333333328</v>
      </c>
    </row>
    <row r="609" spans="1:20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131.29869186046511</v>
      </c>
      <c r="P609" s="7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1">
        <f t="shared" si="38"/>
        <v>41721.208333333336</v>
      </c>
      <c r="T609" s="12">
        <f t="shared" si="39"/>
        <v>41723.208333333336</v>
      </c>
    </row>
    <row r="610" spans="1:20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283.97435897435901</v>
      </c>
      <c r="P610" s="7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1">
        <f t="shared" si="38"/>
        <v>43530.25</v>
      </c>
      <c r="T610" s="12">
        <f t="shared" si="39"/>
        <v>43534.25</v>
      </c>
    </row>
    <row r="611" spans="1:20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120.41999999999999</v>
      </c>
      <c r="P611" s="7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8"/>
        <v>43481.25</v>
      </c>
      <c r="T611" s="12">
        <f t="shared" si="39"/>
        <v>43498.25</v>
      </c>
    </row>
    <row r="612" spans="1:20" ht="31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419.0560747663551</v>
      </c>
      <c r="P612" s="7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1">
        <f t="shared" si="38"/>
        <v>41259.25</v>
      </c>
      <c r="T612" s="12">
        <f t="shared" si="39"/>
        <v>41273.25</v>
      </c>
    </row>
    <row r="613" spans="1:20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13.853658536585368</v>
      </c>
      <c r="P613" s="7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1">
        <f t="shared" si="38"/>
        <v>41480.208333333336</v>
      </c>
      <c r="T613" s="12">
        <f t="shared" si="39"/>
        <v>41492.208333333336</v>
      </c>
    </row>
    <row r="614" spans="1:20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139.43548387096774</v>
      </c>
      <c r="P614" s="7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1">
        <f t="shared" si="38"/>
        <v>40474.208333333336</v>
      </c>
      <c r="T614" s="12">
        <f t="shared" si="39"/>
        <v>40497.25</v>
      </c>
    </row>
    <row r="615" spans="1:20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174</v>
      </c>
      <c r="P615" s="7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1">
        <f t="shared" si="38"/>
        <v>42973.208333333328</v>
      </c>
      <c r="T615" s="12">
        <f t="shared" si="39"/>
        <v>42982.208333333328</v>
      </c>
    </row>
    <row r="616" spans="1:20" ht="31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155.49056603773585</v>
      </c>
      <c r="P616" s="7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1">
        <f t="shared" si="38"/>
        <v>42746.25</v>
      </c>
      <c r="T616" s="12">
        <f t="shared" si="39"/>
        <v>42764.25</v>
      </c>
    </row>
    <row r="617" spans="1:20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170.44705882352943</v>
      </c>
      <c r="P617" s="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1">
        <f t="shared" si="38"/>
        <v>42489.208333333328</v>
      </c>
      <c r="T617" s="12">
        <f t="shared" si="39"/>
        <v>42499.208333333328</v>
      </c>
    </row>
    <row r="618" spans="1:20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189.515625</v>
      </c>
      <c r="P618" s="7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1">
        <f t="shared" si="38"/>
        <v>41537.208333333336</v>
      </c>
      <c r="T618" s="12">
        <f t="shared" si="39"/>
        <v>41538.208333333336</v>
      </c>
    </row>
    <row r="619" spans="1:20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249.71428571428572</v>
      </c>
      <c r="P619" s="7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1">
        <f t="shared" si="38"/>
        <v>41794.208333333336</v>
      </c>
      <c r="T619" s="12">
        <f t="shared" si="39"/>
        <v>41804.208333333336</v>
      </c>
    </row>
    <row r="620" spans="1:20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48.860523665659613</v>
      </c>
      <c r="P620" s="7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1">
        <f t="shared" si="38"/>
        <v>41396.208333333336</v>
      </c>
      <c r="T620" s="12">
        <f t="shared" si="39"/>
        <v>41417.208333333336</v>
      </c>
    </row>
    <row r="621" spans="1:20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28.461970393057683</v>
      </c>
      <c r="P621" s="7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1">
        <f t="shared" si="38"/>
        <v>40669.208333333336</v>
      </c>
      <c r="T621" s="12">
        <f t="shared" si="39"/>
        <v>40670.208333333336</v>
      </c>
    </row>
    <row r="622" spans="1:20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268.02325581395348</v>
      </c>
      <c r="P622" s="7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1">
        <f t="shared" si="38"/>
        <v>42559.208333333328</v>
      </c>
      <c r="T622" s="12">
        <f t="shared" si="39"/>
        <v>42563.208333333328</v>
      </c>
    </row>
    <row r="623" spans="1:20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619.80078125</v>
      </c>
      <c r="P623" s="7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1">
        <f t="shared" si="38"/>
        <v>42626.208333333328</v>
      </c>
      <c r="T623" s="12">
        <f t="shared" si="39"/>
        <v>42631.208333333328</v>
      </c>
    </row>
    <row r="624" spans="1:20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3.1301587301587301</v>
      </c>
      <c r="P624" s="7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1">
        <f t="shared" si="38"/>
        <v>43205.208333333328</v>
      </c>
      <c r="T624" s="12">
        <f t="shared" si="39"/>
        <v>43231.208333333328</v>
      </c>
    </row>
    <row r="625" spans="1:20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159.92152704135739</v>
      </c>
      <c r="P625" s="7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1">
        <f t="shared" si="38"/>
        <v>42201.208333333328</v>
      </c>
      <c r="T625" s="12">
        <f t="shared" si="39"/>
        <v>42206.208333333328</v>
      </c>
    </row>
    <row r="626" spans="1:20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279.39215686274508</v>
      </c>
      <c r="P626" s="7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1">
        <f t="shared" si="38"/>
        <v>42029.25</v>
      </c>
      <c r="T626" s="12">
        <f t="shared" si="39"/>
        <v>42035.25</v>
      </c>
    </row>
    <row r="627" spans="1:20" ht="31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77.373333333333335</v>
      </c>
      <c r="P627" s="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1">
        <f t="shared" si="38"/>
        <v>43857.25</v>
      </c>
      <c r="T627" s="12">
        <f t="shared" si="39"/>
        <v>43871.25</v>
      </c>
    </row>
    <row r="628" spans="1:20" ht="31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206.32812500000003</v>
      </c>
      <c r="P628" s="7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1">
        <f t="shared" si="38"/>
        <v>40449.208333333336</v>
      </c>
      <c r="T628" s="12">
        <f t="shared" si="39"/>
        <v>40458.208333333336</v>
      </c>
    </row>
    <row r="629" spans="1:20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694.25</v>
      </c>
      <c r="P629" s="7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1">
        <f t="shared" si="38"/>
        <v>40345.208333333336</v>
      </c>
      <c r="T629" s="12">
        <f t="shared" si="39"/>
        <v>40369.208333333336</v>
      </c>
    </row>
    <row r="630" spans="1:20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151.78947368421052</v>
      </c>
      <c r="P630" s="7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1">
        <f t="shared" si="38"/>
        <v>40455.208333333336</v>
      </c>
      <c r="T630" s="12">
        <f t="shared" si="39"/>
        <v>40458.208333333336</v>
      </c>
    </row>
    <row r="631" spans="1:20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64.58207217694995</v>
      </c>
      <c r="P631" s="7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1">
        <f t="shared" si="38"/>
        <v>42557.208333333328</v>
      </c>
      <c r="T631" s="12">
        <f t="shared" si="39"/>
        <v>42559.208333333328</v>
      </c>
    </row>
    <row r="632" spans="1:20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62.873684210526314</v>
      </c>
      <c r="P632" s="7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1">
        <f t="shared" si="38"/>
        <v>43586.208333333328</v>
      </c>
      <c r="T632" s="12">
        <f t="shared" si="39"/>
        <v>43597.208333333328</v>
      </c>
    </row>
    <row r="633" spans="1:20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310.39864864864865</v>
      </c>
      <c r="P633" s="7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1">
        <f t="shared" si="38"/>
        <v>43550.208333333328</v>
      </c>
      <c r="T633" s="12">
        <f t="shared" si="39"/>
        <v>43554.208333333328</v>
      </c>
    </row>
    <row r="634" spans="1:20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42.859916782246884</v>
      </c>
      <c r="P634" s="7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1">
        <f t="shared" si="38"/>
        <v>41945.208333333336</v>
      </c>
      <c r="T634" s="12">
        <f t="shared" si="39"/>
        <v>41963.25</v>
      </c>
    </row>
    <row r="635" spans="1:20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83.119402985074629</v>
      </c>
      <c r="P635" s="7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1">
        <f t="shared" si="38"/>
        <v>42315.25</v>
      </c>
      <c r="T635" s="12">
        <f t="shared" si="39"/>
        <v>42319.25</v>
      </c>
    </row>
    <row r="636" spans="1:20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78.531302876480552</v>
      </c>
      <c r="P636" s="7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1">
        <f t="shared" si="38"/>
        <v>42819.208333333328</v>
      </c>
      <c r="T636" s="12">
        <f t="shared" si="39"/>
        <v>42833.208333333328</v>
      </c>
    </row>
    <row r="637" spans="1:20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114.09352517985612</v>
      </c>
      <c r="P637" s="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1">
        <f t="shared" si="38"/>
        <v>41314.25</v>
      </c>
      <c r="T637" s="12">
        <f t="shared" si="39"/>
        <v>41346.208333333336</v>
      </c>
    </row>
    <row r="638" spans="1:20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64.537683358624179</v>
      </c>
      <c r="P638" s="7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1">
        <f t="shared" si="38"/>
        <v>40926.25</v>
      </c>
      <c r="T638" s="12">
        <f t="shared" si="39"/>
        <v>40971.25</v>
      </c>
    </row>
    <row r="639" spans="1:20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79.411764705882348</v>
      </c>
      <c r="P639" s="7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1">
        <f t="shared" si="38"/>
        <v>42688.25</v>
      </c>
      <c r="T639" s="12">
        <f t="shared" si="39"/>
        <v>42696.25</v>
      </c>
    </row>
    <row r="640" spans="1:20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11.419117647058824</v>
      </c>
      <c r="P640" s="7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1">
        <f t="shared" si="38"/>
        <v>40386.208333333336</v>
      </c>
      <c r="T640" s="12">
        <f t="shared" si="39"/>
        <v>40398.208333333336</v>
      </c>
    </row>
    <row r="641" spans="1:20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56.186046511627907</v>
      </c>
      <c r="P641" s="7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1">
        <f t="shared" si="38"/>
        <v>43309.208333333328</v>
      </c>
      <c r="T641" s="12">
        <f t="shared" si="39"/>
        <v>43309.208333333328</v>
      </c>
    </row>
    <row r="642" spans="1:20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16.501669449081803</v>
      </c>
      <c r="P642" s="7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1">
        <f t="shared" si="38"/>
        <v>42387.25</v>
      </c>
      <c r="T642" s="12">
        <f t="shared" si="39"/>
        <v>42390.25</v>
      </c>
    </row>
    <row r="643" spans="1:20" ht="31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E643/D643*100</f>
        <v>119.96808510638297</v>
      </c>
      <c r="P643" s="7">
        <f t="shared" ref="P643:P706" si="41">IF(G643=0, 0, E643/G643)</f>
        <v>58.128865979381445</v>
      </c>
      <c r="Q643" t="str" cm="1">
        <f t="array" ref="Q643:R643">_xlfn.TEXTSPLIT(N643,"/")</f>
        <v>theater</v>
      </c>
      <c r="R643" t="str">
        <v>plays</v>
      </c>
      <c r="S643" s="11">
        <f t="shared" ref="S643:S706" si="42">(((J643/60)/60)/24)+DATE(1970,1,1)</f>
        <v>42786.25</v>
      </c>
      <c r="T643" s="12">
        <f t="shared" ref="T643:T706" si="43">(((K643/60)/60)/24)+DATE(1970,1,1)</f>
        <v>42814.208333333328</v>
      </c>
    </row>
    <row r="644" spans="1:20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145.45652173913044</v>
      </c>
      <c r="P644" s="7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1">
        <f t="shared" si="42"/>
        <v>43451.25</v>
      </c>
      <c r="T644" s="12">
        <f t="shared" si="43"/>
        <v>43460.25</v>
      </c>
    </row>
    <row r="645" spans="1:20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221.38255033557047</v>
      </c>
      <c r="P645" s="7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1">
        <f t="shared" si="42"/>
        <v>42795.25</v>
      </c>
      <c r="T645" s="12">
        <f t="shared" si="43"/>
        <v>42813.208333333328</v>
      </c>
    </row>
    <row r="646" spans="1:20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48.396694214876035</v>
      </c>
      <c r="P646" s="7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1">
        <f t="shared" si="42"/>
        <v>43452.25</v>
      </c>
      <c r="T646" s="12">
        <f t="shared" si="43"/>
        <v>43468.25</v>
      </c>
    </row>
    <row r="647" spans="1:20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92.911504424778755</v>
      </c>
      <c r="P647" s="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1">
        <f t="shared" si="42"/>
        <v>43369.208333333328</v>
      </c>
      <c r="T647" s="12">
        <f t="shared" si="43"/>
        <v>43390.208333333328</v>
      </c>
    </row>
    <row r="648" spans="1:20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88.599797365754824</v>
      </c>
      <c r="P648" s="7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1">
        <f t="shared" si="42"/>
        <v>41346.208333333336</v>
      </c>
      <c r="T648" s="12">
        <f t="shared" si="43"/>
        <v>41357.208333333336</v>
      </c>
    </row>
    <row r="649" spans="1:20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41.4</v>
      </c>
      <c r="P649" s="7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1">
        <f t="shared" si="42"/>
        <v>43199.208333333328</v>
      </c>
      <c r="T649" s="12">
        <f t="shared" si="43"/>
        <v>43223.208333333328</v>
      </c>
    </row>
    <row r="650" spans="1:20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63.056795131845846</v>
      </c>
      <c r="P650" s="7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1">
        <f t="shared" si="42"/>
        <v>42922.208333333328</v>
      </c>
      <c r="T650" s="12">
        <f t="shared" si="43"/>
        <v>42940.208333333328</v>
      </c>
    </row>
    <row r="651" spans="1:20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48.482333607230892</v>
      </c>
      <c r="P651" s="7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1">
        <f t="shared" si="42"/>
        <v>40471.208333333336</v>
      </c>
      <c r="T651" s="12">
        <f t="shared" si="43"/>
        <v>40482.208333333336</v>
      </c>
    </row>
    <row r="652" spans="1:20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2</v>
      </c>
      <c r="P652" s="7">
        <f t="shared" si="41"/>
        <v>2</v>
      </c>
      <c r="Q652" t="str" cm="1">
        <f t="array" ref="Q652:R652">_xlfn.TEXTSPLIT(N652,"/")</f>
        <v>music</v>
      </c>
      <c r="R652" t="str">
        <v>jazz</v>
      </c>
      <c r="S652" s="11">
        <f t="shared" si="42"/>
        <v>41828.208333333336</v>
      </c>
      <c r="T652" s="12">
        <f t="shared" si="43"/>
        <v>41855.208333333336</v>
      </c>
    </row>
    <row r="653" spans="1:20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88.47941026944585</v>
      </c>
      <c r="P653" s="7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1">
        <f t="shared" si="42"/>
        <v>41692.25</v>
      </c>
      <c r="T653" s="12">
        <f t="shared" si="43"/>
        <v>41707.25</v>
      </c>
    </row>
    <row r="654" spans="1:20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126.84</v>
      </c>
      <c r="P654" s="7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1">
        <f t="shared" si="42"/>
        <v>42587.208333333328</v>
      </c>
      <c r="T654" s="12">
        <f t="shared" si="43"/>
        <v>42630.208333333328</v>
      </c>
    </row>
    <row r="655" spans="1:20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2338.833333333333</v>
      </c>
      <c r="P655" s="7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1">
        <f t="shared" si="42"/>
        <v>42468.208333333328</v>
      </c>
      <c r="T655" s="12">
        <f t="shared" si="43"/>
        <v>42470.208333333328</v>
      </c>
    </row>
    <row r="656" spans="1:20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508.38857142857148</v>
      </c>
      <c r="P656" s="7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1">
        <f t="shared" si="42"/>
        <v>42240.208333333328</v>
      </c>
      <c r="T656" s="12">
        <f t="shared" si="43"/>
        <v>42245.208333333328</v>
      </c>
    </row>
    <row r="657" spans="1:20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191.47826086956522</v>
      </c>
      <c r="P657" s="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1">
        <f t="shared" si="42"/>
        <v>42796.25</v>
      </c>
      <c r="T657" s="12">
        <f t="shared" si="43"/>
        <v>42809.208333333328</v>
      </c>
    </row>
    <row r="658" spans="1:20" ht="31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42.127533783783782</v>
      </c>
      <c r="P658" s="7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1">
        <f t="shared" si="42"/>
        <v>43097.25</v>
      </c>
      <c r="T658" s="12">
        <f t="shared" si="43"/>
        <v>43102.25</v>
      </c>
    </row>
    <row r="659" spans="1:20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</v>
      </c>
      <c r="P659" s="7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2"/>
        <v>43096.25</v>
      </c>
      <c r="T659" s="12">
        <f t="shared" si="43"/>
        <v>43112.25</v>
      </c>
    </row>
    <row r="660" spans="1:20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60.064638783269963</v>
      </c>
      <c r="P660" s="7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1">
        <f t="shared" si="42"/>
        <v>42246.208333333328</v>
      </c>
      <c r="T660" s="12">
        <f t="shared" si="43"/>
        <v>42269.208333333328</v>
      </c>
    </row>
    <row r="661" spans="1:20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47.232808616404313</v>
      </c>
      <c r="P661" s="7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1">
        <f t="shared" si="42"/>
        <v>40570.25</v>
      </c>
      <c r="T661" s="12">
        <f t="shared" si="43"/>
        <v>40571.25</v>
      </c>
    </row>
    <row r="662" spans="1:20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81.736263736263737</v>
      </c>
      <c r="P662" s="7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1">
        <f t="shared" si="42"/>
        <v>42237.208333333328</v>
      </c>
      <c r="T662" s="12">
        <f t="shared" si="43"/>
        <v>42246.208333333328</v>
      </c>
    </row>
    <row r="663" spans="1:20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54.187265917603</v>
      </c>
      <c r="P663" s="7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1">
        <f t="shared" si="42"/>
        <v>40996.208333333336</v>
      </c>
      <c r="T663" s="12">
        <f t="shared" si="43"/>
        <v>41026.208333333336</v>
      </c>
    </row>
    <row r="664" spans="1:20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97.868131868131869</v>
      </c>
      <c r="P664" s="7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1">
        <f t="shared" si="42"/>
        <v>43443.25</v>
      </c>
      <c r="T664" s="12">
        <f t="shared" si="43"/>
        <v>43447.25</v>
      </c>
    </row>
    <row r="665" spans="1:20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77.239999999999995</v>
      </c>
      <c r="P665" s="7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1">
        <f t="shared" si="42"/>
        <v>40458.208333333336</v>
      </c>
      <c r="T665" s="12">
        <f t="shared" si="43"/>
        <v>40481.208333333336</v>
      </c>
    </row>
    <row r="666" spans="1:20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33.464735516372798</v>
      </c>
      <c r="P666" s="7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1">
        <f t="shared" si="42"/>
        <v>40959.25</v>
      </c>
      <c r="T666" s="12">
        <f t="shared" si="43"/>
        <v>40969.25</v>
      </c>
    </row>
    <row r="667" spans="1:20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239.58823529411765</v>
      </c>
      <c r="P667" s="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1">
        <f t="shared" si="42"/>
        <v>40733.208333333336</v>
      </c>
      <c r="T667" s="12">
        <f t="shared" si="43"/>
        <v>40747.208333333336</v>
      </c>
    </row>
    <row r="668" spans="1:20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64.032258064516128</v>
      </c>
      <c r="P668" s="7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1">
        <f t="shared" si="42"/>
        <v>41516.208333333336</v>
      </c>
      <c r="T668" s="12">
        <f t="shared" si="43"/>
        <v>41522.208333333336</v>
      </c>
    </row>
    <row r="669" spans="1:20" ht="31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176.15942028985506</v>
      </c>
      <c r="P669" s="7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1">
        <f t="shared" si="42"/>
        <v>41892.208333333336</v>
      </c>
      <c r="T669" s="12">
        <f t="shared" si="43"/>
        <v>41901.208333333336</v>
      </c>
    </row>
    <row r="670" spans="1:20" ht="31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20.33818181818182</v>
      </c>
      <c r="P670" s="7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1">
        <f t="shared" si="42"/>
        <v>41122.208333333336</v>
      </c>
      <c r="T670" s="12">
        <f t="shared" si="43"/>
        <v>41134.208333333336</v>
      </c>
    </row>
    <row r="671" spans="1:20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358.64754098360658</v>
      </c>
      <c r="P671" s="7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1">
        <f t="shared" si="42"/>
        <v>42912.208333333328</v>
      </c>
      <c r="T671" s="12">
        <f t="shared" si="43"/>
        <v>42921.208333333328</v>
      </c>
    </row>
    <row r="672" spans="1:20" ht="31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468.85802469135803</v>
      </c>
      <c r="P672" s="7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1">
        <f t="shared" si="42"/>
        <v>42425.25</v>
      </c>
      <c r="T672" s="12">
        <f t="shared" si="43"/>
        <v>42437.25</v>
      </c>
    </row>
    <row r="673" spans="1:20" ht="31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122.05635245901641</v>
      </c>
      <c r="P673" s="7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1">
        <f t="shared" si="42"/>
        <v>40390.208333333336</v>
      </c>
      <c r="T673" s="12">
        <f t="shared" si="43"/>
        <v>40394.208333333336</v>
      </c>
    </row>
    <row r="674" spans="1:20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55.931783729156137</v>
      </c>
      <c r="P674" s="7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1">
        <f t="shared" si="42"/>
        <v>43180.208333333328</v>
      </c>
      <c r="T674" s="12">
        <f t="shared" si="43"/>
        <v>43190.208333333328</v>
      </c>
    </row>
    <row r="675" spans="1:20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43.660714285714285</v>
      </c>
      <c r="P675" s="7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1">
        <f t="shared" si="42"/>
        <v>42475.208333333328</v>
      </c>
      <c r="T675" s="12">
        <f t="shared" si="43"/>
        <v>42496.208333333328</v>
      </c>
    </row>
    <row r="676" spans="1:20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33.53837141183363</v>
      </c>
      <c r="P676" s="7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1">
        <f t="shared" si="42"/>
        <v>40774.208333333336</v>
      </c>
      <c r="T676" s="12">
        <f t="shared" si="43"/>
        <v>40821.208333333336</v>
      </c>
    </row>
    <row r="677" spans="1:20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122.97938144329896</v>
      </c>
      <c r="P677" s="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1">
        <f t="shared" si="42"/>
        <v>43719.208333333328</v>
      </c>
      <c r="T677" s="12">
        <f t="shared" si="43"/>
        <v>43726.208333333328</v>
      </c>
    </row>
    <row r="678" spans="1:20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189.74959871589084</v>
      </c>
      <c r="P678" s="7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1">
        <f t="shared" si="42"/>
        <v>41178.208333333336</v>
      </c>
      <c r="T678" s="12">
        <f t="shared" si="43"/>
        <v>41187.208333333336</v>
      </c>
    </row>
    <row r="679" spans="1:20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83.622641509433961</v>
      </c>
      <c r="P679" s="7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1">
        <f t="shared" si="42"/>
        <v>42561.208333333328</v>
      </c>
      <c r="T679" s="12">
        <f t="shared" si="43"/>
        <v>42611.208333333328</v>
      </c>
    </row>
    <row r="680" spans="1:20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17.968844221105527</v>
      </c>
      <c r="P680" s="7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1">
        <f t="shared" si="42"/>
        <v>43484.25</v>
      </c>
      <c r="T680" s="12">
        <f t="shared" si="43"/>
        <v>43486.25</v>
      </c>
    </row>
    <row r="681" spans="1:20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1036.5</v>
      </c>
      <c r="P681" s="7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1">
        <f t="shared" si="42"/>
        <v>43756.208333333328</v>
      </c>
      <c r="T681" s="12">
        <f t="shared" si="43"/>
        <v>43761.208333333328</v>
      </c>
    </row>
    <row r="682" spans="1:20" ht="31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97.405219780219781</v>
      </c>
      <c r="P682" s="7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1">
        <f t="shared" si="42"/>
        <v>43813.25</v>
      </c>
      <c r="T682" s="12">
        <f t="shared" si="43"/>
        <v>43815.25</v>
      </c>
    </row>
    <row r="683" spans="1:20" ht="31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86.386203150461711</v>
      </c>
      <c r="P683" s="7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1">
        <f t="shared" si="42"/>
        <v>40898.25</v>
      </c>
      <c r="T683" s="12">
        <f t="shared" si="43"/>
        <v>40904.25</v>
      </c>
    </row>
    <row r="684" spans="1:20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150.16666666666666</v>
      </c>
      <c r="P684" s="7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1">
        <f t="shared" si="42"/>
        <v>41619.25</v>
      </c>
      <c r="T684" s="12">
        <f t="shared" si="43"/>
        <v>41628.25</v>
      </c>
    </row>
    <row r="685" spans="1:20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358.43478260869563</v>
      </c>
      <c r="P685" s="7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1">
        <f t="shared" si="42"/>
        <v>43359.208333333328</v>
      </c>
      <c r="T685" s="12">
        <f t="shared" si="43"/>
        <v>43361.208333333328</v>
      </c>
    </row>
    <row r="686" spans="1:20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542.85714285714289</v>
      </c>
      <c r="P686" s="7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1">
        <f t="shared" si="42"/>
        <v>40358.208333333336</v>
      </c>
      <c r="T686" s="12">
        <f t="shared" si="43"/>
        <v>40378.208333333336</v>
      </c>
    </row>
    <row r="687" spans="1:20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67.500714285714281</v>
      </c>
      <c r="P687" s="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1">
        <f t="shared" si="42"/>
        <v>42239.208333333328</v>
      </c>
      <c r="T687" s="12">
        <f t="shared" si="43"/>
        <v>42263.208333333328</v>
      </c>
    </row>
    <row r="688" spans="1:20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191.74666666666667</v>
      </c>
      <c r="P688" s="7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1">
        <f t="shared" si="42"/>
        <v>43186.208333333328</v>
      </c>
      <c r="T688" s="12">
        <f t="shared" si="43"/>
        <v>43197.208333333328</v>
      </c>
    </row>
    <row r="689" spans="1:20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932</v>
      </c>
      <c r="P689" s="7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1">
        <f t="shared" si="42"/>
        <v>42806.25</v>
      </c>
      <c r="T689" s="12">
        <f t="shared" si="43"/>
        <v>42809.208333333328</v>
      </c>
    </row>
    <row r="690" spans="1:20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429.27586206896552</v>
      </c>
      <c r="P690" s="7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1">
        <f t="shared" si="42"/>
        <v>43475.25</v>
      </c>
      <c r="T690" s="12">
        <f t="shared" si="43"/>
        <v>43491.25</v>
      </c>
    </row>
    <row r="691" spans="1:20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100.65753424657535</v>
      </c>
      <c r="P691" s="7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1">
        <f t="shared" si="42"/>
        <v>41576.208333333336</v>
      </c>
      <c r="T691" s="12">
        <f t="shared" si="43"/>
        <v>41588.25</v>
      </c>
    </row>
    <row r="692" spans="1:20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226.61111111111109</v>
      </c>
      <c r="P692" s="7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1">
        <f t="shared" si="42"/>
        <v>40874.25</v>
      </c>
      <c r="T692" s="12">
        <f t="shared" si="43"/>
        <v>40880.25</v>
      </c>
    </row>
    <row r="693" spans="1:20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142.38</v>
      </c>
      <c r="P693" s="7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1">
        <f t="shared" si="42"/>
        <v>41185.208333333336</v>
      </c>
      <c r="T693" s="12">
        <f t="shared" si="43"/>
        <v>41202.208333333336</v>
      </c>
    </row>
    <row r="694" spans="1:20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90.633333333333326</v>
      </c>
      <c r="P694" s="7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1">
        <f t="shared" si="42"/>
        <v>43655.208333333328</v>
      </c>
      <c r="T694" s="12">
        <f t="shared" si="43"/>
        <v>43673.208333333328</v>
      </c>
    </row>
    <row r="695" spans="1:20" ht="31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63.966740576496676</v>
      </c>
      <c r="P695" s="7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1">
        <f t="shared" si="42"/>
        <v>43025.208333333328</v>
      </c>
      <c r="T695" s="12">
        <f t="shared" si="43"/>
        <v>43042.208333333328</v>
      </c>
    </row>
    <row r="696" spans="1:20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84.131868131868131</v>
      </c>
      <c r="P696" s="7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1">
        <f t="shared" si="42"/>
        <v>43066.25</v>
      </c>
      <c r="T696" s="12">
        <f t="shared" si="43"/>
        <v>43103.25</v>
      </c>
    </row>
    <row r="697" spans="1:20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133.93478260869566</v>
      </c>
      <c r="P697" s="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1">
        <f t="shared" si="42"/>
        <v>42322.25</v>
      </c>
      <c r="T697" s="12">
        <f t="shared" si="43"/>
        <v>42338.25</v>
      </c>
    </row>
    <row r="698" spans="1:20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59.042047531992694</v>
      </c>
      <c r="P698" s="7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1">
        <f t="shared" si="42"/>
        <v>42114.208333333328</v>
      </c>
      <c r="T698" s="12">
        <f t="shared" si="43"/>
        <v>42115.208333333328</v>
      </c>
    </row>
    <row r="699" spans="1:20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152.80062063615205</v>
      </c>
      <c r="P699" s="7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1">
        <f t="shared" si="42"/>
        <v>43190.208333333328</v>
      </c>
      <c r="T699" s="12">
        <f t="shared" si="43"/>
        <v>43192.208333333328</v>
      </c>
    </row>
    <row r="700" spans="1:20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446.69121140142522</v>
      </c>
      <c r="P700" s="7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1">
        <f t="shared" si="42"/>
        <v>40871.25</v>
      </c>
      <c r="T700" s="12">
        <f t="shared" si="43"/>
        <v>40885.25</v>
      </c>
    </row>
    <row r="701" spans="1:20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84.391891891891888</v>
      </c>
      <c r="P701" s="7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1">
        <f t="shared" si="42"/>
        <v>43641.208333333328</v>
      </c>
      <c r="T701" s="12">
        <f t="shared" si="43"/>
        <v>43642.208333333328</v>
      </c>
    </row>
    <row r="702" spans="1:20" ht="31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3</v>
      </c>
      <c r="P702" s="7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1">
        <f t="shared" si="42"/>
        <v>40203.25</v>
      </c>
      <c r="T702" s="12">
        <f t="shared" si="43"/>
        <v>40218.25</v>
      </c>
    </row>
    <row r="703" spans="1:20" ht="31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175.02692307692308</v>
      </c>
      <c r="P703" s="7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1">
        <f t="shared" si="42"/>
        <v>40629.208333333336</v>
      </c>
      <c r="T703" s="12">
        <f t="shared" si="43"/>
        <v>40636.208333333336</v>
      </c>
    </row>
    <row r="704" spans="1:20" ht="31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54.137931034482754</v>
      </c>
      <c r="P704" s="7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1">
        <f t="shared" si="42"/>
        <v>41477.208333333336</v>
      </c>
      <c r="T704" s="12">
        <f t="shared" si="43"/>
        <v>41482.208333333336</v>
      </c>
    </row>
    <row r="705" spans="1:20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311.87381703470032</v>
      </c>
      <c r="P705" s="7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1">
        <f t="shared" si="42"/>
        <v>41020.208333333336</v>
      </c>
      <c r="T705" s="12">
        <f t="shared" si="43"/>
        <v>41037.208333333336</v>
      </c>
    </row>
    <row r="706" spans="1:20" ht="31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122.78160919540231</v>
      </c>
      <c r="P706" s="7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1">
        <f t="shared" si="42"/>
        <v>42555.208333333328</v>
      </c>
      <c r="T706" s="12">
        <f t="shared" si="43"/>
        <v>42570.208333333328</v>
      </c>
    </row>
    <row r="707" spans="1:20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E707/D707*100</f>
        <v>99.026517383618156</v>
      </c>
      <c r="P707" s="7">
        <f t="shared" ref="P707:P770" si="45">IF(G707=0, 0, 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11">
        <f t="shared" ref="S707:S770" si="46">(((J707/60)/60)/24)+DATE(1970,1,1)</f>
        <v>41619.25</v>
      </c>
      <c r="T707" s="12">
        <f t="shared" ref="T707:T770" si="47">(((K707/60)/60)/24)+DATE(1970,1,1)</f>
        <v>41623.25</v>
      </c>
    </row>
    <row r="708" spans="1:20" ht="31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127.84686346863469</v>
      </c>
      <c r="P708" s="7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1">
        <f t="shared" si="46"/>
        <v>43471.25</v>
      </c>
      <c r="T708" s="12">
        <f t="shared" si="47"/>
        <v>43479.25</v>
      </c>
    </row>
    <row r="709" spans="1:20" ht="31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158.61643835616439</v>
      </c>
      <c r="P709" s="7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1">
        <f t="shared" si="46"/>
        <v>43442.25</v>
      </c>
      <c r="T709" s="12">
        <f t="shared" si="47"/>
        <v>43478.25</v>
      </c>
    </row>
    <row r="710" spans="1:20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707.05882352941171</v>
      </c>
      <c r="P710" s="7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1">
        <f t="shared" si="46"/>
        <v>42877.208333333328</v>
      </c>
      <c r="T710" s="12">
        <f t="shared" si="47"/>
        <v>42887.208333333328</v>
      </c>
    </row>
    <row r="711" spans="1:20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142.38775510204081</v>
      </c>
      <c r="P711" s="7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1">
        <f t="shared" si="46"/>
        <v>41018.208333333336</v>
      </c>
      <c r="T711" s="12">
        <f t="shared" si="47"/>
        <v>41025.208333333336</v>
      </c>
    </row>
    <row r="712" spans="1:20" ht="31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147.86046511627907</v>
      </c>
      <c r="P712" s="7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1">
        <f t="shared" si="46"/>
        <v>43295.208333333328</v>
      </c>
      <c r="T712" s="12">
        <f t="shared" si="47"/>
        <v>43302.208333333328</v>
      </c>
    </row>
    <row r="713" spans="1:20" ht="31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20.322580645161288</v>
      </c>
      <c r="P713" s="7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1">
        <f t="shared" si="46"/>
        <v>42393.25</v>
      </c>
      <c r="T713" s="12">
        <f t="shared" si="47"/>
        <v>42395.25</v>
      </c>
    </row>
    <row r="714" spans="1:20" ht="31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1840.625</v>
      </c>
      <c r="P714" s="7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1">
        <f t="shared" si="46"/>
        <v>42559.208333333328</v>
      </c>
      <c r="T714" s="12">
        <f t="shared" si="47"/>
        <v>42600.208333333328</v>
      </c>
    </row>
    <row r="715" spans="1:20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161.94202898550725</v>
      </c>
      <c r="P715" s="7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6"/>
        <v>42604.208333333328</v>
      </c>
      <c r="T715" s="12">
        <f t="shared" si="47"/>
        <v>42616.208333333328</v>
      </c>
    </row>
    <row r="716" spans="1:20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472.82077922077923</v>
      </c>
      <c r="P716" s="7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1">
        <f t="shared" si="46"/>
        <v>41870.208333333336</v>
      </c>
      <c r="T716" s="12">
        <f t="shared" si="47"/>
        <v>41871.208333333336</v>
      </c>
    </row>
    <row r="717" spans="1:20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24.466101694915253</v>
      </c>
      <c r="P717" s="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1">
        <f t="shared" si="46"/>
        <v>40397.208333333336</v>
      </c>
      <c r="T717" s="12">
        <f t="shared" si="47"/>
        <v>40402.208333333336</v>
      </c>
    </row>
    <row r="718" spans="1:20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517.65</v>
      </c>
      <c r="P718" s="7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1">
        <f t="shared" si="46"/>
        <v>41465.208333333336</v>
      </c>
      <c r="T718" s="12">
        <f t="shared" si="47"/>
        <v>41493.208333333336</v>
      </c>
    </row>
    <row r="719" spans="1:20" ht="31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247.64285714285714</v>
      </c>
      <c r="P719" s="7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1">
        <f t="shared" si="46"/>
        <v>40777.208333333336</v>
      </c>
      <c r="T719" s="12">
        <f t="shared" si="47"/>
        <v>40798.208333333336</v>
      </c>
    </row>
    <row r="720" spans="1:20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100.20481927710843</v>
      </c>
      <c r="P720" s="7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1">
        <f t="shared" si="46"/>
        <v>41442.208333333336</v>
      </c>
      <c r="T720" s="12">
        <f t="shared" si="47"/>
        <v>41468.208333333336</v>
      </c>
    </row>
    <row r="721" spans="1:20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153</v>
      </c>
      <c r="P721" s="7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1">
        <f t="shared" si="46"/>
        <v>41058.208333333336</v>
      </c>
      <c r="T721" s="12">
        <f t="shared" si="47"/>
        <v>41069.208333333336</v>
      </c>
    </row>
    <row r="722" spans="1:20" ht="31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37.091954022988503</v>
      </c>
      <c r="P722" s="7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1">
        <f t="shared" si="46"/>
        <v>43152.25</v>
      </c>
      <c r="T722" s="12">
        <f t="shared" si="47"/>
        <v>43166.25</v>
      </c>
    </row>
    <row r="723" spans="1:20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4.392394822006473</v>
      </c>
      <c r="P723" s="7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1">
        <f t="shared" si="46"/>
        <v>43194.208333333328</v>
      </c>
      <c r="T723" s="12">
        <f t="shared" si="47"/>
        <v>43200.208333333328</v>
      </c>
    </row>
    <row r="724" spans="1:20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156.50721649484535</v>
      </c>
      <c r="P724" s="7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1">
        <f t="shared" si="46"/>
        <v>43045.25</v>
      </c>
      <c r="T724" s="12">
        <f t="shared" si="47"/>
        <v>43072.25</v>
      </c>
    </row>
    <row r="725" spans="1:20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270.40816326530609</v>
      </c>
      <c r="P725" s="7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1">
        <f t="shared" si="46"/>
        <v>42431.25</v>
      </c>
      <c r="T725" s="12">
        <f t="shared" si="47"/>
        <v>42452.208333333328</v>
      </c>
    </row>
    <row r="726" spans="1:20" ht="31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134.05952380952382</v>
      </c>
      <c r="P726" s="7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1">
        <f t="shared" si="46"/>
        <v>41934.208333333336</v>
      </c>
      <c r="T726" s="12">
        <f t="shared" si="47"/>
        <v>41936.208333333336</v>
      </c>
    </row>
    <row r="727" spans="1:20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50.398033126293996</v>
      </c>
      <c r="P727" s="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1">
        <f t="shared" si="46"/>
        <v>41958.25</v>
      </c>
      <c r="T727" s="12">
        <f t="shared" si="47"/>
        <v>41960.25</v>
      </c>
    </row>
    <row r="728" spans="1:20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88.815837937384899</v>
      </c>
      <c r="P728" s="7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1">
        <f t="shared" si="46"/>
        <v>40476.208333333336</v>
      </c>
      <c r="T728" s="12">
        <f t="shared" si="47"/>
        <v>40482.208333333336</v>
      </c>
    </row>
    <row r="729" spans="1:20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165</v>
      </c>
      <c r="P729" s="7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1">
        <f t="shared" si="46"/>
        <v>43485.25</v>
      </c>
      <c r="T729" s="12">
        <f t="shared" si="47"/>
        <v>43543.208333333328</v>
      </c>
    </row>
    <row r="730" spans="1:20" ht="31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17.5</v>
      </c>
      <c r="P730" s="7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1">
        <f t="shared" si="46"/>
        <v>42515.208333333328</v>
      </c>
      <c r="T730" s="12">
        <f t="shared" si="47"/>
        <v>42526.208333333328</v>
      </c>
    </row>
    <row r="731" spans="1:20" ht="31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185.66071428571428</v>
      </c>
      <c r="P731" s="7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1">
        <f t="shared" si="46"/>
        <v>41309.25</v>
      </c>
      <c r="T731" s="12">
        <f t="shared" si="47"/>
        <v>41311.25</v>
      </c>
    </row>
    <row r="732" spans="1:20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412.6631944444444</v>
      </c>
      <c r="P732" s="7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1">
        <f t="shared" si="46"/>
        <v>42147.208333333328</v>
      </c>
      <c r="T732" s="12">
        <f t="shared" si="47"/>
        <v>42153.208333333328</v>
      </c>
    </row>
    <row r="733" spans="1:20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90.25</v>
      </c>
      <c r="P733" s="7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1">
        <f t="shared" si="46"/>
        <v>42939.208333333328</v>
      </c>
      <c r="T733" s="12">
        <f t="shared" si="47"/>
        <v>42940.208333333328</v>
      </c>
    </row>
    <row r="734" spans="1:20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91.984615384615381</v>
      </c>
      <c r="P734" s="7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1">
        <f t="shared" si="46"/>
        <v>42816.208333333328</v>
      </c>
      <c r="T734" s="12">
        <f t="shared" si="47"/>
        <v>42839.208333333328</v>
      </c>
    </row>
    <row r="735" spans="1:20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527.00632911392404</v>
      </c>
      <c r="P735" s="7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1">
        <f t="shared" si="46"/>
        <v>41844.208333333336</v>
      </c>
      <c r="T735" s="12">
        <f t="shared" si="47"/>
        <v>41857.208333333336</v>
      </c>
    </row>
    <row r="736" spans="1:20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319.14285714285711</v>
      </c>
      <c r="P736" s="7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1">
        <f t="shared" si="46"/>
        <v>42763.25</v>
      </c>
      <c r="T736" s="12">
        <f t="shared" si="47"/>
        <v>42775.25</v>
      </c>
    </row>
    <row r="737" spans="1:20" ht="31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354.18867924528303</v>
      </c>
      <c r="P737" s="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1">
        <f t="shared" si="46"/>
        <v>42459.208333333328</v>
      </c>
      <c r="T737" s="12">
        <f t="shared" si="47"/>
        <v>42466.208333333328</v>
      </c>
    </row>
    <row r="738" spans="1:20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32.896103896103895</v>
      </c>
      <c r="P738" s="7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1">
        <f t="shared" si="46"/>
        <v>42055.25</v>
      </c>
      <c r="T738" s="12">
        <f t="shared" si="47"/>
        <v>42059.25</v>
      </c>
    </row>
    <row r="739" spans="1:20" ht="31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135.8918918918919</v>
      </c>
      <c r="P739" s="7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1">
        <f t="shared" si="46"/>
        <v>42685.25</v>
      </c>
      <c r="T739" s="12">
        <f t="shared" si="47"/>
        <v>42697.25</v>
      </c>
    </row>
    <row r="740" spans="1:20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2.0843373493975905</v>
      </c>
      <c r="P740" s="7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1">
        <f t="shared" si="46"/>
        <v>41959.25</v>
      </c>
      <c r="T740" s="12">
        <f t="shared" si="47"/>
        <v>41981.25</v>
      </c>
    </row>
    <row r="741" spans="1:20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61</v>
      </c>
      <c r="P741" s="7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1">
        <f t="shared" si="46"/>
        <v>41089.208333333336</v>
      </c>
      <c r="T741" s="12">
        <f t="shared" si="47"/>
        <v>41090.208333333336</v>
      </c>
    </row>
    <row r="742" spans="1:20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30.037735849056602</v>
      </c>
      <c r="P742" s="7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1">
        <f t="shared" si="46"/>
        <v>42769.25</v>
      </c>
      <c r="T742" s="12">
        <f t="shared" si="47"/>
        <v>42772.25</v>
      </c>
    </row>
    <row r="743" spans="1:20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1179.1666666666665</v>
      </c>
      <c r="P743" s="7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1">
        <f t="shared" si="46"/>
        <v>40321.208333333336</v>
      </c>
      <c r="T743" s="12">
        <f t="shared" si="47"/>
        <v>40322.208333333336</v>
      </c>
    </row>
    <row r="744" spans="1:20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1126.0833333333335</v>
      </c>
      <c r="P744" s="7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1">
        <f t="shared" si="46"/>
        <v>40197.25</v>
      </c>
      <c r="T744" s="12">
        <f t="shared" si="47"/>
        <v>40239.25</v>
      </c>
    </row>
    <row r="745" spans="1:20" ht="31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12.923076923076923</v>
      </c>
      <c r="P745" s="7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1">
        <f t="shared" si="46"/>
        <v>42298.208333333328</v>
      </c>
      <c r="T745" s="12">
        <f t="shared" si="47"/>
        <v>42304.208333333328</v>
      </c>
    </row>
    <row r="746" spans="1:20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712</v>
      </c>
      <c r="P746" s="7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1">
        <f t="shared" si="46"/>
        <v>43322.208333333328</v>
      </c>
      <c r="T746" s="12">
        <f t="shared" si="47"/>
        <v>43324.208333333328</v>
      </c>
    </row>
    <row r="747" spans="1:20" ht="31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30.304347826086957</v>
      </c>
      <c r="P747" s="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1">
        <f t="shared" si="46"/>
        <v>40328.208333333336</v>
      </c>
      <c r="T747" s="12">
        <f t="shared" si="47"/>
        <v>40355.208333333336</v>
      </c>
    </row>
    <row r="748" spans="1:20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212.50896057347671</v>
      </c>
      <c r="P748" s="7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1">
        <f t="shared" si="46"/>
        <v>40825.208333333336</v>
      </c>
      <c r="T748" s="12">
        <f t="shared" si="47"/>
        <v>40830.208333333336</v>
      </c>
    </row>
    <row r="749" spans="1:20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228.85714285714286</v>
      </c>
      <c r="P749" s="7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1">
        <f t="shared" si="46"/>
        <v>40423.208333333336</v>
      </c>
      <c r="T749" s="12">
        <f t="shared" si="47"/>
        <v>40434.208333333336</v>
      </c>
    </row>
    <row r="750" spans="1:20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34.959979476654695</v>
      </c>
      <c r="P750" s="7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1">
        <f t="shared" si="46"/>
        <v>40238.25</v>
      </c>
      <c r="T750" s="12">
        <f t="shared" si="47"/>
        <v>40263.208333333336</v>
      </c>
    </row>
    <row r="751" spans="1:20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157.29069767441862</v>
      </c>
      <c r="P751" s="7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1">
        <f t="shared" si="46"/>
        <v>41920.208333333336</v>
      </c>
      <c r="T751" s="12">
        <f t="shared" si="47"/>
        <v>41932.208333333336</v>
      </c>
    </row>
    <row r="752" spans="1:20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1</v>
      </c>
      <c r="P752" s="7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1">
        <f t="shared" si="46"/>
        <v>40360.208333333336</v>
      </c>
      <c r="T752" s="12">
        <f t="shared" si="47"/>
        <v>40385.208333333336</v>
      </c>
    </row>
    <row r="753" spans="1:20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232.30555555555554</v>
      </c>
      <c r="P753" s="7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1">
        <f t="shared" si="46"/>
        <v>42446.208333333328</v>
      </c>
      <c r="T753" s="12">
        <f t="shared" si="47"/>
        <v>42461.208333333328</v>
      </c>
    </row>
    <row r="754" spans="1:20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92.448275862068968</v>
      </c>
      <c r="P754" s="7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1">
        <f t="shared" si="46"/>
        <v>40395.208333333336</v>
      </c>
      <c r="T754" s="12">
        <f t="shared" si="47"/>
        <v>40413.208333333336</v>
      </c>
    </row>
    <row r="755" spans="1:20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256.70212765957444</v>
      </c>
      <c r="P755" s="7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1">
        <f t="shared" si="46"/>
        <v>40321.208333333336</v>
      </c>
      <c r="T755" s="12">
        <f t="shared" si="47"/>
        <v>40336.208333333336</v>
      </c>
    </row>
    <row r="756" spans="1:20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168.47017045454547</v>
      </c>
      <c r="P756" s="7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1">
        <f t="shared" si="46"/>
        <v>41210.208333333336</v>
      </c>
      <c r="T756" s="12">
        <f t="shared" si="47"/>
        <v>41263.25</v>
      </c>
    </row>
    <row r="757" spans="1:20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166.57777777777778</v>
      </c>
      <c r="P757" s="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1">
        <f t="shared" si="46"/>
        <v>43096.25</v>
      </c>
      <c r="T757" s="12">
        <f t="shared" si="47"/>
        <v>43108.25</v>
      </c>
    </row>
    <row r="758" spans="1:20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772.07692307692309</v>
      </c>
      <c r="P758" s="7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1">
        <f t="shared" si="46"/>
        <v>42024.25</v>
      </c>
      <c r="T758" s="12">
        <f t="shared" si="47"/>
        <v>42030.25</v>
      </c>
    </row>
    <row r="759" spans="1:20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406.85714285714283</v>
      </c>
      <c r="P759" s="7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1">
        <f t="shared" si="46"/>
        <v>40675.208333333336</v>
      </c>
      <c r="T759" s="12">
        <f t="shared" si="47"/>
        <v>40679.208333333336</v>
      </c>
    </row>
    <row r="760" spans="1:20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564.20608108108115</v>
      </c>
      <c r="P760" s="7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1">
        <f t="shared" si="46"/>
        <v>41936.208333333336</v>
      </c>
      <c r="T760" s="12">
        <f t="shared" si="47"/>
        <v>41945.208333333336</v>
      </c>
    </row>
    <row r="761" spans="1:20" ht="31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68.426865671641792</v>
      </c>
      <c r="P761" s="7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1">
        <f t="shared" si="46"/>
        <v>43136.25</v>
      </c>
      <c r="T761" s="12">
        <f t="shared" si="47"/>
        <v>43166.25</v>
      </c>
    </row>
    <row r="762" spans="1:20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34.351966873706004</v>
      </c>
      <c r="P762" s="7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1">
        <f t="shared" si="46"/>
        <v>43678.208333333328</v>
      </c>
      <c r="T762" s="12">
        <f t="shared" si="47"/>
        <v>43707.208333333328</v>
      </c>
    </row>
    <row r="763" spans="1:20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655.4545454545455</v>
      </c>
      <c r="P763" s="7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1">
        <f t="shared" si="46"/>
        <v>42938.208333333328</v>
      </c>
      <c r="T763" s="12">
        <f t="shared" si="47"/>
        <v>42943.208333333328</v>
      </c>
    </row>
    <row r="764" spans="1:20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177.25714285714284</v>
      </c>
      <c r="P764" s="7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1">
        <f t="shared" si="46"/>
        <v>41241.25</v>
      </c>
      <c r="T764" s="12">
        <f t="shared" si="47"/>
        <v>41252.25</v>
      </c>
    </row>
    <row r="765" spans="1:20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113.17857142857144</v>
      </c>
      <c r="P765" s="7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1">
        <f t="shared" si="46"/>
        <v>41037.208333333336</v>
      </c>
      <c r="T765" s="12">
        <f t="shared" si="47"/>
        <v>41072.208333333336</v>
      </c>
    </row>
    <row r="766" spans="1:20" ht="31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728.18181818181824</v>
      </c>
      <c r="P766" s="7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1">
        <f t="shared" si="46"/>
        <v>40676.208333333336</v>
      </c>
      <c r="T766" s="12">
        <f t="shared" si="47"/>
        <v>40684.208333333336</v>
      </c>
    </row>
    <row r="767" spans="1:20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208.33333333333334</v>
      </c>
      <c r="P767" s="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1">
        <f t="shared" si="46"/>
        <v>42840.208333333328</v>
      </c>
      <c r="T767" s="12">
        <f t="shared" si="47"/>
        <v>42865.208333333328</v>
      </c>
    </row>
    <row r="768" spans="1:20" ht="31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31.171232876712331</v>
      </c>
      <c r="P768" s="7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6"/>
        <v>43362.208333333328</v>
      </c>
      <c r="T768" s="12">
        <f t="shared" si="47"/>
        <v>43363.208333333328</v>
      </c>
    </row>
    <row r="769" spans="1:20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56.967078189300416</v>
      </c>
      <c r="P769" s="7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1">
        <f t="shared" si="46"/>
        <v>42283.208333333328</v>
      </c>
      <c r="T769" s="12">
        <f t="shared" si="47"/>
        <v>42328.25</v>
      </c>
    </row>
    <row r="770" spans="1:20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231</v>
      </c>
      <c r="P770" s="7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1">
        <f t="shared" si="46"/>
        <v>41619.25</v>
      </c>
      <c r="T770" s="12">
        <f t="shared" si="47"/>
        <v>41634.25</v>
      </c>
    </row>
    <row r="771" spans="1:20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E771/D771*100</f>
        <v>86.867834394904463</v>
      </c>
      <c r="P771" s="7">
        <f t="shared" ref="P771:P834" si="49">IF(G771=0, 0, E771/G771)</f>
        <v>31.995894428152493</v>
      </c>
      <c r="Q771" t="str" cm="1">
        <f t="array" ref="Q771:R771">_xlfn.TEXTSPLIT(N771,"/")</f>
        <v>games</v>
      </c>
      <c r="R771" t="str">
        <v>video games</v>
      </c>
      <c r="S771" s="11">
        <f t="shared" ref="S771:S834" si="50">(((J771/60)/60)/24)+DATE(1970,1,1)</f>
        <v>41501.208333333336</v>
      </c>
      <c r="T771" s="12">
        <f t="shared" ref="T771:T834" si="51">(((K771/60)/60)/24)+DATE(1970,1,1)</f>
        <v>41527.208333333336</v>
      </c>
    </row>
    <row r="772" spans="1:20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270.74418604651163</v>
      </c>
      <c r="P772" s="7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1">
        <f t="shared" si="50"/>
        <v>41743.208333333336</v>
      </c>
      <c r="T772" s="12">
        <f t="shared" si="51"/>
        <v>41750.208333333336</v>
      </c>
    </row>
    <row r="773" spans="1:20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49.446428571428569</v>
      </c>
      <c r="P773" s="7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1">
        <f t="shared" si="50"/>
        <v>43491.25</v>
      </c>
      <c r="T773" s="12">
        <f t="shared" si="51"/>
        <v>43518.25</v>
      </c>
    </row>
    <row r="774" spans="1:20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113.3596256684492</v>
      </c>
      <c r="P774" s="7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1">
        <f t="shared" si="50"/>
        <v>43505.25</v>
      </c>
      <c r="T774" s="12">
        <f t="shared" si="51"/>
        <v>43509.25</v>
      </c>
    </row>
    <row r="775" spans="1:20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190.55555555555554</v>
      </c>
      <c r="P775" s="7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1">
        <f t="shared" si="50"/>
        <v>42838.208333333328</v>
      </c>
      <c r="T775" s="12">
        <f t="shared" si="51"/>
        <v>42848.208333333328</v>
      </c>
    </row>
    <row r="776" spans="1:20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135.5</v>
      </c>
      <c r="P776" s="7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1">
        <f t="shared" si="50"/>
        <v>42513.208333333328</v>
      </c>
      <c r="T776" s="12">
        <f t="shared" si="51"/>
        <v>42554.208333333328</v>
      </c>
    </row>
    <row r="777" spans="1:20" ht="31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10.297872340425531</v>
      </c>
      <c r="P777" s="7">
        <f t="shared" si="49"/>
        <v>96.8</v>
      </c>
      <c r="Q777" t="str" cm="1">
        <f t="array" ref="Q777:R777">_xlfn.TEXTSPLIT(N777,"/")</f>
        <v>music</v>
      </c>
      <c r="R777" t="str">
        <v>rock</v>
      </c>
      <c r="S777" s="11">
        <f t="shared" si="50"/>
        <v>41949.25</v>
      </c>
      <c r="T777" s="12">
        <f t="shared" si="51"/>
        <v>41959.25</v>
      </c>
    </row>
    <row r="778" spans="1:20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65.544223826714799</v>
      </c>
      <c r="P778" s="7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1">
        <f t="shared" si="50"/>
        <v>43650.208333333328</v>
      </c>
      <c r="T778" s="12">
        <f t="shared" si="51"/>
        <v>43668.208333333328</v>
      </c>
    </row>
    <row r="779" spans="1:20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49.026652452025587</v>
      </c>
      <c r="P779" s="7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1">
        <f t="shared" si="50"/>
        <v>40809.208333333336</v>
      </c>
      <c r="T779" s="12">
        <f t="shared" si="51"/>
        <v>40838.208333333336</v>
      </c>
    </row>
    <row r="780" spans="1:20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787.92307692307691</v>
      </c>
      <c r="P780" s="7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1">
        <f t="shared" si="50"/>
        <v>40768.208333333336</v>
      </c>
      <c r="T780" s="12">
        <f t="shared" si="51"/>
        <v>40773.208333333336</v>
      </c>
    </row>
    <row r="781" spans="1:20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80.306347746090154</v>
      </c>
      <c r="P781" s="7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1">
        <f t="shared" si="50"/>
        <v>42230.208333333328</v>
      </c>
      <c r="T781" s="12">
        <f t="shared" si="51"/>
        <v>42239.208333333328</v>
      </c>
    </row>
    <row r="782" spans="1:20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106.29411764705883</v>
      </c>
      <c r="P782" s="7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1">
        <f t="shared" si="50"/>
        <v>42573.208333333328</v>
      </c>
      <c r="T782" s="12">
        <f t="shared" si="51"/>
        <v>42592.208333333328</v>
      </c>
    </row>
    <row r="783" spans="1:20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50.735632183908038</v>
      </c>
      <c r="P783" s="7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1">
        <f t="shared" si="50"/>
        <v>40482.208333333336</v>
      </c>
      <c r="T783" s="12">
        <f t="shared" si="51"/>
        <v>40533.25</v>
      </c>
    </row>
    <row r="784" spans="1:20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215.31372549019611</v>
      </c>
      <c r="P784" s="7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1">
        <f t="shared" si="50"/>
        <v>40603.25</v>
      </c>
      <c r="T784" s="12">
        <f t="shared" si="51"/>
        <v>40631.208333333336</v>
      </c>
    </row>
    <row r="785" spans="1:20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141.22972972972974</v>
      </c>
      <c r="P785" s="7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1">
        <f t="shared" si="50"/>
        <v>41625.25</v>
      </c>
      <c r="T785" s="12">
        <f t="shared" si="51"/>
        <v>41632.25</v>
      </c>
    </row>
    <row r="786" spans="1:20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115.33745781777279</v>
      </c>
      <c r="P786" s="7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1">
        <f t="shared" si="50"/>
        <v>42435.25</v>
      </c>
      <c r="T786" s="12">
        <f t="shared" si="51"/>
        <v>42446.208333333328</v>
      </c>
    </row>
    <row r="787" spans="1:20" ht="31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193.11940298507463</v>
      </c>
      <c r="P787" s="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1">
        <f t="shared" si="50"/>
        <v>43582.208333333328</v>
      </c>
      <c r="T787" s="12">
        <f t="shared" si="51"/>
        <v>43616.208333333328</v>
      </c>
    </row>
    <row r="788" spans="1:20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729.73333333333335</v>
      </c>
      <c r="P788" s="7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1">
        <f t="shared" si="50"/>
        <v>43186.208333333328</v>
      </c>
      <c r="T788" s="12">
        <f t="shared" si="51"/>
        <v>43193.208333333328</v>
      </c>
    </row>
    <row r="789" spans="1:20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99.66339869281046</v>
      </c>
      <c r="P789" s="7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1">
        <f t="shared" si="50"/>
        <v>40684.208333333336</v>
      </c>
      <c r="T789" s="12">
        <f t="shared" si="51"/>
        <v>40693.208333333336</v>
      </c>
    </row>
    <row r="790" spans="1:20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88.166666666666671</v>
      </c>
      <c r="P790" s="7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1">
        <f t="shared" si="50"/>
        <v>41202.208333333336</v>
      </c>
      <c r="T790" s="12">
        <f t="shared" si="51"/>
        <v>41223.25</v>
      </c>
    </row>
    <row r="791" spans="1:20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37.233333333333334</v>
      </c>
      <c r="P791" s="7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1">
        <f t="shared" si="50"/>
        <v>41786.208333333336</v>
      </c>
      <c r="T791" s="12">
        <f t="shared" si="51"/>
        <v>41823.208333333336</v>
      </c>
    </row>
    <row r="792" spans="1:20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30.540075309306079</v>
      </c>
      <c r="P792" s="7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1">
        <f t="shared" si="50"/>
        <v>40223.25</v>
      </c>
      <c r="T792" s="12">
        <f t="shared" si="51"/>
        <v>40229.25</v>
      </c>
    </row>
    <row r="793" spans="1:20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25.714285714285712</v>
      </c>
      <c r="P793" s="7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1">
        <f t="shared" si="50"/>
        <v>42715.25</v>
      </c>
      <c r="T793" s="12">
        <f t="shared" si="51"/>
        <v>42731.25</v>
      </c>
    </row>
    <row r="794" spans="1:20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34</v>
      </c>
      <c r="P794" s="7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1">
        <f t="shared" si="50"/>
        <v>41451.208333333336</v>
      </c>
      <c r="T794" s="12">
        <f t="shared" si="51"/>
        <v>41479.208333333336</v>
      </c>
    </row>
    <row r="795" spans="1:20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1185.909090909091</v>
      </c>
      <c r="P795" s="7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1">
        <f t="shared" si="50"/>
        <v>41450.208333333336</v>
      </c>
      <c r="T795" s="12">
        <f t="shared" si="51"/>
        <v>41454.208333333336</v>
      </c>
    </row>
    <row r="796" spans="1:20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125.39393939393939</v>
      </c>
      <c r="P796" s="7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1">
        <f t="shared" si="50"/>
        <v>43091.25</v>
      </c>
      <c r="T796" s="12">
        <f t="shared" si="51"/>
        <v>43103.25</v>
      </c>
    </row>
    <row r="797" spans="1:20" ht="31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14.394366197183098</v>
      </c>
      <c r="P797" s="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1">
        <f t="shared" si="50"/>
        <v>42675.208333333328</v>
      </c>
      <c r="T797" s="12">
        <f t="shared" si="51"/>
        <v>42678.208333333328</v>
      </c>
    </row>
    <row r="798" spans="1:20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54.807692307692314</v>
      </c>
      <c r="P798" s="7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1">
        <f t="shared" si="50"/>
        <v>41859.208333333336</v>
      </c>
      <c r="T798" s="12">
        <f t="shared" si="51"/>
        <v>41866.208333333336</v>
      </c>
    </row>
    <row r="799" spans="1:20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109.63157894736841</v>
      </c>
      <c r="P799" s="7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1">
        <f t="shared" si="50"/>
        <v>43464.25</v>
      </c>
      <c r="T799" s="12">
        <f t="shared" si="51"/>
        <v>43487.25</v>
      </c>
    </row>
    <row r="800" spans="1:20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188.47058823529412</v>
      </c>
      <c r="P800" s="7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1">
        <f t="shared" si="50"/>
        <v>41060.208333333336</v>
      </c>
      <c r="T800" s="12">
        <f t="shared" si="51"/>
        <v>41088.208333333336</v>
      </c>
    </row>
    <row r="801" spans="1:20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87.008284023668637</v>
      </c>
      <c r="P801" s="7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1">
        <f t="shared" si="50"/>
        <v>42399.25</v>
      </c>
      <c r="T801" s="12">
        <f t="shared" si="51"/>
        <v>42403.25</v>
      </c>
    </row>
    <row r="802" spans="1:20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1</v>
      </c>
      <c r="P802" s="7">
        <f t="shared" si="49"/>
        <v>1</v>
      </c>
      <c r="Q802" t="str" cm="1">
        <f t="array" ref="Q802:R802">_xlfn.TEXTSPLIT(N802,"/")</f>
        <v>music</v>
      </c>
      <c r="R802" t="str">
        <v>rock</v>
      </c>
      <c r="S802" s="11">
        <f t="shared" si="50"/>
        <v>42167.208333333328</v>
      </c>
      <c r="T802" s="12">
        <f t="shared" si="51"/>
        <v>42171.208333333328</v>
      </c>
    </row>
    <row r="803" spans="1:20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202.9130434782609</v>
      </c>
      <c r="P803" s="7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1">
        <f t="shared" si="50"/>
        <v>43830.25</v>
      </c>
      <c r="T803" s="12">
        <f t="shared" si="51"/>
        <v>43852.25</v>
      </c>
    </row>
    <row r="804" spans="1:20" ht="31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197.03225806451613</v>
      </c>
      <c r="P804" s="7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1">
        <f t="shared" si="50"/>
        <v>43650.208333333328</v>
      </c>
      <c r="T804" s="12">
        <f t="shared" si="51"/>
        <v>43652.208333333328</v>
      </c>
    </row>
    <row r="805" spans="1:20" ht="31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107</v>
      </c>
      <c r="P805" s="7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1">
        <f t="shared" si="50"/>
        <v>43492.25</v>
      </c>
      <c r="T805" s="12">
        <f t="shared" si="51"/>
        <v>43526.25</v>
      </c>
    </row>
    <row r="806" spans="1:20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268.73076923076923</v>
      </c>
      <c r="P806" s="7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1">
        <f t="shared" si="50"/>
        <v>43102.25</v>
      </c>
      <c r="T806" s="12">
        <f t="shared" si="51"/>
        <v>43122.25</v>
      </c>
    </row>
    <row r="807" spans="1:20" ht="31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50.845360824742272</v>
      </c>
      <c r="P807" s="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1">
        <f t="shared" si="50"/>
        <v>41958.25</v>
      </c>
      <c r="T807" s="12">
        <f t="shared" si="51"/>
        <v>42009.25</v>
      </c>
    </row>
    <row r="808" spans="1:20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1180.2857142857142</v>
      </c>
      <c r="P808" s="7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1">
        <f t="shared" si="50"/>
        <v>40973.25</v>
      </c>
      <c r="T808" s="12">
        <f t="shared" si="51"/>
        <v>40997.208333333336</v>
      </c>
    </row>
    <row r="809" spans="1:20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264</v>
      </c>
      <c r="P809" s="7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1">
        <f t="shared" si="50"/>
        <v>43753.208333333328</v>
      </c>
      <c r="T809" s="12">
        <f t="shared" si="51"/>
        <v>43797.25</v>
      </c>
    </row>
    <row r="810" spans="1:20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30.44230769230769</v>
      </c>
      <c r="P810" s="7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1">
        <f t="shared" si="50"/>
        <v>42507.208333333328</v>
      </c>
      <c r="T810" s="12">
        <f t="shared" si="51"/>
        <v>42524.208333333328</v>
      </c>
    </row>
    <row r="811" spans="1:20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62.880681818181813</v>
      </c>
      <c r="P811" s="7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1">
        <f t="shared" si="50"/>
        <v>41135.208333333336</v>
      </c>
      <c r="T811" s="12">
        <f t="shared" si="51"/>
        <v>41136.208333333336</v>
      </c>
    </row>
    <row r="812" spans="1:20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193.125</v>
      </c>
      <c r="P812" s="7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1">
        <f t="shared" si="50"/>
        <v>43067.25</v>
      </c>
      <c r="T812" s="12">
        <f t="shared" si="51"/>
        <v>43077.25</v>
      </c>
    </row>
    <row r="813" spans="1:20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77.102702702702715</v>
      </c>
      <c r="P813" s="7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1">
        <f t="shared" si="50"/>
        <v>42378.25</v>
      </c>
      <c r="T813" s="12">
        <f t="shared" si="51"/>
        <v>42380.25</v>
      </c>
    </row>
    <row r="814" spans="1:20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225.52763819095478</v>
      </c>
      <c r="P814" s="7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1">
        <f t="shared" si="50"/>
        <v>43206.208333333328</v>
      </c>
      <c r="T814" s="12">
        <f t="shared" si="51"/>
        <v>43211.208333333328</v>
      </c>
    </row>
    <row r="815" spans="1:20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239.40625</v>
      </c>
      <c r="P815" s="7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1">
        <f t="shared" si="50"/>
        <v>41148.208333333336</v>
      </c>
      <c r="T815" s="12">
        <f t="shared" si="51"/>
        <v>41158.208333333336</v>
      </c>
    </row>
    <row r="816" spans="1:20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92.1875</v>
      </c>
      <c r="P816" s="7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1">
        <f t="shared" si="50"/>
        <v>42517.208333333328</v>
      </c>
      <c r="T816" s="12">
        <f t="shared" si="51"/>
        <v>42519.208333333328</v>
      </c>
    </row>
    <row r="817" spans="1:20" ht="31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130.23333333333335</v>
      </c>
      <c r="P817" s="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1">
        <f t="shared" si="50"/>
        <v>43068.25</v>
      </c>
      <c r="T817" s="12">
        <f t="shared" si="51"/>
        <v>43094.25</v>
      </c>
    </row>
    <row r="818" spans="1:20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615.21739130434787</v>
      </c>
      <c r="P818" s="7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1">
        <f t="shared" si="50"/>
        <v>41680.25</v>
      </c>
      <c r="T818" s="12">
        <f t="shared" si="51"/>
        <v>41682.25</v>
      </c>
    </row>
    <row r="819" spans="1:20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368.79532163742692</v>
      </c>
      <c r="P819" s="7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1">
        <f t="shared" si="50"/>
        <v>43589.208333333328</v>
      </c>
      <c r="T819" s="12">
        <f t="shared" si="51"/>
        <v>43617.208333333328</v>
      </c>
    </row>
    <row r="820" spans="1:20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1094.8571428571429</v>
      </c>
      <c r="P820" s="7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1">
        <f t="shared" si="50"/>
        <v>43486.25</v>
      </c>
      <c r="T820" s="12">
        <f t="shared" si="51"/>
        <v>43499.25</v>
      </c>
    </row>
    <row r="821" spans="1:20" ht="31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50.662921348314605</v>
      </c>
      <c r="P821" s="7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1">
        <f t="shared" si="50"/>
        <v>41237.25</v>
      </c>
      <c r="T821" s="12">
        <f t="shared" si="51"/>
        <v>41252.25</v>
      </c>
    </row>
    <row r="822" spans="1:20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800.6</v>
      </c>
      <c r="P822" s="7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1">
        <f t="shared" si="50"/>
        <v>43310.208333333328</v>
      </c>
      <c r="T822" s="12">
        <f t="shared" si="51"/>
        <v>43323.208333333328</v>
      </c>
    </row>
    <row r="823" spans="1:20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291.28571428571428</v>
      </c>
      <c r="P823" s="7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1">
        <f t="shared" si="50"/>
        <v>42794.25</v>
      </c>
      <c r="T823" s="12">
        <f t="shared" si="51"/>
        <v>42807.208333333328</v>
      </c>
    </row>
    <row r="824" spans="1:20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349.9666666666667</v>
      </c>
      <c r="P824" s="7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1">
        <f t="shared" si="50"/>
        <v>41698.25</v>
      </c>
      <c r="T824" s="12">
        <f t="shared" si="51"/>
        <v>41715.208333333336</v>
      </c>
    </row>
    <row r="825" spans="1:20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357.07317073170731</v>
      </c>
      <c r="P825" s="7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1">
        <f t="shared" si="50"/>
        <v>41892.208333333336</v>
      </c>
      <c r="T825" s="12">
        <f t="shared" si="51"/>
        <v>41917.208333333336</v>
      </c>
    </row>
    <row r="826" spans="1:20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126.48941176470588</v>
      </c>
      <c r="P826" s="7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1">
        <f t="shared" si="50"/>
        <v>40348.208333333336</v>
      </c>
      <c r="T826" s="12">
        <f t="shared" si="51"/>
        <v>40380.208333333336</v>
      </c>
    </row>
    <row r="827" spans="1:20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387.5</v>
      </c>
      <c r="P827" s="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1">
        <f t="shared" si="50"/>
        <v>42941.208333333328</v>
      </c>
      <c r="T827" s="12">
        <f t="shared" si="51"/>
        <v>42953.208333333328</v>
      </c>
    </row>
    <row r="828" spans="1:20" ht="31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457.03571428571428</v>
      </c>
      <c r="P828" s="7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1">
        <f t="shared" si="50"/>
        <v>40525.25</v>
      </c>
      <c r="T828" s="12">
        <f t="shared" si="51"/>
        <v>40553.25</v>
      </c>
    </row>
    <row r="829" spans="1:20" ht="31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266.69565217391306</v>
      </c>
      <c r="P829" s="7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1">
        <f t="shared" si="50"/>
        <v>40666.208333333336</v>
      </c>
      <c r="T829" s="12">
        <f t="shared" si="51"/>
        <v>40678.208333333336</v>
      </c>
    </row>
    <row r="830" spans="1:20" ht="31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69</v>
      </c>
      <c r="P830" s="7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1">
        <f t="shared" si="50"/>
        <v>43340.208333333328</v>
      </c>
      <c r="T830" s="12">
        <f t="shared" si="51"/>
        <v>43365.208333333328</v>
      </c>
    </row>
    <row r="831" spans="1:20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51.34375</v>
      </c>
      <c r="P831" s="7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1">
        <f t="shared" si="50"/>
        <v>42164.208333333328</v>
      </c>
      <c r="T831" s="12">
        <f t="shared" si="51"/>
        <v>42179.208333333328</v>
      </c>
    </row>
    <row r="832" spans="1:20" ht="31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</v>
      </c>
      <c r="P832" s="7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1">
        <f t="shared" si="50"/>
        <v>43103.25</v>
      </c>
      <c r="T832" s="12">
        <f t="shared" si="51"/>
        <v>43162.25</v>
      </c>
    </row>
    <row r="833" spans="1:20" ht="31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108.97734294541709</v>
      </c>
      <c r="P833" s="7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1">
        <f t="shared" si="50"/>
        <v>40994.208333333336</v>
      </c>
      <c r="T833" s="12">
        <f t="shared" si="51"/>
        <v>41028.208333333336</v>
      </c>
    </row>
    <row r="834" spans="1:20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315.17592592592592</v>
      </c>
      <c r="P834" s="7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1">
        <f t="shared" si="50"/>
        <v>42299.208333333328</v>
      </c>
      <c r="T834" s="12">
        <f t="shared" si="51"/>
        <v>42333.25</v>
      </c>
    </row>
    <row r="835" spans="1:20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E835/D835*100</f>
        <v>157.69117647058823</v>
      </c>
      <c r="P835" s="7">
        <f t="shared" ref="P835:P898" si="53">IF(G835=0, 0, 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11">
        <f t="shared" ref="S835:S898" si="54">(((J835/60)/60)/24)+DATE(1970,1,1)</f>
        <v>40588.25</v>
      </c>
      <c r="T835" s="12">
        <f t="shared" ref="T835:T898" si="55">(((K835/60)/60)/24)+DATE(1970,1,1)</f>
        <v>40599.25</v>
      </c>
    </row>
    <row r="836" spans="1:20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153.8082191780822</v>
      </c>
      <c r="P836" s="7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1">
        <f t="shared" si="54"/>
        <v>41448.208333333336</v>
      </c>
      <c r="T836" s="12">
        <f t="shared" si="55"/>
        <v>41454.208333333336</v>
      </c>
    </row>
    <row r="837" spans="1:20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89.738979118329468</v>
      </c>
      <c r="P837" s="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1">
        <f t="shared" si="54"/>
        <v>42063.25</v>
      </c>
      <c r="T837" s="12">
        <f t="shared" si="55"/>
        <v>42069.25</v>
      </c>
    </row>
    <row r="838" spans="1:20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75.135802469135797</v>
      </c>
      <c r="P838" s="7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1">
        <f t="shared" si="54"/>
        <v>40214.25</v>
      </c>
      <c r="T838" s="12">
        <f t="shared" si="55"/>
        <v>40225.25</v>
      </c>
    </row>
    <row r="839" spans="1:20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852.88135593220341</v>
      </c>
      <c r="P839" s="7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1">
        <f t="shared" si="54"/>
        <v>40629.208333333336</v>
      </c>
      <c r="T839" s="12">
        <f t="shared" si="55"/>
        <v>40683.208333333336</v>
      </c>
    </row>
    <row r="840" spans="1:20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138.90625</v>
      </c>
      <c r="P840" s="7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1">
        <f t="shared" si="54"/>
        <v>43370.208333333328</v>
      </c>
      <c r="T840" s="12">
        <f t="shared" si="55"/>
        <v>43379.208333333328</v>
      </c>
    </row>
    <row r="841" spans="1:20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190.18181818181819</v>
      </c>
      <c r="P841" s="7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1">
        <f t="shared" si="54"/>
        <v>41715.208333333336</v>
      </c>
      <c r="T841" s="12">
        <f t="shared" si="55"/>
        <v>41760.208333333336</v>
      </c>
    </row>
    <row r="842" spans="1:20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100.24333619948409</v>
      </c>
      <c r="P842" s="7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1">
        <f t="shared" si="54"/>
        <v>41836.208333333336</v>
      </c>
      <c r="T842" s="12">
        <f t="shared" si="55"/>
        <v>41838.208333333336</v>
      </c>
    </row>
    <row r="843" spans="1:20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142.75824175824175</v>
      </c>
      <c r="P843" s="7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1">
        <f t="shared" si="54"/>
        <v>42419.25</v>
      </c>
      <c r="T843" s="12">
        <f t="shared" si="55"/>
        <v>42435.25</v>
      </c>
    </row>
    <row r="844" spans="1:20" ht="31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563.13333333333333</v>
      </c>
      <c r="P844" s="7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1">
        <f t="shared" si="54"/>
        <v>43266.208333333328</v>
      </c>
      <c r="T844" s="12">
        <f t="shared" si="55"/>
        <v>43269.208333333328</v>
      </c>
    </row>
    <row r="845" spans="1:20" ht="31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30.715909090909086</v>
      </c>
      <c r="P845" s="7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1">
        <f t="shared" si="54"/>
        <v>43338.208333333328</v>
      </c>
      <c r="T845" s="12">
        <f t="shared" si="55"/>
        <v>43344.208333333328</v>
      </c>
    </row>
    <row r="846" spans="1:20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99.39772727272728</v>
      </c>
      <c r="P846" s="7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1">
        <f t="shared" si="54"/>
        <v>40930.25</v>
      </c>
      <c r="T846" s="12">
        <f t="shared" si="55"/>
        <v>40933.25</v>
      </c>
    </row>
    <row r="847" spans="1:20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197.54935622317598</v>
      </c>
      <c r="P847" s="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1">
        <f t="shared" si="54"/>
        <v>43235.208333333328</v>
      </c>
      <c r="T847" s="12">
        <f t="shared" si="55"/>
        <v>43272.208333333328</v>
      </c>
    </row>
    <row r="848" spans="1:20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508.5</v>
      </c>
      <c r="P848" s="7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1">
        <f t="shared" si="54"/>
        <v>43302.208333333328</v>
      </c>
      <c r="T848" s="12">
        <f t="shared" si="55"/>
        <v>43338.208333333328</v>
      </c>
    </row>
    <row r="849" spans="1:20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237.74468085106383</v>
      </c>
      <c r="P849" s="7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1">
        <f t="shared" si="54"/>
        <v>43107.25</v>
      </c>
      <c r="T849" s="12">
        <f t="shared" si="55"/>
        <v>43110.25</v>
      </c>
    </row>
    <row r="850" spans="1:20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338.46875</v>
      </c>
      <c r="P850" s="7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1">
        <f t="shared" si="54"/>
        <v>40341.208333333336</v>
      </c>
      <c r="T850" s="12">
        <f t="shared" si="55"/>
        <v>40350.208333333336</v>
      </c>
    </row>
    <row r="851" spans="1:20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133.08955223880596</v>
      </c>
      <c r="P851" s="7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1">
        <f t="shared" si="54"/>
        <v>40948.25</v>
      </c>
      <c r="T851" s="12">
        <f t="shared" si="55"/>
        <v>40951.25</v>
      </c>
    </row>
    <row r="852" spans="1:20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1</v>
      </c>
      <c r="P852" s="7">
        <f t="shared" si="53"/>
        <v>1</v>
      </c>
      <c r="Q852" t="str" cm="1">
        <f t="array" ref="Q852:R852">_xlfn.TEXTSPLIT(N852,"/")</f>
        <v>music</v>
      </c>
      <c r="R852" t="str">
        <v>rock</v>
      </c>
      <c r="S852" s="11">
        <f t="shared" si="54"/>
        <v>40866.25</v>
      </c>
      <c r="T852" s="12">
        <f t="shared" si="55"/>
        <v>40881.25</v>
      </c>
    </row>
    <row r="853" spans="1:20" ht="31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207.79999999999998</v>
      </c>
      <c r="P853" s="7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1">
        <f t="shared" si="54"/>
        <v>41031.208333333336</v>
      </c>
      <c r="T853" s="12">
        <f t="shared" si="55"/>
        <v>41064.208333333336</v>
      </c>
    </row>
    <row r="854" spans="1:20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51.122448979591837</v>
      </c>
      <c r="P854" s="7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1">
        <f t="shared" si="54"/>
        <v>40740.208333333336</v>
      </c>
      <c r="T854" s="12">
        <f t="shared" si="55"/>
        <v>40750.208333333336</v>
      </c>
    </row>
    <row r="855" spans="1:20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652.05847953216369</v>
      </c>
      <c r="P855" s="7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1">
        <f t="shared" si="54"/>
        <v>40714.208333333336</v>
      </c>
      <c r="T855" s="12">
        <f t="shared" si="55"/>
        <v>40719.208333333336</v>
      </c>
    </row>
    <row r="856" spans="1:20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113.63099415204678</v>
      </c>
      <c r="P856" s="7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1">
        <f t="shared" si="54"/>
        <v>43787.25</v>
      </c>
      <c r="T856" s="12">
        <f t="shared" si="55"/>
        <v>43814.25</v>
      </c>
    </row>
    <row r="857" spans="1:20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102.37606837606839</v>
      </c>
      <c r="P857" s="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1">
        <f t="shared" si="54"/>
        <v>40712.208333333336</v>
      </c>
      <c r="T857" s="12">
        <f t="shared" si="55"/>
        <v>40743.208333333336</v>
      </c>
    </row>
    <row r="858" spans="1:20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356.58333333333331</v>
      </c>
      <c r="P858" s="7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1">
        <f t="shared" si="54"/>
        <v>41023.208333333336</v>
      </c>
      <c r="T858" s="12">
        <f t="shared" si="55"/>
        <v>41040.208333333336</v>
      </c>
    </row>
    <row r="859" spans="1:20" ht="31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139.86792452830187</v>
      </c>
      <c r="P859" s="7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1">
        <f t="shared" si="54"/>
        <v>40944.25</v>
      </c>
      <c r="T859" s="12">
        <f t="shared" si="55"/>
        <v>40967.25</v>
      </c>
    </row>
    <row r="860" spans="1:20" ht="31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69.45</v>
      </c>
      <c r="P860" s="7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1">
        <f t="shared" si="54"/>
        <v>43211.208333333328</v>
      </c>
      <c r="T860" s="12">
        <f t="shared" si="55"/>
        <v>43218.208333333328</v>
      </c>
    </row>
    <row r="861" spans="1:20" ht="31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35.534246575342465</v>
      </c>
      <c r="P861" s="7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1">
        <f t="shared" si="54"/>
        <v>41334.25</v>
      </c>
      <c r="T861" s="12">
        <f t="shared" si="55"/>
        <v>41352.208333333336</v>
      </c>
    </row>
    <row r="862" spans="1:20" ht="31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251.65</v>
      </c>
      <c r="P862" s="7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1">
        <f t="shared" si="54"/>
        <v>43515.25</v>
      </c>
      <c r="T862" s="12">
        <f t="shared" si="55"/>
        <v>43525.25</v>
      </c>
    </row>
    <row r="863" spans="1:20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105.87500000000001</v>
      </c>
      <c r="P863" s="7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1">
        <f t="shared" si="54"/>
        <v>40258.208333333336</v>
      </c>
      <c r="T863" s="12">
        <f t="shared" si="55"/>
        <v>40266.208333333336</v>
      </c>
    </row>
    <row r="864" spans="1:20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187.42857142857144</v>
      </c>
      <c r="P864" s="7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1">
        <f t="shared" si="54"/>
        <v>40756.208333333336</v>
      </c>
      <c r="T864" s="12">
        <f t="shared" si="55"/>
        <v>40760.208333333336</v>
      </c>
    </row>
    <row r="865" spans="1:20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386.78571428571428</v>
      </c>
      <c r="P865" s="7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1">
        <f t="shared" si="54"/>
        <v>42172.208333333328</v>
      </c>
      <c r="T865" s="12">
        <f t="shared" si="55"/>
        <v>42195.208333333328</v>
      </c>
    </row>
    <row r="866" spans="1:20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347.07142857142856</v>
      </c>
      <c r="P866" s="7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1">
        <f t="shared" si="54"/>
        <v>42601.208333333328</v>
      </c>
      <c r="T866" s="12">
        <f t="shared" si="55"/>
        <v>42606.208333333328</v>
      </c>
    </row>
    <row r="867" spans="1:20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185.82098765432099</v>
      </c>
      <c r="P867" s="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1">
        <f t="shared" si="54"/>
        <v>41897.208333333336</v>
      </c>
      <c r="T867" s="12">
        <f t="shared" si="55"/>
        <v>41906.208333333336</v>
      </c>
    </row>
    <row r="868" spans="1:20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43.241247264770237</v>
      </c>
      <c r="P868" s="7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1">
        <f t="shared" si="54"/>
        <v>40671.208333333336</v>
      </c>
      <c r="T868" s="12">
        <f t="shared" si="55"/>
        <v>40672.208333333336</v>
      </c>
    </row>
    <row r="869" spans="1:20" ht="31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162.4375</v>
      </c>
      <c r="P869" s="7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1">
        <f t="shared" si="54"/>
        <v>43382.208333333328</v>
      </c>
      <c r="T869" s="12">
        <f t="shared" si="55"/>
        <v>43388.208333333328</v>
      </c>
    </row>
    <row r="870" spans="1:20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184.84285714285716</v>
      </c>
      <c r="P870" s="7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1">
        <f t="shared" si="54"/>
        <v>41559.208333333336</v>
      </c>
      <c r="T870" s="12">
        <f t="shared" si="55"/>
        <v>41570.208333333336</v>
      </c>
    </row>
    <row r="871" spans="1:20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23.703520691785052</v>
      </c>
      <c r="P871" s="7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1">
        <f t="shared" si="54"/>
        <v>40350.208333333336</v>
      </c>
      <c r="T871" s="12">
        <f t="shared" si="55"/>
        <v>40364.208333333336</v>
      </c>
    </row>
    <row r="872" spans="1:20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89.870129870129873</v>
      </c>
      <c r="P872" s="7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1">
        <f t="shared" si="54"/>
        <v>42240.208333333328</v>
      </c>
      <c r="T872" s="12">
        <f t="shared" si="55"/>
        <v>42265.208333333328</v>
      </c>
    </row>
    <row r="873" spans="1:20" ht="31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272.6041958041958</v>
      </c>
      <c r="P873" s="7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1">
        <f t="shared" si="54"/>
        <v>43040.208333333328</v>
      </c>
      <c r="T873" s="12">
        <f t="shared" si="55"/>
        <v>43058.25</v>
      </c>
    </row>
    <row r="874" spans="1:20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170.04255319148936</v>
      </c>
      <c r="P874" s="7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4"/>
        <v>43346.208333333328</v>
      </c>
      <c r="T874" s="12">
        <f t="shared" si="55"/>
        <v>43351.208333333328</v>
      </c>
    </row>
    <row r="875" spans="1:20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188.28503562945369</v>
      </c>
      <c r="P875" s="7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1">
        <f t="shared" si="54"/>
        <v>41647.25</v>
      </c>
      <c r="T875" s="12">
        <f t="shared" si="55"/>
        <v>41652.25</v>
      </c>
    </row>
    <row r="876" spans="1:20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346.93532338308455</v>
      </c>
      <c r="P876" s="7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4"/>
        <v>40291.208333333336</v>
      </c>
      <c r="T876" s="12">
        <f t="shared" si="55"/>
        <v>40329.208333333336</v>
      </c>
    </row>
    <row r="877" spans="1:20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69.177215189873422</v>
      </c>
      <c r="P877" s="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1">
        <f t="shared" si="54"/>
        <v>40556.25</v>
      </c>
      <c r="T877" s="12">
        <f t="shared" si="55"/>
        <v>40557.25</v>
      </c>
    </row>
    <row r="878" spans="1:20" ht="31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25.433734939759034</v>
      </c>
      <c r="P878" s="7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1">
        <f t="shared" si="54"/>
        <v>43624.208333333328</v>
      </c>
      <c r="T878" s="12">
        <f t="shared" si="55"/>
        <v>43648.208333333328</v>
      </c>
    </row>
    <row r="879" spans="1:20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77.400977995110026</v>
      </c>
      <c r="P879" s="7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1">
        <f t="shared" si="54"/>
        <v>42577.208333333328</v>
      </c>
      <c r="T879" s="12">
        <f t="shared" si="55"/>
        <v>42578.208333333328</v>
      </c>
    </row>
    <row r="880" spans="1:20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37.481481481481481</v>
      </c>
      <c r="P880" s="7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1">
        <f t="shared" si="54"/>
        <v>43845.25</v>
      </c>
      <c r="T880" s="12">
        <f t="shared" si="55"/>
        <v>43869.25</v>
      </c>
    </row>
    <row r="881" spans="1:20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543.79999999999995</v>
      </c>
      <c r="P881" s="7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1">
        <f t="shared" si="54"/>
        <v>42788.25</v>
      </c>
      <c r="T881" s="12">
        <f t="shared" si="55"/>
        <v>42797.25</v>
      </c>
    </row>
    <row r="882" spans="1:20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228.52189349112427</v>
      </c>
      <c r="P882" s="7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1">
        <f t="shared" si="54"/>
        <v>43667.208333333328</v>
      </c>
      <c r="T882" s="12">
        <f t="shared" si="55"/>
        <v>43669.208333333328</v>
      </c>
    </row>
    <row r="883" spans="1:20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38.948339483394832</v>
      </c>
      <c r="P883" s="7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1">
        <f t="shared" si="54"/>
        <v>42194.208333333328</v>
      </c>
      <c r="T883" s="12">
        <f t="shared" si="55"/>
        <v>42223.208333333328</v>
      </c>
    </row>
    <row r="884" spans="1:20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370</v>
      </c>
      <c r="P884" s="7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1">
        <f t="shared" si="54"/>
        <v>42025.25</v>
      </c>
      <c r="T884" s="12">
        <f t="shared" si="55"/>
        <v>42029.25</v>
      </c>
    </row>
    <row r="885" spans="1:20" ht="31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237.91176470588232</v>
      </c>
      <c r="P885" s="7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1">
        <f t="shared" si="54"/>
        <v>40323.208333333336</v>
      </c>
      <c r="T885" s="12">
        <f t="shared" si="55"/>
        <v>40359.208333333336</v>
      </c>
    </row>
    <row r="886" spans="1:20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64.036299765807954</v>
      </c>
      <c r="P886" s="7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1">
        <f t="shared" si="54"/>
        <v>41763.208333333336</v>
      </c>
      <c r="T886" s="12">
        <f t="shared" si="55"/>
        <v>41765.208333333336</v>
      </c>
    </row>
    <row r="887" spans="1:20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118.27777777777777</v>
      </c>
      <c r="P887" s="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1">
        <f t="shared" si="54"/>
        <v>40335.208333333336</v>
      </c>
      <c r="T887" s="12">
        <f t="shared" si="55"/>
        <v>40373.208333333336</v>
      </c>
    </row>
    <row r="888" spans="1:20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84.824037184594957</v>
      </c>
      <c r="P888" s="7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1">
        <f t="shared" si="54"/>
        <v>40416.208333333336</v>
      </c>
      <c r="T888" s="12">
        <f t="shared" si="55"/>
        <v>40434.208333333336</v>
      </c>
    </row>
    <row r="889" spans="1:20" ht="31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29.346153846153843</v>
      </c>
      <c r="P889" s="7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1">
        <f t="shared" si="54"/>
        <v>42202.208333333328</v>
      </c>
      <c r="T889" s="12">
        <f t="shared" si="55"/>
        <v>42249.208333333328</v>
      </c>
    </row>
    <row r="890" spans="1:20" ht="31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209.89655172413794</v>
      </c>
      <c r="P890" s="7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1">
        <f t="shared" si="54"/>
        <v>42836.208333333328</v>
      </c>
      <c r="T890" s="12">
        <f t="shared" si="55"/>
        <v>42855.208333333328</v>
      </c>
    </row>
    <row r="891" spans="1:20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169.78571428571431</v>
      </c>
      <c r="P891" s="7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1">
        <f t="shared" si="54"/>
        <v>41710.208333333336</v>
      </c>
      <c r="T891" s="12">
        <f t="shared" si="55"/>
        <v>41717.208333333336</v>
      </c>
    </row>
    <row r="892" spans="1:20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115.95907738095239</v>
      </c>
      <c r="P892" s="7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1">
        <f t="shared" si="54"/>
        <v>43640.208333333328</v>
      </c>
      <c r="T892" s="12">
        <f t="shared" si="55"/>
        <v>43641.208333333328</v>
      </c>
    </row>
    <row r="893" spans="1:20" ht="31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258.59999999999997</v>
      </c>
      <c r="P893" s="7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1">
        <f t="shared" si="54"/>
        <v>40880.25</v>
      </c>
      <c r="T893" s="12">
        <f t="shared" si="55"/>
        <v>40924.25</v>
      </c>
    </row>
    <row r="894" spans="1:20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230.58333333333331</v>
      </c>
      <c r="P894" s="7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1">
        <f t="shared" si="54"/>
        <v>40319.208333333336</v>
      </c>
      <c r="T894" s="12">
        <f t="shared" si="55"/>
        <v>40360.208333333336</v>
      </c>
    </row>
    <row r="895" spans="1:20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128.21428571428572</v>
      </c>
      <c r="P895" s="7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1">
        <f t="shared" si="54"/>
        <v>42170.208333333328</v>
      </c>
      <c r="T895" s="12">
        <f t="shared" si="55"/>
        <v>42174.208333333328</v>
      </c>
    </row>
    <row r="896" spans="1:20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188.70588235294116</v>
      </c>
      <c r="P896" s="7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1">
        <f t="shared" si="54"/>
        <v>41466.208333333336</v>
      </c>
      <c r="T896" s="12">
        <f t="shared" si="55"/>
        <v>41496.208333333336</v>
      </c>
    </row>
    <row r="897" spans="1:20" ht="31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6.9511889862327907</v>
      </c>
      <c r="P897" s="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1">
        <f t="shared" si="54"/>
        <v>43134.25</v>
      </c>
      <c r="T897" s="12">
        <f t="shared" si="55"/>
        <v>43143.25</v>
      </c>
    </row>
    <row r="898" spans="1:20" ht="31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774.43434343434342</v>
      </c>
      <c r="P898" s="7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1">
        <f t="shared" si="54"/>
        <v>40738.208333333336</v>
      </c>
      <c r="T898" s="12">
        <f t="shared" si="55"/>
        <v>40741.208333333336</v>
      </c>
    </row>
    <row r="899" spans="1:20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E899/D899*100</f>
        <v>27.693181818181817</v>
      </c>
      <c r="P899" s="7">
        <f t="shared" ref="P899:P962" si="57">IF(G899=0, 0, E899/G899)</f>
        <v>90.259259259259252</v>
      </c>
      <c r="Q899" t="str" cm="1">
        <f t="array" ref="Q899:R899">_xlfn.TEXTSPLIT(N899,"/")</f>
        <v>theater</v>
      </c>
      <c r="R899" t="str">
        <v>plays</v>
      </c>
      <c r="S899" s="11">
        <f t="shared" ref="S899:S962" si="58">(((J899/60)/60)/24)+DATE(1970,1,1)</f>
        <v>43583.208333333328</v>
      </c>
      <c r="T899" s="12">
        <f t="shared" ref="T899:T962" si="59">(((K899/60)/60)/24)+DATE(1970,1,1)</f>
        <v>43585.208333333328</v>
      </c>
    </row>
    <row r="900" spans="1:20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52.479620323841424</v>
      </c>
      <c r="P900" s="7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1">
        <f t="shared" si="58"/>
        <v>43815.25</v>
      </c>
      <c r="T900" s="12">
        <f t="shared" si="59"/>
        <v>43821.25</v>
      </c>
    </row>
    <row r="901" spans="1:20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407.09677419354841</v>
      </c>
      <c r="P901" s="7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1">
        <f t="shared" si="58"/>
        <v>41554.208333333336</v>
      </c>
      <c r="T901" s="12">
        <f t="shared" si="59"/>
        <v>41572.208333333336</v>
      </c>
    </row>
    <row r="902" spans="1:20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2</v>
      </c>
      <c r="P902" s="7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1">
        <f t="shared" si="58"/>
        <v>41901.208333333336</v>
      </c>
      <c r="T902" s="12">
        <f t="shared" si="59"/>
        <v>41902.208333333336</v>
      </c>
    </row>
    <row r="903" spans="1:20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156.17857142857144</v>
      </c>
      <c r="P903" s="7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1">
        <f t="shared" si="58"/>
        <v>43298.208333333328</v>
      </c>
      <c r="T903" s="12">
        <f t="shared" si="59"/>
        <v>43331.208333333328</v>
      </c>
    </row>
    <row r="904" spans="1:20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252.42857142857144</v>
      </c>
      <c r="P904" s="7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1">
        <f t="shared" si="58"/>
        <v>42399.25</v>
      </c>
      <c r="T904" s="12">
        <f t="shared" si="59"/>
        <v>42441.25</v>
      </c>
    </row>
    <row r="905" spans="1:20" ht="31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</v>
      </c>
      <c r="P905" s="7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1">
        <f t="shared" si="58"/>
        <v>41034.208333333336</v>
      </c>
      <c r="T905" s="12">
        <f t="shared" si="59"/>
        <v>41049.208333333336</v>
      </c>
    </row>
    <row r="906" spans="1:20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12.230769230769232</v>
      </c>
      <c r="P906" s="7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8"/>
        <v>41186.208333333336</v>
      </c>
      <c r="T906" s="12">
        <f t="shared" si="59"/>
        <v>41190.208333333336</v>
      </c>
    </row>
    <row r="907" spans="1:20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163.98734177215189</v>
      </c>
      <c r="P907" s="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1">
        <f t="shared" si="58"/>
        <v>41536.208333333336</v>
      </c>
      <c r="T907" s="12">
        <f t="shared" si="59"/>
        <v>41539.208333333336</v>
      </c>
    </row>
    <row r="908" spans="1:20" ht="31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162.98181818181817</v>
      </c>
      <c r="P908" s="7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1">
        <f t="shared" si="58"/>
        <v>42868.208333333328</v>
      </c>
      <c r="T908" s="12">
        <f t="shared" si="59"/>
        <v>42904.208333333328</v>
      </c>
    </row>
    <row r="909" spans="1:20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20.252747252747252</v>
      </c>
      <c r="P909" s="7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1">
        <f t="shared" si="58"/>
        <v>40660.208333333336</v>
      </c>
      <c r="T909" s="12">
        <f t="shared" si="59"/>
        <v>40667.208333333336</v>
      </c>
    </row>
    <row r="910" spans="1:20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319.24083769633506</v>
      </c>
      <c r="P910" s="7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1">
        <f t="shared" si="58"/>
        <v>41031.208333333336</v>
      </c>
      <c r="T910" s="12">
        <f t="shared" si="59"/>
        <v>41042.208333333336</v>
      </c>
    </row>
    <row r="911" spans="1:20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478.94444444444446</v>
      </c>
      <c r="P911" s="7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1">
        <f t="shared" si="58"/>
        <v>43255.208333333328</v>
      </c>
      <c r="T911" s="12">
        <f t="shared" si="59"/>
        <v>43282.208333333328</v>
      </c>
    </row>
    <row r="912" spans="1:20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19.556634304207122</v>
      </c>
      <c r="P912" s="7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1">
        <f t="shared" si="58"/>
        <v>42026.25</v>
      </c>
      <c r="T912" s="12">
        <f t="shared" si="59"/>
        <v>42027.25</v>
      </c>
    </row>
    <row r="913" spans="1:20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198.94827586206895</v>
      </c>
      <c r="P913" s="7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1">
        <f t="shared" si="58"/>
        <v>43717.208333333328</v>
      </c>
      <c r="T913" s="12">
        <f t="shared" si="59"/>
        <v>43719.208333333328</v>
      </c>
    </row>
    <row r="914" spans="1:20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795</v>
      </c>
      <c r="P914" s="7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1">
        <f t="shared" si="58"/>
        <v>41157.208333333336</v>
      </c>
      <c r="T914" s="12">
        <f t="shared" si="59"/>
        <v>41170.208333333336</v>
      </c>
    </row>
    <row r="915" spans="1:20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50.621082621082621</v>
      </c>
      <c r="P915" s="7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1">
        <f t="shared" si="58"/>
        <v>43597.208333333328</v>
      </c>
      <c r="T915" s="12">
        <f t="shared" si="59"/>
        <v>43610.208333333328</v>
      </c>
    </row>
    <row r="916" spans="1:20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57.4375</v>
      </c>
      <c r="P916" s="7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1">
        <f t="shared" si="58"/>
        <v>41490.208333333336</v>
      </c>
      <c r="T916" s="12">
        <f t="shared" si="59"/>
        <v>41502.208333333336</v>
      </c>
    </row>
    <row r="917" spans="1:20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155.62827640984909</v>
      </c>
      <c r="P917" s="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1">
        <f t="shared" si="58"/>
        <v>42976.208333333328</v>
      </c>
      <c r="T917" s="12">
        <f t="shared" si="59"/>
        <v>42985.208333333328</v>
      </c>
    </row>
    <row r="918" spans="1:20" ht="31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36.297297297297298</v>
      </c>
      <c r="P918" s="7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1">
        <f t="shared" si="58"/>
        <v>41991.25</v>
      </c>
      <c r="T918" s="12">
        <f t="shared" si="59"/>
        <v>42000.25</v>
      </c>
    </row>
    <row r="919" spans="1:20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58.25</v>
      </c>
      <c r="P919" s="7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1">
        <f t="shared" si="58"/>
        <v>40722.208333333336</v>
      </c>
      <c r="T919" s="12">
        <f t="shared" si="59"/>
        <v>40746.208333333336</v>
      </c>
    </row>
    <row r="920" spans="1:20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237.39473684210526</v>
      </c>
      <c r="P920" s="7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8"/>
        <v>41117.208333333336</v>
      </c>
      <c r="T920" s="12">
        <f t="shared" si="59"/>
        <v>41128.208333333336</v>
      </c>
    </row>
    <row r="921" spans="1:20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58.75</v>
      </c>
      <c r="P921" s="7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1">
        <f t="shared" si="58"/>
        <v>43022.208333333328</v>
      </c>
      <c r="T921" s="12">
        <f t="shared" si="59"/>
        <v>43054.25</v>
      </c>
    </row>
    <row r="922" spans="1:20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182.56603773584905</v>
      </c>
      <c r="P922" s="7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1">
        <f t="shared" si="58"/>
        <v>43503.25</v>
      </c>
      <c r="T922" s="12">
        <f t="shared" si="59"/>
        <v>43523.25</v>
      </c>
    </row>
    <row r="923" spans="1:20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0.75436408977556113</v>
      </c>
      <c r="P923" s="7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1">
        <f t="shared" si="58"/>
        <v>40951.25</v>
      </c>
      <c r="T923" s="12">
        <f t="shared" si="59"/>
        <v>40965.25</v>
      </c>
    </row>
    <row r="924" spans="1:20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175.95330739299609</v>
      </c>
      <c r="P924" s="7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1">
        <f t="shared" si="58"/>
        <v>43443.25</v>
      </c>
      <c r="T924" s="12">
        <f t="shared" si="59"/>
        <v>43452.25</v>
      </c>
    </row>
    <row r="925" spans="1:20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237.88235294117646</v>
      </c>
      <c r="P925" s="7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1">
        <f t="shared" si="58"/>
        <v>40373.208333333336</v>
      </c>
      <c r="T925" s="12">
        <f t="shared" si="59"/>
        <v>40374.208333333336</v>
      </c>
    </row>
    <row r="926" spans="1:20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488.05076142131981</v>
      </c>
      <c r="P926" s="7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1">
        <f t="shared" si="58"/>
        <v>43769.208333333328</v>
      </c>
      <c r="T926" s="12">
        <f t="shared" si="59"/>
        <v>43780.25</v>
      </c>
    </row>
    <row r="927" spans="1:20" ht="31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224.06666666666669</v>
      </c>
      <c r="P927" s="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1">
        <f t="shared" si="58"/>
        <v>43000.208333333328</v>
      </c>
      <c r="T927" s="12">
        <f t="shared" si="59"/>
        <v>43012.208333333328</v>
      </c>
    </row>
    <row r="928" spans="1:20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18.126436781609197</v>
      </c>
      <c r="P928" s="7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1">
        <f t="shared" si="58"/>
        <v>42502.208333333328</v>
      </c>
      <c r="T928" s="12">
        <f t="shared" si="59"/>
        <v>42506.208333333328</v>
      </c>
    </row>
    <row r="929" spans="1:20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45.847222222222221</v>
      </c>
      <c r="P929" s="7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1">
        <f t="shared" si="58"/>
        <v>41102.208333333336</v>
      </c>
      <c r="T929" s="12">
        <f t="shared" si="59"/>
        <v>41131.208333333336</v>
      </c>
    </row>
    <row r="930" spans="1:20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117.31541218637993</v>
      </c>
      <c r="P930" s="7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1">
        <f t="shared" si="58"/>
        <v>41637.25</v>
      </c>
      <c r="T930" s="12">
        <f t="shared" si="59"/>
        <v>41646.25</v>
      </c>
    </row>
    <row r="931" spans="1:20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217.30909090909088</v>
      </c>
      <c r="P931" s="7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1">
        <f t="shared" si="58"/>
        <v>42858.208333333328</v>
      </c>
      <c r="T931" s="12">
        <f t="shared" si="59"/>
        <v>42872.208333333328</v>
      </c>
    </row>
    <row r="932" spans="1:20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112.28571428571428</v>
      </c>
      <c r="P932" s="7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1">
        <f t="shared" si="58"/>
        <v>42060.25</v>
      </c>
      <c r="T932" s="12">
        <f t="shared" si="59"/>
        <v>42067.25</v>
      </c>
    </row>
    <row r="933" spans="1:20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72.51898734177216</v>
      </c>
      <c r="P933" s="7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1">
        <f t="shared" si="58"/>
        <v>41818.208333333336</v>
      </c>
      <c r="T933" s="12">
        <f t="shared" si="59"/>
        <v>41820.208333333336</v>
      </c>
    </row>
    <row r="934" spans="1:20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212.30434782608697</v>
      </c>
      <c r="P934" s="7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1">
        <f t="shared" si="58"/>
        <v>41709.208333333336</v>
      </c>
      <c r="T934" s="12">
        <f t="shared" si="59"/>
        <v>41712.208333333336</v>
      </c>
    </row>
    <row r="935" spans="1:20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239.74657534246577</v>
      </c>
      <c r="P935" s="7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1">
        <f t="shared" si="58"/>
        <v>41372.208333333336</v>
      </c>
      <c r="T935" s="12">
        <f t="shared" si="59"/>
        <v>41385.208333333336</v>
      </c>
    </row>
    <row r="936" spans="1:20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181.93548387096774</v>
      </c>
      <c r="P936" s="7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1">
        <f t="shared" si="58"/>
        <v>42422.25</v>
      </c>
      <c r="T936" s="12">
        <f t="shared" si="59"/>
        <v>42428.25</v>
      </c>
    </row>
    <row r="937" spans="1:20" ht="31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164.13114754098362</v>
      </c>
      <c r="P937" s="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1">
        <f t="shared" si="58"/>
        <v>42209.208333333328</v>
      </c>
      <c r="T937" s="12">
        <f t="shared" si="59"/>
        <v>42216.208333333328</v>
      </c>
    </row>
    <row r="938" spans="1:20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1.6375968992248062</v>
      </c>
      <c r="P938" s="7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1">
        <f t="shared" si="58"/>
        <v>43668.208333333328</v>
      </c>
      <c r="T938" s="12">
        <f t="shared" si="59"/>
        <v>43671.208333333328</v>
      </c>
    </row>
    <row r="939" spans="1:20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49.64385964912281</v>
      </c>
      <c r="P939" s="7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1">
        <f t="shared" si="58"/>
        <v>42334.25</v>
      </c>
      <c r="T939" s="12">
        <f t="shared" si="59"/>
        <v>42343.25</v>
      </c>
    </row>
    <row r="940" spans="1:20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109.70652173913042</v>
      </c>
      <c r="P940" s="7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1">
        <f t="shared" si="58"/>
        <v>43263.208333333328</v>
      </c>
      <c r="T940" s="12">
        <f t="shared" si="59"/>
        <v>43299.208333333328</v>
      </c>
    </row>
    <row r="941" spans="1:20" ht="31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49.217948717948715</v>
      </c>
      <c r="P941" s="7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1">
        <f t="shared" si="58"/>
        <v>40670.208333333336</v>
      </c>
      <c r="T941" s="12">
        <f t="shared" si="59"/>
        <v>40687.208333333336</v>
      </c>
    </row>
    <row r="942" spans="1:20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62.232323232323225</v>
      </c>
      <c r="P942" s="7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1">
        <f t="shared" si="58"/>
        <v>41244.25</v>
      </c>
      <c r="T942" s="12">
        <f t="shared" si="59"/>
        <v>41266.25</v>
      </c>
    </row>
    <row r="943" spans="1:20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13.05813953488372</v>
      </c>
      <c r="P943" s="7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1">
        <f t="shared" si="58"/>
        <v>40552.25</v>
      </c>
      <c r="T943" s="12">
        <f t="shared" si="59"/>
        <v>40587.25</v>
      </c>
    </row>
    <row r="944" spans="1:20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64.635416666666671</v>
      </c>
      <c r="P944" s="7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1">
        <f t="shared" si="58"/>
        <v>40568.25</v>
      </c>
      <c r="T944" s="12">
        <f t="shared" si="59"/>
        <v>40571.25</v>
      </c>
    </row>
    <row r="945" spans="1:20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159.58666666666667</v>
      </c>
      <c r="P945" s="7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1">
        <f t="shared" si="58"/>
        <v>41906.208333333336</v>
      </c>
      <c r="T945" s="12">
        <f t="shared" si="59"/>
        <v>41941.208333333336</v>
      </c>
    </row>
    <row r="946" spans="1:20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81.42</v>
      </c>
      <c r="P946" s="7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1">
        <f t="shared" si="58"/>
        <v>42776.25</v>
      </c>
      <c r="T946" s="12">
        <f t="shared" si="59"/>
        <v>42795.25</v>
      </c>
    </row>
    <row r="947" spans="1:20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32.444767441860463</v>
      </c>
      <c r="P947" s="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1">
        <f t="shared" si="58"/>
        <v>41004.208333333336</v>
      </c>
      <c r="T947" s="12">
        <f t="shared" si="59"/>
        <v>41019.208333333336</v>
      </c>
    </row>
    <row r="948" spans="1:20" ht="31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</v>
      </c>
      <c r="P948" s="7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1">
        <f t="shared" si="58"/>
        <v>40710.208333333336</v>
      </c>
      <c r="T948" s="12">
        <f t="shared" si="59"/>
        <v>40712.208333333336</v>
      </c>
    </row>
    <row r="949" spans="1:20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26.694444444444443</v>
      </c>
      <c r="P949" s="7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1">
        <f t="shared" si="58"/>
        <v>41908.208333333336</v>
      </c>
      <c r="T949" s="12">
        <f t="shared" si="59"/>
        <v>41915.208333333336</v>
      </c>
    </row>
    <row r="950" spans="1:20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62.957446808510639</v>
      </c>
      <c r="P950" s="7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1">
        <f t="shared" si="58"/>
        <v>41985.25</v>
      </c>
      <c r="T950" s="12">
        <f t="shared" si="59"/>
        <v>41995.25</v>
      </c>
    </row>
    <row r="951" spans="1:20" ht="31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161.35593220338984</v>
      </c>
      <c r="P951" s="7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1">
        <f t="shared" si="58"/>
        <v>42112.208333333328</v>
      </c>
      <c r="T951" s="12">
        <f t="shared" si="59"/>
        <v>42131.208333333328</v>
      </c>
    </row>
    <row r="952" spans="1:20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5</v>
      </c>
      <c r="P952" s="7">
        <f t="shared" si="57"/>
        <v>5</v>
      </c>
      <c r="Q952" t="str" cm="1">
        <f t="array" ref="Q952:R952">_xlfn.TEXTSPLIT(N952,"/")</f>
        <v>theater</v>
      </c>
      <c r="R952" t="str">
        <v>plays</v>
      </c>
      <c r="S952" s="11">
        <f t="shared" si="58"/>
        <v>43571.208333333328</v>
      </c>
      <c r="T952" s="12">
        <f t="shared" si="59"/>
        <v>43576.208333333328</v>
      </c>
    </row>
    <row r="953" spans="1:20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1096.9379310344827</v>
      </c>
      <c r="P953" s="7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1">
        <f t="shared" si="58"/>
        <v>42730.25</v>
      </c>
      <c r="T953" s="12">
        <f t="shared" si="59"/>
        <v>42731.25</v>
      </c>
    </row>
    <row r="954" spans="1:20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70.094158075601371</v>
      </c>
      <c r="P954" s="7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1">
        <f t="shared" si="58"/>
        <v>42591.208333333328</v>
      </c>
      <c r="T954" s="12">
        <f t="shared" si="59"/>
        <v>42605.208333333328</v>
      </c>
    </row>
    <row r="955" spans="1:20" ht="31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60</v>
      </c>
      <c r="P955" s="7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8"/>
        <v>42358.25</v>
      </c>
      <c r="T955" s="12">
        <f t="shared" si="59"/>
        <v>42394.25</v>
      </c>
    </row>
    <row r="956" spans="1:20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367.0985915492958</v>
      </c>
      <c r="P956" s="7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1">
        <f t="shared" si="58"/>
        <v>41174.208333333336</v>
      </c>
      <c r="T956" s="12">
        <f t="shared" si="59"/>
        <v>41198.208333333336</v>
      </c>
    </row>
    <row r="957" spans="1:20" ht="31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1109</v>
      </c>
      <c r="P957" s="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1">
        <f t="shared" si="58"/>
        <v>41238.25</v>
      </c>
      <c r="T957" s="12">
        <f t="shared" si="59"/>
        <v>41240.25</v>
      </c>
    </row>
    <row r="958" spans="1:20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19.028784648187631</v>
      </c>
      <c r="P958" s="7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8"/>
        <v>42360.25</v>
      </c>
      <c r="T958" s="12">
        <f t="shared" si="59"/>
        <v>42364.25</v>
      </c>
    </row>
    <row r="959" spans="1:20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126.87755102040816</v>
      </c>
      <c r="P959" s="7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1">
        <f t="shared" si="58"/>
        <v>40955.25</v>
      </c>
      <c r="T959" s="12">
        <f t="shared" si="59"/>
        <v>40958.25</v>
      </c>
    </row>
    <row r="960" spans="1:20" ht="31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734.63636363636363</v>
      </c>
      <c r="P960" s="7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1">
        <f t="shared" si="58"/>
        <v>40350.208333333336</v>
      </c>
      <c r="T960" s="12">
        <f t="shared" si="59"/>
        <v>40372.208333333336</v>
      </c>
    </row>
    <row r="961" spans="1:20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4.5731034482758623</v>
      </c>
      <c r="P961" s="7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1">
        <f t="shared" si="58"/>
        <v>40357.208333333336</v>
      </c>
      <c r="T961" s="12">
        <f t="shared" si="59"/>
        <v>40385.208333333336</v>
      </c>
    </row>
    <row r="962" spans="1:20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85.054545454545448</v>
      </c>
      <c r="P962" s="7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1">
        <f t="shared" si="58"/>
        <v>42408.25</v>
      </c>
      <c r="T962" s="12">
        <f t="shared" si="59"/>
        <v>42445.208333333328</v>
      </c>
    </row>
    <row r="963" spans="1:20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E963/D963*100</f>
        <v>119.29824561403508</v>
      </c>
      <c r="P963" s="7">
        <f t="shared" ref="P963:P1001" si="61">IF(G963=0, 0, 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11">
        <f t="shared" ref="S963:S1001" si="62">(((J963/60)/60)/24)+DATE(1970,1,1)</f>
        <v>40591.25</v>
      </c>
      <c r="T963" s="12">
        <f t="shared" ref="T963:T1001" si="63">(((K963/60)/60)/24)+DATE(1970,1,1)</f>
        <v>40595.25</v>
      </c>
    </row>
    <row r="964" spans="1:20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296.02777777777777</v>
      </c>
      <c r="P964" s="7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1">
        <f t="shared" si="62"/>
        <v>41592.25</v>
      </c>
      <c r="T964" s="12">
        <f t="shared" si="63"/>
        <v>41613.25</v>
      </c>
    </row>
    <row r="965" spans="1:20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84.694915254237287</v>
      </c>
      <c r="P965" s="7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2"/>
        <v>40607.25</v>
      </c>
      <c r="T965" s="12">
        <f t="shared" si="63"/>
        <v>40613.25</v>
      </c>
    </row>
    <row r="966" spans="1:20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355.7837837837838</v>
      </c>
      <c r="P966" s="7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1">
        <f t="shared" si="62"/>
        <v>42135.208333333328</v>
      </c>
      <c r="T966" s="12">
        <f t="shared" si="63"/>
        <v>42140.208333333328</v>
      </c>
    </row>
    <row r="967" spans="1:20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386.40909090909093</v>
      </c>
      <c r="P967" s="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1">
        <f t="shared" si="62"/>
        <v>40203.25</v>
      </c>
      <c r="T967" s="12">
        <f t="shared" si="63"/>
        <v>40243.25</v>
      </c>
    </row>
    <row r="968" spans="1:20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792.23529411764707</v>
      </c>
      <c r="P968" s="7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1">
        <f t="shared" si="62"/>
        <v>42901.208333333328</v>
      </c>
      <c r="T968" s="12">
        <f t="shared" si="63"/>
        <v>42903.208333333328</v>
      </c>
    </row>
    <row r="969" spans="1:20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137.03393665158373</v>
      </c>
      <c r="P969" s="7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1">
        <f t="shared" si="62"/>
        <v>41005.208333333336</v>
      </c>
      <c r="T969" s="12">
        <f t="shared" si="63"/>
        <v>41042.208333333336</v>
      </c>
    </row>
    <row r="970" spans="1:20" ht="31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338.20833333333337</v>
      </c>
      <c r="P970" s="7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1">
        <f t="shared" si="62"/>
        <v>40544.25</v>
      </c>
      <c r="T970" s="12">
        <f t="shared" si="63"/>
        <v>40559.25</v>
      </c>
    </row>
    <row r="971" spans="1:20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108.22784810126582</v>
      </c>
      <c r="P971" s="7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1">
        <f t="shared" si="62"/>
        <v>43821.25</v>
      </c>
      <c r="T971" s="12">
        <f t="shared" si="63"/>
        <v>43828.25</v>
      </c>
    </row>
    <row r="972" spans="1:20" ht="31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60.757639620653315</v>
      </c>
      <c r="P972" s="7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1">
        <f t="shared" si="62"/>
        <v>40672.208333333336</v>
      </c>
      <c r="T972" s="12">
        <f t="shared" si="63"/>
        <v>40673.208333333336</v>
      </c>
    </row>
    <row r="973" spans="1:20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27.725490196078432</v>
      </c>
      <c r="P973" s="7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1">
        <f t="shared" si="62"/>
        <v>41555.208333333336</v>
      </c>
      <c r="T973" s="12">
        <f t="shared" si="63"/>
        <v>41561.208333333336</v>
      </c>
    </row>
    <row r="974" spans="1:20" ht="31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228.3934426229508</v>
      </c>
      <c r="P974" s="7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1">
        <f t="shared" si="62"/>
        <v>41792.208333333336</v>
      </c>
      <c r="T974" s="12">
        <f t="shared" si="63"/>
        <v>41801.208333333336</v>
      </c>
    </row>
    <row r="975" spans="1:20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21.615194054500414</v>
      </c>
      <c r="P975" s="7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1">
        <f t="shared" si="62"/>
        <v>40522.25</v>
      </c>
      <c r="T975" s="12">
        <f t="shared" si="63"/>
        <v>40524.25</v>
      </c>
    </row>
    <row r="976" spans="1:20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373.875</v>
      </c>
      <c r="P976" s="7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1">
        <f t="shared" si="62"/>
        <v>41412.208333333336</v>
      </c>
      <c r="T976" s="12">
        <f t="shared" si="63"/>
        <v>41413.208333333336</v>
      </c>
    </row>
    <row r="977" spans="1:20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154.92592592592592</v>
      </c>
      <c r="P977" s="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1">
        <f t="shared" si="62"/>
        <v>42337.25</v>
      </c>
      <c r="T977" s="12">
        <f t="shared" si="63"/>
        <v>42376.25</v>
      </c>
    </row>
    <row r="978" spans="1:20" ht="31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322.14999999999998</v>
      </c>
      <c r="P978" s="7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1">
        <f t="shared" si="62"/>
        <v>40571.25</v>
      </c>
      <c r="T978" s="12">
        <f t="shared" si="63"/>
        <v>40577.25</v>
      </c>
    </row>
    <row r="979" spans="1:20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73.957142857142856</v>
      </c>
      <c r="P979" s="7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1">
        <f t="shared" si="62"/>
        <v>43138.25</v>
      </c>
      <c r="T979" s="12">
        <f t="shared" si="63"/>
        <v>43170.25</v>
      </c>
    </row>
    <row r="980" spans="1:20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864.1</v>
      </c>
      <c r="P980" s="7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1">
        <f t="shared" si="62"/>
        <v>42686.25</v>
      </c>
      <c r="T980" s="12">
        <f t="shared" si="63"/>
        <v>42708.25</v>
      </c>
    </row>
    <row r="981" spans="1:20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143.26245847176079</v>
      </c>
      <c r="P981" s="7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1">
        <f t="shared" si="62"/>
        <v>42078.208333333328</v>
      </c>
      <c r="T981" s="12">
        <f t="shared" si="63"/>
        <v>42084.208333333328</v>
      </c>
    </row>
    <row r="982" spans="1:20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40.281762295081968</v>
      </c>
      <c r="P982" s="7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1">
        <f t="shared" si="62"/>
        <v>42307.208333333328</v>
      </c>
      <c r="T982" s="12">
        <f t="shared" si="63"/>
        <v>42312.25</v>
      </c>
    </row>
    <row r="983" spans="1:20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178.22388059701493</v>
      </c>
      <c r="P983" s="7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1">
        <f t="shared" si="62"/>
        <v>43094.25</v>
      </c>
      <c r="T983" s="12">
        <f t="shared" si="63"/>
        <v>43127.25</v>
      </c>
    </row>
    <row r="984" spans="1:20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84.930555555555557</v>
      </c>
      <c r="P984" s="7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1">
        <f t="shared" si="62"/>
        <v>40743.208333333336</v>
      </c>
      <c r="T984" s="12">
        <f t="shared" si="63"/>
        <v>40745.208333333336</v>
      </c>
    </row>
    <row r="985" spans="1:20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145.93648334624322</v>
      </c>
      <c r="P985" s="7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1">
        <f t="shared" si="62"/>
        <v>43681.208333333328</v>
      </c>
      <c r="T985" s="12">
        <f t="shared" si="63"/>
        <v>43696.208333333328</v>
      </c>
    </row>
    <row r="986" spans="1:20" ht="31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152.46153846153848</v>
      </c>
      <c r="P986" s="7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1">
        <f t="shared" si="62"/>
        <v>43716.208333333328</v>
      </c>
      <c r="T986" s="12">
        <f t="shared" si="63"/>
        <v>43742.208333333328</v>
      </c>
    </row>
    <row r="987" spans="1:20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67.129542790152414</v>
      </c>
      <c r="P987" s="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1">
        <f t="shared" si="62"/>
        <v>41614.25</v>
      </c>
      <c r="T987" s="12">
        <f t="shared" si="63"/>
        <v>41640.25</v>
      </c>
    </row>
    <row r="988" spans="1:20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40.307692307692307</v>
      </c>
      <c r="P988" s="7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1">
        <f t="shared" si="62"/>
        <v>40638.208333333336</v>
      </c>
      <c r="T988" s="12">
        <f t="shared" si="63"/>
        <v>40652.208333333336</v>
      </c>
    </row>
    <row r="989" spans="1:20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216.79032258064518</v>
      </c>
      <c r="P989" s="7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1">
        <f t="shared" si="62"/>
        <v>42852.208333333328</v>
      </c>
      <c r="T989" s="12">
        <f t="shared" si="63"/>
        <v>42866.208333333328</v>
      </c>
    </row>
    <row r="990" spans="1:20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52.117021276595743</v>
      </c>
      <c r="P990" s="7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2"/>
        <v>42686.25</v>
      </c>
      <c r="T990" s="12">
        <f t="shared" si="63"/>
        <v>42707.25</v>
      </c>
    </row>
    <row r="991" spans="1:20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499.58333333333337</v>
      </c>
      <c r="P991" s="7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1">
        <f t="shared" si="62"/>
        <v>43571.208333333328</v>
      </c>
      <c r="T991" s="12">
        <f t="shared" si="63"/>
        <v>43576.208333333328</v>
      </c>
    </row>
    <row r="992" spans="1:20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87.679487179487182</v>
      </c>
      <c r="P992" s="7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1">
        <f t="shared" si="62"/>
        <v>42432.25</v>
      </c>
      <c r="T992" s="12">
        <f t="shared" si="63"/>
        <v>42454.208333333328</v>
      </c>
    </row>
    <row r="993" spans="1:20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113.17346938775511</v>
      </c>
      <c r="P993" s="7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1">
        <f t="shared" si="62"/>
        <v>41907.208333333336</v>
      </c>
      <c r="T993" s="12">
        <f t="shared" si="63"/>
        <v>41911.208333333336</v>
      </c>
    </row>
    <row r="994" spans="1:20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426.54838709677421</v>
      </c>
      <c r="P994" s="7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1">
        <f t="shared" si="62"/>
        <v>43227.208333333328</v>
      </c>
      <c r="T994" s="12">
        <f t="shared" si="63"/>
        <v>43241.208333333328</v>
      </c>
    </row>
    <row r="995" spans="1:20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77.632653061224488</v>
      </c>
      <c r="P995" s="7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2"/>
        <v>42362.25</v>
      </c>
      <c r="T995" s="12">
        <f t="shared" si="63"/>
        <v>42379.25</v>
      </c>
    </row>
    <row r="996" spans="1:20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52.496810772501767</v>
      </c>
      <c r="P996" s="7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1">
        <f t="shared" si="62"/>
        <v>41929.208333333336</v>
      </c>
      <c r="T996" s="12">
        <f t="shared" si="63"/>
        <v>41935.208333333336</v>
      </c>
    </row>
    <row r="997" spans="1:20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157.46762589928059</v>
      </c>
      <c r="P997" s="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1">
        <f t="shared" si="62"/>
        <v>43408.208333333328</v>
      </c>
      <c r="T997" s="12">
        <f t="shared" si="63"/>
        <v>43437.25</v>
      </c>
    </row>
    <row r="998" spans="1:20" ht="31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72.939393939393938</v>
      </c>
      <c r="P998" s="7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1">
        <f t="shared" si="62"/>
        <v>41276.25</v>
      </c>
      <c r="T998" s="12">
        <f t="shared" si="63"/>
        <v>41306.25</v>
      </c>
    </row>
    <row r="999" spans="1:20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60.565789473684205</v>
      </c>
      <c r="P999" s="7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1">
        <f t="shared" si="62"/>
        <v>41659.25</v>
      </c>
      <c r="T999" s="12">
        <f t="shared" si="63"/>
        <v>41664.25</v>
      </c>
    </row>
    <row r="1000" spans="1:20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56.791291291291287</v>
      </c>
      <c r="P1000" s="7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1">
        <f t="shared" si="62"/>
        <v>40220.25</v>
      </c>
      <c r="T1000" s="12">
        <f t="shared" si="63"/>
        <v>40234.25</v>
      </c>
    </row>
    <row r="1001" spans="1:20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56.542754275427541</v>
      </c>
      <c r="P1001" s="7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1">
        <f t="shared" si="62"/>
        <v>42550.208333333328</v>
      </c>
      <c r="T1001" s="12">
        <f t="shared" si="63"/>
        <v>42557.208333333328</v>
      </c>
    </row>
  </sheetData>
  <conditionalFormatting sqref="F1:F1048576">
    <cfRule type="expression" dxfId="15" priority="6">
      <formula>F1:F1001="canceled"</formula>
    </cfRule>
    <cfRule type="expression" dxfId="14" priority="7">
      <formula>F1:F1001="live"</formula>
    </cfRule>
    <cfRule type="expression" dxfId="13" priority="8">
      <formula>F1:F1001="successful"</formula>
    </cfRule>
    <cfRule type="expression" dxfId="12" priority="9">
      <formula>F1:F1001="failed"</formula>
    </cfRule>
  </conditionalFormatting>
  <conditionalFormatting sqref="O1:O1048576">
    <cfRule type="colorScale" priority="5">
      <colorScale>
        <cfvo type="num" val="0"/>
        <cfvo type="num" val="100"/>
        <cfvo type="num" val="200"/>
        <color theme="4"/>
        <color theme="7"/>
        <color theme="9"/>
      </colorScale>
    </cfRule>
  </conditionalFormatting>
  <conditionalFormatting sqref="V1:V1048141">
    <cfRule type="expression" dxfId="11" priority="1">
      <formula>V1:V1001="canceled"</formula>
    </cfRule>
    <cfRule type="expression" dxfId="10" priority="2">
      <formula>V1:V1001="live"</formula>
    </cfRule>
    <cfRule type="expression" dxfId="9" priority="3">
      <formula>V1:V1001="successful"</formula>
    </cfRule>
    <cfRule type="expression" dxfId="8" priority="4">
      <formula>V1:V1001="failed"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7151-E119-44A6-9FC7-2639BF2CB15E}">
  <sheetPr codeName="Sheet2"/>
  <dimension ref="A2:F15"/>
  <sheetViews>
    <sheetView workbookViewId="0">
      <selection activeCell="F18" sqref="F18"/>
    </sheetView>
  </sheetViews>
  <sheetFormatPr defaultRowHeight="15.75"/>
  <cols>
    <col min="1" max="1" width="16.5" bestFit="1" customWidth="1"/>
    <col min="2" max="2" width="17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>
      <c r="A2" s="10" t="s">
        <v>6</v>
      </c>
      <c r="B2" s="8" t="s">
        <v>2033</v>
      </c>
    </row>
    <row r="4" spans="1:6">
      <c r="A4" s="10" t="s">
        <v>2034</v>
      </c>
      <c r="B4" s="10" t="s">
        <v>2046</v>
      </c>
      <c r="C4" s="9"/>
      <c r="D4" s="9"/>
      <c r="E4" s="9"/>
      <c r="F4" s="9"/>
    </row>
    <row r="5" spans="1:6">
      <c r="A5" s="10" t="s">
        <v>2035</v>
      </c>
      <c r="B5" s="8" t="s">
        <v>74</v>
      </c>
      <c r="C5" s="9" t="s">
        <v>14</v>
      </c>
      <c r="D5" s="9" t="s">
        <v>47</v>
      </c>
      <c r="E5" s="9" t="s">
        <v>20</v>
      </c>
      <c r="F5" s="9" t="s">
        <v>2045</v>
      </c>
    </row>
    <row r="6" spans="1:6">
      <c r="A6" s="8" t="s">
        <v>2036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>
      <c r="A7" s="8" t="s">
        <v>2037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>
      <c r="A8" s="8" t="s">
        <v>2038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>
      <c r="A9" s="8" t="s">
        <v>2039</v>
      </c>
      <c r="B9" s="9"/>
      <c r="C9" s="9"/>
      <c r="D9" s="9"/>
      <c r="E9" s="9">
        <v>4</v>
      </c>
      <c r="F9" s="9">
        <v>4</v>
      </c>
    </row>
    <row r="10" spans="1:6">
      <c r="A10" s="8" t="s">
        <v>2040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>
      <c r="A11" s="8" t="s">
        <v>2041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>
      <c r="A12" s="8" t="s">
        <v>2042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>
      <c r="A13" s="8" t="s">
        <v>2043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>
      <c r="A14" s="8" t="s">
        <v>2044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>
      <c r="A15" s="8" t="s">
        <v>2045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0B65-56F1-415F-8373-E842223975DE}">
  <sheetPr codeName="Sheet3"/>
  <dimension ref="A1:F30"/>
  <sheetViews>
    <sheetView workbookViewId="0">
      <selection activeCell="H30" sqref="H30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14" t="s">
        <v>6</v>
      </c>
      <c r="B1" s="15" t="s">
        <v>2033</v>
      </c>
    </row>
    <row r="2" spans="1:6">
      <c r="A2" s="14" t="s">
        <v>2031</v>
      </c>
      <c r="B2" s="15" t="s">
        <v>2033</v>
      </c>
    </row>
    <row r="3" spans="1:6">
      <c r="A3" s="8"/>
      <c r="B3" s="8"/>
    </row>
    <row r="4" spans="1:6">
      <c r="A4" s="10" t="s">
        <v>2034</v>
      </c>
      <c r="B4" s="10" t="s">
        <v>2046</v>
      </c>
      <c r="C4" s="9"/>
      <c r="D4" s="9"/>
      <c r="E4" s="9"/>
      <c r="F4" s="9"/>
    </row>
    <row r="5" spans="1:6">
      <c r="A5" s="10" t="s">
        <v>2035</v>
      </c>
      <c r="B5" s="8" t="s">
        <v>74</v>
      </c>
      <c r="C5" s="9" t="s">
        <v>14</v>
      </c>
      <c r="D5" s="9" t="s">
        <v>47</v>
      </c>
      <c r="E5" s="9" t="s">
        <v>20</v>
      </c>
      <c r="F5" s="9" t="s">
        <v>2045</v>
      </c>
    </row>
    <row r="6" spans="1:6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>
      <c r="A7" s="8" t="s">
        <v>2048</v>
      </c>
      <c r="B7" s="9"/>
      <c r="C7" s="9"/>
      <c r="D7" s="9"/>
      <c r="E7" s="9">
        <v>4</v>
      </c>
      <c r="F7" s="9">
        <v>4</v>
      </c>
    </row>
    <row r="8" spans="1:6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>
      <c r="A30" s="8" t="s">
        <v>2045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3E03-E296-4CFA-841F-6446BDF406A9}">
  <sheetPr codeName="Sheet4"/>
  <dimension ref="A1:E18"/>
  <sheetViews>
    <sheetView workbookViewId="0">
      <selection activeCell="E21" sqref="E21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>
      <c r="A1" s="13" t="s">
        <v>2031</v>
      </c>
      <c r="B1" t="s">
        <v>2033</v>
      </c>
    </row>
    <row r="2" spans="1:5">
      <c r="A2" s="13" t="s">
        <v>2085</v>
      </c>
      <c r="B2" t="s">
        <v>2033</v>
      </c>
    </row>
    <row r="4" spans="1:5">
      <c r="A4" s="13" t="s">
        <v>2034</v>
      </c>
      <c r="B4" s="13" t="s">
        <v>2046</v>
      </c>
    </row>
    <row r="5" spans="1:5">
      <c r="A5" s="13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>
      <c r="A18" s="8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E67B-85AD-409C-95A6-9BF89CD4AE2F}">
  <sheetPr codeName="Sheet5"/>
  <dimension ref="A1:H21"/>
  <sheetViews>
    <sheetView workbookViewId="0">
      <selection activeCell="H18" sqref="H18"/>
    </sheetView>
  </sheetViews>
  <sheetFormatPr defaultRowHeight="15.75"/>
  <cols>
    <col min="1" max="1" width="30.625" customWidth="1"/>
    <col min="2" max="5" width="20.625" customWidth="1"/>
    <col min="6" max="8" width="20.625" style="17" customWidth="1"/>
  </cols>
  <sheetData>
    <row r="1" spans="1:8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6" t="s">
        <v>2091</v>
      </c>
      <c r="G1" s="16" t="s">
        <v>2092</v>
      </c>
      <c r="H1" s="16" t="s">
        <v>2093</v>
      </c>
    </row>
    <row r="2" spans="1:8">
      <c r="A2" t="s">
        <v>2094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SUM(B2,C2,D2)</f>
        <v>51</v>
      </c>
      <c r="F2" s="17">
        <f>B2/E2</f>
        <v>0.58823529411764708</v>
      </c>
      <c r="G2" s="17">
        <f>C2/E2</f>
        <v>0.39215686274509803</v>
      </c>
      <c r="H2" s="17">
        <f>D2/E2</f>
        <v>1.9607843137254902E-2</v>
      </c>
    </row>
    <row r="3" spans="1:8">
      <c r="A3" t="s">
        <v>2095</v>
      </c>
      <c r="B3">
        <f>COUNTIFS(outcome,"successful",goal,"&gt;=1000",goal,"&lt;5000")</f>
        <v>191</v>
      </c>
      <c r="C3">
        <f>COUNTIFS(outcome,"failed",goal,"&gt;=1000",goal,"&lt;5000")</f>
        <v>38</v>
      </c>
      <c r="D3">
        <f>COUNTIFS(outcome,"canceled",goal,"&gt;=1000",goal,"&lt;5000")</f>
        <v>2</v>
      </c>
      <c r="E3">
        <f t="shared" ref="E3:E13" si="0">SUM(B3,C3,D3)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7">
        <f t="shared" ref="H3:H13" si="3">D3/E3</f>
        <v>8.658008658008658E-3</v>
      </c>
    </row>
    <row r="4" spans="1:8">
      <c r="A4" t="s">
        <v>2096</v>
      </c>
      <c r="B4">
        <f>COUNTIFS(outcome,"successful",goal,"&gt;=5000",goal,"&lt;10000")</f>
        <v>164</v>
      </c>
      <c r="C4">
        <f>COUNTIFS(outcome,"failed",goal,"&gt;=5000",goal,"&lt;10000")</f>
        <v>126</v>
      </c>
      <c r="D4">
        <f>COUNTIFS(outcome,"canceled",goal,"&gt;=5000",goal,"&lt;10000")</f>
        <v>25</v>
      </c>
      <c r="E4">
        <f t="shared" si="0"/>
        <v>315</v>
      </c>
      <c r="F4" s="17">
        <f t="shared" si="1"/>
        <v>0.52063492063492067</v>
      </c>
      <c r="G4" s="17">
        <f t="shared" si="2"/>
        <v>0.4</v>
      </c>
      <c r="H4" s="17">
        <f t="shared" si="3"/>
        <v>7.9365079365079361E-2</v>
      </c>
    </row>
    <row r="5" spans="1:8">
      <c r="A5" t="s">
        <v>2097</v>
      </c>
      <c r="B5">
        <f>COUNTIFS(outcome,"successful",goal,"&gt;=10000",goal,"&lt;15000")</f>
        <v>4</v>
      </c>
      <c r="C5">
        <f>COUNTIFS(outcome,"failed",goal,"&gt;=10000",goal,"&lt;15000")</f>
        <v>5</v>
      </c>
      <c r="D5">
        <f>COUNTIFS(outcome,"canceled",goal,"&gt;=10000",goal,"&lt;15000")</f>
        <v>0</v>
      </c>
      <c r="E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7">
        <f t="shared" si="3"/>
        <v>0</v>
      </c>
    </row>
    <row r="6" spans="1:8">
      <c r="A6" t="s">
        <v>2098</v>
      </c>
      <c r="B6">
        <f>COUNTIFS(outcome,"successful",goal,"&gt;=15000",goal,"&lt;20000")</f>
        <v>10</v>
      </c>
      <c r="C6">
        <f>COUNTIFS(outcome,"failed",goal,"&gt;=15000",goal,"&lt;20000")</f>
        <v>0</v>
      </c>
      <c r="D6">
        <f>COUNTIFS(outcome,"canceled",goal,"&gt;=15000",goal,"&lt;20000")</f>
        <v>0</v>
      </c>
      <c r="E6">
        <f t="shared" si="0"/>
        <v>10</v>
      </c>
      <c r="F6" s="17">
        <f t="shared" si="1"/>
        <v>1</v>
      </c>
      <c r="G6" s="17">
        <f t="shared" si="2"/>
        <v>0</v>
      </c>
      <c r="H6" s="17">
        <f t="shared" si="3"/>
        <v>0</v>
      </c>
    </row>
    <row r="7" spans="1:8">
      <c r="A7" t="s">
        <v>2099</v>
      </c>
      <c r="B7">
        <f>COUNTIFS(outcome,"successful",goal,"&gt;=20000",goal,"&lt;25000")</f>
        <v>7</v>
      </c>
      <c r="C7">
        <f>COUNTIFS(outcome,"failed",goal,"&gt;=20000",goal,"&lt;25000")</f>
        <v>0</v>
      </c>
      <c r="D7">
        <f>COUNTIFS(outcome,"canceled",goal,"&gt;=20000",goal,"&lt;25000")</f>
        <v>0</v>
      </c>
      <c r="E7">
        <f t="shared" si="0"/>
        <v>7</v>
      </c>
      <c r="F7" s="17">
        <f t="shared" si="1"/>
        <v>1</v>
      </c>
      <c r="G7" s="17">
        <f t="shared" si="2"/>
        <v>0</v>
      </c>
      <c r="H7" s="17">
        <f t="shared" si="3"/>
        <v>0</v>
      </c>
    </row>
    <row r="8" spans="1:8">
      <c r="A8" t="s">
        <v>2100</v>
      </c>
      <c r="B8">
        <f>COUNTIFS(outcome,"successful",goal,"&gt;=25000",goal,"&lt;30000")</f>
        <v>11</v>
      </c>
      <c r="C8">
        <f>COUNTIFS(outcome,"failed",goal,"&gt;=25000",goal,"&lt;30000")</f>
        <v>3</v>
      </c>
      <c r="D8">
        <f>COUNTIFS(outcome,"canceled",goal,"&gt;=25000",goal,"&lt;30000")</f>
        <v>0</v>
      </c>
      <c r="E8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7">
        <f t="shared" si="3"/>
        <v>0</v>
      </c>
    </row>
    <row r="9" spans="1:8">
      <c r="A9" t="s">
        <v>2101</v>
      </c>
      <c r="B9">
        <f>COUNTIFS(outcome,"successful",goal,"&gt;=30000",goal,"&lt;35000")</f>
        <v>7</v>
      </c>
      <c r="C9">
        <f>COUNTIFS(outcome,"failed",goal,"&gt;=30000",goal,"&lt;35000")</f>
        <v>0</v>
      </c>
      <c r="D9">
        <f>COUNTIFS(outcome,"canceled",goal,"&gt;=30000",goal,"&lt;35000")</f>
        <v>0</v>
      </c>
      <c r="E9">
        <f t="shared" si="0"/>
        <v>7</v>
      </c>
      <c r="F9" s="17">
        <f t="shared" si="1"/>
        <v>1</v>
      </c>
      <c r="G9" s="17">
        <f t="shared" si="2"/>
        <v>0</v>
      </c>
      <c r="H9" s="17">
        <f t="shared" si="3"/>
        <v>0</v>
      </c>
    </row>
    <row r="10" spans="1:8">
      <c r="A10" t="s">
        <v>2102</v>
      </c>
      <c r="B10">
        <f>COUNTIFS(outcome,"successful",goal,"&gt;=35000",goal,"&lt;40000")</f>
        <v>8</v>
      </c>
      <c r="C10">
        <f>COUNTIFS(outcome,"failed",goal,"&gt;=35000",goal,"&lt;40000")</f>
        <v>3</v>
      </c>
      <c r="D10">
        <f>COUNTIFS(outcome,"canceled",goal,"&gt;=35000",goal,"&lt;40000")</f>
        <v>1</v>
      </c>
      <c r="E10">
        <f t="shared" si="0"/>
        <v>12</v>
      </c>
      <c r="F10" s="17">
        <f t="shared" si="1"/>
        <v>0.66666666666666663</v>
      </c>
      <c r="G10" s="17">
        <f t="shared" si="2"/>
        <v>0.25</v>
      </c>
      <c r="H10" s="17">
        <f t="shared" si="3"/>
        <v>8.3333333333333329E-2</v>
      </c>
    </row>
    <row r="11" spans="1:8">
      <c r="A11" t="s">
        <v>2103</v>
      </c>
      <c r="B11">
        <f>COUNTIFS(outcome,"successful",goal,"&gt;=40000",goal,"&lt;45000")</f>
        <v>11</v>
      </c>
      <c r="C11">
        <f>COUNTIFS(outcome,"failed",goal,"&gt;=40000",goal,"&lt;45000")</f>
        <v>3</v>
      </c>
      <c r="D11">
        <f>COUNTIFS(outcome,"canceled",goal,"&gt;=40000",goal,"&lt;45000")</f>
        <v>0</v>
      </c>
      <c r="E11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7">
        <f t="shared" si="3"/>
        <v>0</v>
      </c>
    </row>
    <row r="12" spans="1:8">
      <c r="A12" t="s">
        <v>2104</v>
      </c>
      <c r="B12">
        <f>COUNTIFS(outcome,"successful",goal,"&gt;=45000",goal,"&lt;50000")</f>
        <v>8</v>
      </c>
      <c r="C12">
        <f>COUNTIFS(outcome,"failed",goal,"&gt;=45000",goal,"&lt;50000")</f>
        <v>3</v>
      </c>
      <c r="D12">
        <f>COUNTIFS(outcome,"canceled",goal,"&gt;=45000",goal,"&lt;50000")</f>
        <v>0</v>
      </c>
      <c r="E12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7">
        <f t="shared" si="3"/>
        <v>0</v>
      </c>
    </row>
    <row r="13" spans="1:8">
      <c r="A13" t="s">
        <v>2105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7">
        <f t="shared" si="3"/>
        <v>9.1803278688524587E-2</v>
      </c>
    </row>
    <row r="21" spans="8:8">
      <c r="H21"/>
    </row>
  </sheetData>
  <pageMargins left="0.7" right="0.7" top="0.75" bottom="0.75" header="0.3" footer="0.3"/>
  <ignoredErrors>
    <ignoredError sqref="C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D424-7E4F-4D70-995F-048B329D5AFB}">
  <sheetPr codeName="Sheet6"/>
  <dimension ref="A1:N566"/>
  <sheetViews>
    <sheetView tabSelected="1" workbookViewId="0">
      <selection activeCell="L28" sqref="L28"/>
    </sheetView>
  </sheetViews>
  <sheetFormatPr defaultRowHeight="15.75"/>
  <cols>
    <col min="1" max="2" width="15.625" customWidth="1"/>
    <col min="4" max="5" width="15.625" customWidth="1"/>
  </cols>
  <sheetData>
    <row r="1" spans="1:14" ht="16.5" thickBot="1">
      <c r="A1" s="1" t="s">
        <v>4</v>
      </c>
      <c r="B1" s="1" t="s">
        <v>5</v>
      </c>
      <c r="D1" s="1" t="s">
        <v>4</v>
      </c>
      <c r="E1" s="1" t="s">
        <v>5</v>
      </c>
      <c r="H1" s="24"/>
      <c r="I1" s="24"/>
      <c r="J1" s="24"/>
      <c r="K1" s="28"/>
      <c r="L1" s="28"/>
      <c r="M1" s="28"/>
      <c r="N1" s="28"/>
    </row>
    <row r="2" spans="1:14" ht="16.5" thickBot="1">
      <c r="A2" t="s">
        <v>20</v>
      </c>
      <c r="B2">
        <v>158</v>
      </c>
      <c r="D2" t="s">
        <v>14</v>
      </c>
      <c r="E2">
        <v>0</v>
      </c>
      <c r="H2" s="25" t="s">
        <v>2106</v>
      </c>
      <c r="I2" s="26"/>
      <c r="J2" s="27"/>
      <c r="L2" s="25" t="s">
        <v>2107</v>
      </c>
      <c r="M2" s="26"/>
      <c r="N2" s="27"/>
    </row>
    <row r="3" spans="1:14">
      <c r="A3" t="s">
        <v>20</v>
      </c>
      <c r="B3">
        <v>1425</v>
      </c>
      <c r="D3" t="s">
        <v>14</v>
      </c>
      <c r="E3">
        <v>24</v>
      </c>
      <c r="H3" s="19" t="s">
        <v>2108</v>
      </c>
      <c r="I3" s="18"/>
      <c r="J3" s="20">
        <f>AVERAGE(B2:B566)</f>
        <v>851.14690265486729</v>
      </c>
      <c r="L3" s="19" t="s">
        <v>2108</v>
      </c>
      <c r="M3" s="18"/>
      <c r="N3" s="20">
        <f>AVERAGE(E2:E365)</f>
        <v>585.61538461538464</v>
      </c>
    </row>
    <row r="4" spans="1:14">
      <c r="A4" t="s">
        <v>20</v>
      </c>
      <c r="B4">
        <v>174</v>
      </c>
      <c r="D4" t="s">
        <v>14</v>
      </c>
      <c r="E4">
        <v>53</v>
      </c>
      <c r="H4" s="19" t="s">
        <v>2109</v>
      </c>
      <c r="I4" s="18"/>
      <c r="J4" s="20">
        <f>MEDIAN(B2:B566)</f>
        <v>201</v>
      </c>
      <c r="L4" s="19" t="s">
        <v>2109</v>
      </c>
      <c r="M4" s="18"/>
      <c r="N4" s="20">
        <f>MEDIAN(E2:E365)</f>
        <v>114.5</v>
      </c>
    </row>
    <row r="5" spans="1:14">
      <c r="A5" t="s">
        <v>20</v>
      </c>
      <c r="B5">
        <v>227</v>
      </c>
      <c r="D5" t="s">
        <v>14</v>
      </c>
      <c r="E5">
        <v>18</v>
      </c>
      <c r="H5" s="19" t="s">
        <v>2110</v>
      </c>
      <c r="I5" s="18"/>
      <c r="J5" s="20">
        <f>MIN(B2:B566)</f>
        <v>16</v>
      </c>
      <c r="L5" s="19" t="s">
        <v>2110</v>
      </c>
      <c r="M5" s="18"/>
      <c r="N5" s="20">
        <f>MIN(E2:E365)</f>
        <v>0</v>
      </c>
    </row>
    <row r="6" spans="1:14">
      <c r="A6" t="s">
        <v>20</v>
      </c>
      <c r="B6">
        <v>220</v>
      </c>
      <c r="D6" t="s">
        <v>14</v>
      </c>
      <c r="E6">
        <v>44</v>
      </c>
      <c r="H6" s="19" t="s">
        <v>2111</v>
      </c>
      <c r="I6" s="18"/>
      <c r="J6" s="20">
        <f>MAX(B2:B566)</f>
        <v>7295</v>
      </c>
      <c r="L6" s="19" t="s">
        <v>2111</v>
      </c>
      <c r="M6" s="18"/>
      <c r="N6" s="20">
        <f>MAX(E2:E365)</f>
        <v>6080</v>
      </c>
    </row>
    <row r="7" spans="1:14">
      <c r="A7" t="s">
        <v>20</v>
      </c>
      <c r="B7">
        <v>98</v>
      </c>
      <c r="D7" t="s">
        <v>14</v>
      </c>
      <c r="E7">
        <v>27</v>
      </c>
      <c r="H7" s="19" t="s">
        <v>2112</v>
      </c>
      <c r="I7" s="18"/>
      <c r="J7" s="20">
        <f>_xlfn.VAR.P(B2:B566)</f>
        <v>1603373.7324019109</v>
      </c>
      <c r="L7" s="19" t="s">
        <v>2112</v>
      </c>
      <c r="M7" s="18"/>
      <c r="N7" s="20">
        <f>_xlfn.VAR.P(E2:E365)</f>
        <v>921574.68174133555</v>
      </c>
    </row>
    <row r="8" spans="1:14" ht="16.5" thickBot="1">
      <c r="A8" t="s">
        <v>20</v>
      </c>
      <c r="B8">
        <v>100</v>
      </c>
      <c r="D8" t="s">
        <v>14</v>
      </c>
      <c r="E8">
        <v>55</v>
      </c>
      <c r="H8" s="21" t="s">
        <v>2113</v>
      </c>
      <c r="I8" s="22"/>
      <c r="J8" s="23">
        <f>_xlfn.STDEV.P(B2:B566)</f>
        <v>1266.2439466397898</v>
      </c>
      <c r="L8" s="21" t="s">
        <v>2113</v>
      </c>
      <c r="M8" s="22"/>
      <c r="N8" s="23">
        <f>_xlfn.STDEV.P(E2:E365)</f>
        <v>959.98681331637863</v>
      </c>
    </row>
    <row r="9" spans="1:14">
      <c r="A9" t="s">
        <v>20</v>
      </c>
      <c r="B9">
        <v>1249</v>
      </c>
      <c r="D9" t="s">
        <v>14</v>
      </c>
      <c r="E9">
        <v>200</v>
      </c>
    </row>
    <row r="10" spans="1:14">
      <c r="A10" t="s">
        <v>20</v>
      </c>
      <c r="B10">
        <v>1396</v>
      </c>
      <c r="D10" t="s">
        <v>14</v>
      </c>
      <c r="E10">
        <v>452</v>
      </c>
    </row>
    <row r="11" spans="1:14">
      <c r="A11" t="s">
        <v>20</v>
      </c>
      <c r="B11">
        <v>890</v>
      </c>
      <c r="D11" t="s">
        <v>14</v>
      </c>
      <c r="E11">
        <v>674</v>
      </c>
    </row>
    <row r="12" spans="1:14">
      <c r="A12" t="s">
        <v>20</v>
      </c>
      <c r="B12">
        <v>142</v>
      </c>
      <c r="D12" t="s">
        <v>14</v>
      </c>
      <c r="E12">
        <v>558</v>
      </c>
    </row>
    <row r="13" spans="1:14">
      <c r="A13" t="s">
        <v>20</v>
      </c>
      <c r="B13">
        <v>2673</v>
      </c>
      <c r="D13" t="s">
        <v>14</v>
      </c>
      <c r="E13">
        <v>15</v>
      </c>
    </row>
    <row r="14" spans="1:14">
      <c r="A14" t="s">
        <v>20</v>
      </c>
      <c r="B14">
        <v>163</v>
      </c>
      <c r="D14" t="s">
        <v>14</v>
      </c>
      <c r="E14">
        <v>2307</v>
      </c>
    </row>
    <row r="15" spans="1:14">
      <c r="A15" t="s">
        <v>20</v>
      </c>
      <c r="B15">
        <v>2220</v>
      </c>
      <c r="D15" t="s">
        <v>14</v>
      </c>
      <c r="E15">
        <v>88</v>
      </c>
    </row>
    <row r="16" spans="1:14">
      <c r="A16" t="s">
        <v>20</v>
      </c>
      <c r="B16">
        <v>1606</v>
      </c>
      <c r="D16" t="s">
        <v>14</v>
      </c>
      <c r="E16">
        <v>48</v>
      </c>
    </row>
    <row r="17" spans="1:5">
      <c r="A17" t="s">
        <v>20</v>
      </c>
      <c r="B17">
        <v>129</v>
      </c>
      <c r="D17" t="s">
        <v>14</v>
      </c>
      <c r="E17">
        <v>1</v>
      </c>
    </row>
    <row r="18" spans="1:5">
      <c r="A18" t="s">
        <v>20</v>
      </c>
      <c r="B18">
        <v>226</v>
      </c>
      <c r="D18" t="s">
        <v>14</v>
      </c>
      <c r="E18">
        <v>1467</v>
      </c>
    </row>
    <row r="19" spans="1:5">
      <c r="A19" t="s">
        <v>20</v>
      </c>
      <c r="B19">
        <v>5419</v>
      </c>
      <c r="D19" t="s">
        <v>14</v>
      </c>
      <c r="E19">
        <v>75</v>
      </c>
    </row>
    <row r="20" spans="1:5">
      <c r="A20" t="s">
        <v>20</v>
      </c>
      <c r="B20">
        <v>165</v>
      </c>
      <c r="D20" t="s">
        <v>14</v>
      </c>
      <c r="E20">
        <v>120</v>
      </c>
    </row>
    <row r="21" spans="1:5">
      <c r="A21" t="s">
        <v>20</v>
      </c>
      <c r="B21">
        <v>1965</v>
      </c>
      <c r="D21" t="s">
        <v>14</v>
      </c>
      <c r="E21">
        <v>2253</v>
      </c>
    </row>
    <row r="22" spans="1:5">
      <c r="A22" t="s">
        <v>20</v>
      </c>
      <c r="B22">
        <v>16</v>
      </c>
      <c r="D22" t="s">
        <v>14</v>
      </c>
      <c r="E22">
        <v>5</v>
      </c>
    </row>
    <row r="23" spans="1:5">
      <c r="A23" t="s">
        <v>20</v>
      </c>
      <c r="B23">
        <v>107</v>
      </c>
      <c r="D23" t="s">
        <v>14</v>
      </c>
      <c r="E23">
        <v>38</v>
      </c>
    </row>
    <row r="24" spans="1:5">
      <c r="A24" t="s">
        <v>20</v>
      </c>
      <c r="B24">
        <v>134</v>
      </c>
      <c r="D24" t="s">
        <v>14</v>
      </c>
      <c r="E24">
        <v>12</v>
      </c>
    </row>
    <row r="25" spans="1:5">
      <c r="A25" t="s">
        <v>20</v>
      </c>
      <c r="B25">
        <v>198</v>
      </c>
      <c r="D25" t="s">
        <v>14</v>
      </c>
      <c r="E25">
        <v>1684</v>
      </c>
    </row>
    <row r="26" spans="1:5">
      <c r="A26" t="s">
        <v>20</v>
      </c>
      <c r="B26">
        <v>111</v>
      </c>
      <c r="D26" t="s">
        <v>14</v>
      </c>
      <c r="E26">
        <v>56</v>
      </c>
    </row>
    <row r="27" spans="1:5">
      <c r="A27" t="s">
        <v>20</v>
      </c>
      <c r="B27">
        <v>222</v>
      </c>
      <c r="D27" t="s">
        <v>14</v>
      </c>
      <c r="E27">
        <v>838</v>
      </c>
    </row>
    <row r="28" spans="1:5">
      <c r="A28" t="s">
        <v>20</v>
      </c>
      <c r="B28">
        <v>6212</v>
      </c>
      <c r="D28" t="s">
        <v>14</v>
      </c>
      <c r="E28">
        <v>1000</v>
      </c>
    </row>
    <row r="29" spans="1:5">
      <c r="A29" t="s">
        <v>20</v>
      </c>
      <c r="B29">
        <v>98</v>
      </c>
      <c r="D29" t="s">
        <v>14</v>
      </c>
      <c r="E29">
        <v>1482</v>
      </c>
    </row>
    <row r="30" spans="1:5">
      <c r="A30" t="s">
        <v>20</v>
      </c>
      <c r="B30">
        <v>92</v>
      </c>
      <c r="D30" t="s">
        <v>14</v>
      </c>
      <c r="E30">
        <v>106</v>
      </c>
    </row>
    <row r="31" spans="1:5">
      <c r="A31" t="s">
        <v>20</v>
      </c>
      <c r="B31">
        <v>149</v>
      </c>
      <c r="D31" t="s">
        <v>14</v>
      </c>
      <c r="E31">
        <v>679</v>
      </c>
    </row>
    <row r="32" spans="1:5">
      <c r="A32" t="s">
        <v>20</v>
      </c>
      <c r="B32">
        <v>2431</v>
      </c>
      <c r="D32" t="s">
        <v>14</v>
      </c>
      <c r="E32">
        <v>1220</v>
      </c>
    </row>
    <row r="33" spans="1:5">
      <c r="A33" t="s">
        <v>20</v>
      </c>
      <c r="B33">
        <v>303</v>
      </c>
      <c r="D33" t="s">
        <v>14</v>
      </c>
      <c r="E33">
        <v>1</v>
      </c>
    </row>
    <row r="34" spans="1:5">
      <c r="A34" t="s">
        <v>20</v>
      </c>
      <c r="B34">
        <v>209</v>
      </c>
      <c r="D34" t="s">
        <v>14</v>
      </c>
      <c r="E34">
        <v>37</v>
      </c>
    </row>
    <row r="35" spans="1:5">
      <c r="A35" t="s">
        <v>20</v>
      </c>
      <c r="B35">
        <v>131</v>
      </c>
      <c r="D35" t="s">
        <v>14</v>
      </c>
      <c r="E35">
        <v>60</v>
      </c>
    </row>
    <row r="36" spans="1:5">
      <c r="A36" t="s">
        <v>20</v>
      </c>
      <c r="B36">
        <v>164</v>
      </c>
      <c r="D36" t="s">
        <v>14</v>
      </c>
      <c r="E36">
        <v>296</v>
      </c>
    </row>
    <row r="37" spans="1:5">
      <c r="A37" t="s">
        <v>20</v>
      </c>
      <c r="B37">
        <v>201</v>
      </c>
      <c r="D37" t="s">
        <v>14</v>
      </c>
      <c r="E37">
        <v>3304</v>
      </c>
    </row>
    <row r="38" spans="1:5">
      <c r="A38" t="s">
        <v>20</v>
      </c>
      <c r="B38">
        <v>211</v>
      </c>
      <c r="D38" t="s">
        <v>14</v>
      </c>
      <c r="E38">
        <v>73</v>
      </c>
    </row>
    <row r="39" spans="1:5">
      <c r="A39" t="s">
        <v>20</v>
      </c>
      <c r="B39">
        <v>128</v>
      </c>
      <c r="D39" t="s">
        <v>14</v>
      </c>
      <c r="E39">
        <v>3387</v>
      </c>
    </row>
    <row r="40" spans="1:5">
      <c r="A40" t="s">
        <v>20</v>
      </c>
      <c r="B40">
        <v>1600</v>
      </c>
      <c r="D40" t="s">
        <v>14</v>
      </c>
      <c r="E40">
        <v>662</v>
      </c>
    </row>
    <row r="41" spans="1:5">
      <c r="A41" t="s">
        <v>20</v>
      </c>
      <c r="B41">
        <v>249</v>
      </c>
      <c r="D41" t="s">
        <v>14</v>
      </c>
      <c r="E41">
        <v>774</v>
      </c>
    </row>
    <row r="42" spans="1:5">
      <c r="A42" t="s">
        <v>20</v>
      </c>
      <c r="B42">
        <v>236</v>
      </c>
      <c r="D42" t="s">
        <v>14</v>
      </c>
      <c r="E42">
        <v>672</v>
      </c>
    </row>
    <row r="43" spans="1:5">
      <c r="A43" t="s">
        <v>20</v>
      </c>
      <c r="B43">
        <v>4065</v>
      </c>
      <c r="D43" t="s">
        <v>14</v>
      </c>
      <c r="E43">
        <v>940</v>
      </c>
    </row>
    <row r="44" spans="1:5">
      <c r="A44" t="s">
        <v>20</v>
      </c>
      <c r="B44">
        <v>246</v>
      </c>
      <c r="D44" t="s">
        <v>14</v>
      </c>
      <c r="E44">
        <v>117</v>
      </c>
    </row>
    <row r="45" spans="1:5">
      <c r="A45" t="s">
        <v>20</v>
      </c>
      <c r="B45">
        <v>2475</v>
      </c>
      <c r="D45" t="s">
        <v>14</v>
      </c>
      <c r="E45">
        <v>115</v>
      </c>
    </row>
    <row r="46" spans="1:5">
      <c r="A46" t="s">
        <v>20</v>
      </c>
      <c r="B46">
        <v>76</v>
      </c>
      <c r="D46" t="s">
        <v>14</v>
      </c>
      <c r="E46">
        <v>326</v>
      </c>
    </row>
    <row r="47" spans="1:5">
      <c r="A47" t="s">
        <v>20</v>
      </c>
      <c r="B47">
        <v>54</v>
      </c>
      <c r="D47" t="s">
        <v>14</v>
      </c>
      <c r="E47">
        <v>1</v>
      </c>
    </row>
    <row r="48" spans="1:5">
      <c r="A48" t="s">
        <v>20</v>
      </c>
      <c r="B48">
        <v>88</v>
      </c>
      <c r="D48" t="s">
        <v>14</v>
      </c>
      <c r="E48">
        <v>1467</v>
      </c>
    </row>
    <row r="49" spans="1:5">
      <c r="A49" t="s">
        <v>20</v>
      </c>
      <c r="B49">
        <v>85</v>
      </c>
      <c r="D49" t="s">
        <v>14</v>
      </c>
      <c r="E49">
        <v>5681</v>
      </c>
    </row>
    <row r="50" spans="1:5">
      <c r="A50" t="s">
        <v>20</v>
      </c>
      <c r="B50">
        <v>170</v>
      </c>
      <c r="D50" t="s">
        <v>14</v>
      </c>
      <c r="E50">
        <v>1059</v>
      </c>
    </row>
    <row r="51" spans="1:5">
      <c r="A51" t="s">
        <v>20</v>
      </c>
      <c r="B51">
        <v>330</v>
      </c>
      <c r="D51" t="s">
        <v>14</v>
      </c>
      <c r="E51">
        <v>1194</v>
      </c>
    </row>
    <row r="52" spans="1:5">
      <c r="A52" t="s">
        <v>20</v>
      </c>
      <c r="B52">
        <v>127</v>
      </c>
      <c r="D52" t="s">
        <v>14</v>
      </c>
      <c r="E52">
        <v>30</v>
      </c>
    </row>
    <row r="53" spans="1:5">
      <c r="A53" t="s">
        <v>20</v>
      </c>
      <c r="B53">
        <v>411</v>
      </c>
      <c r="D53" t="s">
        <v>14</v>
      </c>
      <c r="E53">
        <v>75</v>
      </c>
    </row>
    <row r="54" spans="1:5">
      <c r="A54" t="s">
        <v>20</v>
      </c>
      <c r="B54">
        <v>180</v>
      </c>
      <c r="D54" t="s">
        <v>14</v>
      </c>
      <c r="E54">
        <v>955</v>
      </c>
    </row>
    <row r="55" spans="1:5">
      <c r="A55" t="s">
        <v>20</v>
      </c>
      <c r="B55">
        <v>374</v>
      </c>
      <c r="D55" t="s">
        <v>14</v>
      </c>
      <c r="E55">
        <v>67</v>
      </c>
    </row>
    <row r="56" spans="1:5">
      <c r="A56" t="s">
        <v>20</v>
      </c>
      <c r="B56">
        <v>71</v>
      </c>
      <c r="D56" t="s">
        <v>14</v>
      </c>
      <c r="E56">
        <v>5</v>
      </c>
    </row>
    <row r="57" spans="1:5">
      <c r="A57" t="s">
        <v>20</v>
      </c>
      <c r="B57">
        <v>203</v>
      </c>
      <c r="D57" t="s">
        <v>14</v>
      </c>
      <c r="E57">
        <v>26</v>
      </c>
    </row>
    <row r="58" spans="1:5">
      <c r="A58" t="s">
        <v>20</v>
      </c>
      <c r="B58">
        <v>113</v>
      </c>
      <c r="D58" t="s">
        <v>14</v>
      </c>
      <c r="E58">
        <v>1130</v>
      </c>
    </row>
    <row r="59" spans="1:5">
      <c r="A59" t="s">
        <v>20</v>
      </c>
      <c r="B59">
        <v>96</v>
      </c>
      <c r="D59" t="s">
        <v>14</v>
      </c>
      <c r="E59">
        <v>782</v>
      </c>
    </row>
    <row r="60" spans="1:5">
      <c r="A60" t="s">
        <v>20</v>
      </c>
      <c r="B60">
        <v>498</v>
      </c>
      <c r="D60" t="s">
        <v>14</v>
      </c>
      <c r="E60">
        <v>210</v>
      </c>
    </row>
    <row r="61" spans="1:5">
      <c r="A61" t="s">
        <v>20</v>
      </c>
      <c r="B61">
        <v>180</v>
      </c>
      <c r="D61" t="s">
        <v>14</v>
      </c>
      <c r="E61">
        <v>136</v>
      </c>
    </row>
    <row r="62" spans="1:5">
      <c r="A62" t="s">
        <v>20</v>
      </c>
      <c r="B62">
        <v>27</v>
      </c>
      <c r="D62" t="s">
        <v>14</v>
      </c>
      <c r="E62">
        <v>86</v>
      </c>
    </row>
    <row r="63" spans="1:5">
      <c r="A63" t="s">
        <v>20</v>
      </c>
      <c r="B63">
        <v>2331</v>
      </c>
      <c r="D63" t="s">
        <v>14</v>
      </c>
      <c r="E63">
        <v>19</v>
      </c>
    </row>
    <row r="64" spans="1:5">
      <c r="A64" t="s">
        <v>20</v>
      </c>
      <c r="B64">
        <v>113</v>
      </c>
      <c r="D64" t="s">
        <v>14</v>
      </c>
      <c r="E64">
        <v>886</v>
      </c>
    </row>
    <row r="65" spans="1:5">
      <c r="A65" t="s">
        <v>20</v>
      </c>
      <c r="B65">
        <v>164</v>
      </c>
      <c r="D65" t="s">
        <v>14</v>
      </c>
      <c r="E65">
        <v>35</v>
      </c>
    </row>
    <row r="66" spans="1:5">
      <c r="A66" t="s">
        <v>20</v>
      </c>
      <c r="B66">
        <v>164</v>
      </c>
      <c r="D66" t="s">
        <v>14</v>
      </c>
      <c r="E66">
        <v>24</v>
      </c>
    </row>
    <row r="67" spans="1:5">
      <c r="A67" t="s">
        <v>20</v>
      </c>
      <c r="B67">
        <v>336</v>
      </c>
      <c r="D67" t="s">
        <v>14</v>
      </c>
      <c r="E67">
        <v>86</v>
      </c>
    </row>
    <row r="68" spans="1:5">
      <c r="A68" t="s">
        <v>20</v>
      </c>
      <c r="B68">
        <v>1917</v>
      </c>
      <c r="D68" t="s">
        <v>14</v>
      </c>
      <c r="E68">
        <v>243</v>
      </c>
    </row>
    <row r="69" spans="1:5">
      <c r="A69" t="s">
        <v>20</v>
      </c>
      <c r="B69">
        <v>95</v>
      </c>
      <c r="D69" t="s">
        <v>14</v>
      </c>
      <c r="E69">
        <v>65</v>
      </c>
    </row>
    <row r="70" spans="1:5">
      <c r="A70" t="s">
        <v>20</v>
      </c>
      <c r="B70">
        <v>147</v>
      </c>
      <c r="D70" t="s">
        <v>14</v>
      </c>
      <c r="E70">
        <v>100</v>
      </c>
    </row>
    <row r="71" spans="1:5">
      <c r="A71" t="s">
        <v>20</v>
      </c>
      <c r="B71">
        <v>86</v>
      </c>
      <c r="D71" t="s">
        <v>14</v>
      </c>
      <c r="E71">
        <v>168</v>
      </c>
    </row>
    <row r="72" spans="1:5">
      <c r="A72" t="s">
        <v>20</v>
      </c>
      <c r="B72">
        <v>83</v>
      </c>
      <c r="D72" t="s">
        <v>14</v>
      </c>
      <c r="E72">
        <v>13</v>
      </c>
    </row>
    <row r="73" spans="1:5">
      <c r="A73" t="s">
        <v>20</v>
      </c>
      <c r="B73">
        <v>676</v>
      </c>
      <c r="D73" t="s">
        <v>14</v>
      </c>
      <c r="E73">
        <v>1</v>
      </c>
    </row>
    <row r="74" spans="1:5">
      <c r="A74" t="s">
        <v>20</v>
      </c>
      <c r="B74">
        <v>361</v>
      </c>
      <c r="D74" t="s">
        <v>14</v>
      </c>
      <c r="E74">
        <v>40</v>
      </c>
    </row>
    <row r="75" spans="1:5">
      <c r="A75" t="s">
        <v>20</v>
      </c>
      <c r="B75">
        <v>131</v>
      </c>
      <c r="D75" t="s">
        <v>14</v>
      </c>
      <c r="E75">
        <v>226</v>
      </c>
    </row>
    <row r="76" spans="1:5">
      <c r="A76" t="s">
        <v>20</v>
      </c>
      <c r="B76">
        <v>126</v>
      </c>
      <c r="D76" t="s">
        <v>14</v>
      </c>
      <c r="E76">
        <v>1625</v>
      </c>
    </row>
    <row r="77" spans="1:5">
      <c r="A77" t="s">
        <v>20</v>
      </c>
      <c r="B77">
        <v>275</v>
      </c>
      <c r="D77" t="s">
        <v>14</v>
      </c>
      <c r="E77">
        <v>143</v>
      </c>
    </row>
    <row r="78" spans="1:5">
      <c r="A78" t="s">
        <v>20</v>
      </c>
      <c r="B78">
        <v>67</v>
      </c>
      <c r="D78" t="s">
        <v>14</v>
      </c>
      <c r="E78">
        <v>934</v>
      </c>
    </row>
    <row r="79" spans="1:5">
      <c r="A79" t="s">
        <v>20</v>
      </c>
      <c r="B79">
        <v>154</v>
      </c>
      <c r="D79" t="s">
        <v>14</v>
      </c>
      <c r="E79">
        <v>17</v>
      </c>
    </row>
    <row r="80" spans="1:5">
      <c r="A80" t="s">
        <v>20</v>
      </c>
      <c r="B80">
        <v>1782</v>
      </c>
      <c r="D80" t="s">
        <v>14</v>
      </c>
      <c r="E80">
        <v>2179</v>
      </c>
    </row>
    <row r="81" spans="1:5">
      <c r="A81" t="s">
        <v>20</v>
      </c>
      <c r="B81">
        <v>903</v>
      </c>
      <c r="D81" t="s">
        <v>14</v>
      </c>
      <c r="E81">
        <v>931</v>
      </c>
    </row>
    <row r="82" spans="1:5">
      <c r="A82" t="s">
        <v>20</v>
      </c>
      <c r="B82">
        <v>94</v>
      </c>
      <c r="D82" t="s">
        <v>14</v>
      </c>
      <c r="E82">
        <v>92</v>
      </c>
    </row>
    <row r="83" spans="1:5">
      <c r="A83" t="s">
        <v>20</v>
      </c>
      <c r="B83">
        <v>180</v>
      </c>
      <c r="D83" t="s">
        <v>14</v>
      </c>
      <c r="E83">
        <v>57</v>
      </c>
    </row>
    <row r="84" spans="1:5">
      <c r="A84" t="s">
        <v>20</v>
      </c>
      <c r="B84">
        <v>533</v>
      </c>
      <c r="D84" t="s">
        <v>14</v>
      </c>
      <c r="E84">
        <v>41</v>
      </c>
    </row>
    <row r="85" spans="1:5">
      <c r="A85" t="s">
        <v>20</v>
      </c>
      <c r="B85">
        <v>2443</v>
      </c>
      <c r="D85" t="s">
        <v>14</v>
      </c>
      <c r="E85">
        <v>1</v>
      </c>
    </row>
    <row r="86" spans="1:5">
      <c r="A86" t="s">
        <v>20</v>
      </c>
      <c r="B86">
        <v>89</v>
      </c>
      <c r="D86" t="s">
        <v>14</v>
      </c>
      <c r="E86">
        <v>101</v>
      </c>
    </row>
    <row r="87" spans="1:5">
      <c r="A87" t="s">
        <v>20</v>
      </c>
      <c r="B87">
        <v>159</v>
      </c>
      <c r="D87" t="s">
        <v>14</v>
      </c>
      <c r="E87">
        <v>1335</v>
      </c>
    </row>
    <row r="88" spans="1:5">
      <c r="A88" t="s">
        <v>20</v>
      </c>
      <c r="B88">
        <v>50</v>
      </c>
      <c r="D88" t="s">
        <v>14</v>
      </c>
      <c r="E88">
        <v>15</v>
      </c>
    </row>
    <row r="89" spans="1:5">
      <c r="A89" t="s">
        <v>20</v>
      </c>
      <c r="B89">
        <v>186</v>
      </c>
      <c r="D89" t="s">
        <v>14</v>
      </c>
      <c r="E89">
        <v>454</v>
      </c>
    </row>
    <row r="90" spans="1:5">
      <c r="A90" t="s">
        <v>20</v>
      </c>
      <c r="B90">
        <v>1071</v>
      </c>
      <c r="D90" t="s">
        <v>14</v>
      </c>
      <c r="E90">
        <v>3182</v>
      </c>
    </row>
    <row r="91" spans="1:5">
      <c r="A91" t="s">
        <v>20</v>
      </c>
      <c r="B91">
        <v>117</v>
      </c>
      <c r="D91" t="s">
        <v>14</v>
      </c>
      <c r="E91">
        <v>15</v>
      </c>
    </row>
    <row r="92" spans="1:5">
      <c r="A92" t="s">
        <v>20</v>
      </c>
      <c r="B92">
        <v>70</v>
      </c>
      <c r="D92" t="s">
        <v>14</v>
      </c>
      <c r="E92">
        <v>133</v>
      </c>
    </row>
    <row r="93" spans="1:5">
      <c r="A93" t="s">
        <v>20</v>
      </c>
      <c r="B93">
        <v>135</v>
      </c>
      <c r="D93" t="s">
        <v>14</v>
      </c>
      <c r="E93">
        <v>2062</v>
      </c>
    </row>
    <row r="94" spans="1:5">
      <c r="A94" t="s">
        <v>20</v>
      </c>
      <c r="B94">
        <v>768</v>
      </c>
      <c r="D94" t="s">
        <v>14</v>
      </c>
      <c r="E94">
        <v>29</v>
      </c>
    </row>
    <row r="95" spans="1:5">
      <c r="A95" t="s">
        <v>20</v>
      </c>
      <c r="B95">
        <v>199</v>
      </c>
      <c r="D95" t="s">
        <v>14</v>
      </c>
      <c r="E95">
        <v>132</v>
      </c>
    </row>
    <row r="96" spans="1:5">
      <c r="A96" t="s">
        <v>20</v>
      </c>
      <c r="B96">
        <v>107</v>
      </c>
      <c r="D96" t="s">
        <v>14</v>
      </c>
      <c r="E96">
        <v>137</v>
      </c>
    </row>
    <row r="97" spans="1:5">
      <c r="A97" t="s">
        <v>20</v>
      </c>
      <c r="B97">
        <v>195</v>
      </c>
      <c r="D97" t="s">
        <v>14</v>
      </c>
      <c r="E97">
        <v>908</v>
      </c>
    </row>
    <row r="98" spans="1:5">
      <c r="A98" t="s">
        <v>20</v>
      </c>
      <c r="B98">
        <v>3376</v>
      </c>
      <c r="D98" t="s">
        <v>14</v>
      </c>
      <c r="E98">
        <v>10</v>
      </c>
    </row>
    <row r="99" spans="1:5">
      <c r="A99" t="s">
        <v>20</v>
      </c>
      <c r="B99">
        <v>41</v>
      </c>
      <c r="D99" t="s">
        <v>14</v>
      </c>
      <c r="E99">
        <v>1910</v>
      </c>
    </row>
    <row r="100" spans="1:5">
      <c r="A100" t="s">
        <v>20</v>
      </c>
      <c r="B100">
        <v>1821</v>
      </c>
      <c r="D100" t="s">
        <v>14</v>
      </c>
      <c r="E100">
        <v>38</v>
      </c>
    </row>
    <row r="101" spans="1:5">
      <c r="A101" t="s">
        <v>20</v>
      </c>
      <c r="B101">
        <v>164</v>
      </c>
      <c r="D101" t="s">
        <v>14</v>
      </c>
      <c r="E101">
        <v>104</v>
      </c>
    </row>
    <row r="102" spans="1:5">
      <c r="A102" t="s">
        <v>20</v>
      </c>
      <c r="B102">
        <v>157</v>
      </c>
      <c r="D102" t="s">
        <v>14</v>
      </c>
      <c r="E102">
        <v>49</v>
      </c>
    </row>
    <row r="103" spans="1:5">
      <c r="A103" t="s">
        <v>20</v>
      </c>
      <c r="B103">
        <v>246</v>
      </c>
      <c r="D103" t="s">
        <v>14</v>
      </c>
      <c r="E103">
        <v>1</v>
      </c>
    </row>
    <row r="104" spans="1:5">
      <c r="A104" t="s">
        <v>20</v>
      </c>
      <c r="B104">
        <v>1396</v>
      </c>
      <c r="D104" t="s">
        <v>14</v>
      </c>
      <c r="E104">
        <v>245</v>
      </c>
    </row>
    <row r="105" spans="1:5">
      <c r="A105" t="s">
        <v>20</v>
      </c>
      <c r="B105">
        <v>2506</v>
      </c>
      <c r="D105" t="s">
        <v>14</v>
      </c>
      <c r="E105">
        <v>32</v>
      </c>
    </row>
    <row r="106" spans="1:5">
      <c r="A106" t="s">
        <v>20</v>
      </c>
      <c r="B106">
        <v>244</v>
      </c>
      <c r="D106" t="s">
        <v>14</v>
      </c>
      <c r="E106">
        <v>7</v>
      </c>
    </row>
    <row r="107" spans="1:5">
      <c r="A107" t="s">
        <v>20</v>
      </c>
      <c r="B107">
        <v>146</v>
      </c>
      <c r="D107" t="s">
        <v>14</v>
      </c>
      <c r="E107">
        <v>803</v>
      </c>
    </row>
    <row r="108" spans="1:5">
      <c r="A108" t="s">
        <v>20</v>
      </c>
      <c r="B108">
        <v>1267</v>
      </c>
      <c r="D108" t="s">
        <v>14</v>
      </c>
      <c r="E108">
        <v>16</v>
      </c>
    </row>
    <row r="109" spans="1:5">
      <c r="A109" t="s">
        <v>20</v>
      </c>
      <c r="B109">
        <v>1561</v>
      </c>
      <c r="D109" t="s">
        <v>14</v>
      </c>
      <c r="E109">
        <v>31</v>
      </c>
    </row>
    <row r="110" spans="1:5">
      <c r="A110" t="s">
        <v>20</v>
      </c>
      <c r="B110">
        <v>48</v>
      </c>
      <c r="D110" t="s">
        <v>14</v>
      </c>
      <c r="E110">
        <v>108</v>
      </c>
    </row>
    <row r="111" spans="1:5">
      <c r="A111" t="s">
        <v>20</v>
      </c>
      <c r="B111">
        <v>2739</v>
      </c>
      <c r="D111" t="s">
        <v>14</v>
      </c>
      <c r="E111">
        <v>30</v>
      </c>
    </row>
    <row r="112" spans="1:5">
      <c r="A112" t="s">
        <v>20</v>
      </c>
      <c r="B112">
        <v>3537</v>
      </c>
      <c r="D112" t="s">
        <v>14</v>
      </c>
      <c r="E112">
        <v>17</v>
      </c>
    </row>
    <row r="113" spans="1:5">
      <c r="A113" t="s">
        <v>20</v>
      </c>
      <c r="B113">
        <v>2107</v>
      </c>
      <c r="D113" t="s">
        <v>14</v>
      </c>
      <c r="E113">
        <v>80</v>
      </c>
    </row>
    <row r="114" spans="1:5">
      <c r="A114" t="s">
        <v>20</v>
      </c>
      <c r="B114">
        <v>3318</v>
      </c>
      <c r="D114" t="s">
        <v>14</v>
      </c>
      <c r="E114">
        <v>2468</v>
      </c>
    </row>
    <row r="115" spans="1:5">
      <c r="A115" t="s">
        <v>20</v>
      </c>
      <c r="B115">
        <v>340</v>
      </c>
      <c r="D115" t="s">
        <v>14</v>
      </c>
      <c r="E115">
        <v>26</v>
      </c>
    </row>
    <row r="116" spans="1:5">
      <c r="A116" t="s">
        <v>20</v>
      </c>
      <c r="B116">
        <v>1442</v>
      </c>
      <c r="D116" t="s">
        <v>14</v>
      </c>
      <c r="E116">
        <v>73</v>
      </c>
    </row>
    <row r="117" spans="1:5">
      <c r="A117" t="s">
        <v>20</v>
      </c>
      <c r="B117">
        <v>126</v>
      </c>
      <c r="D117" t="s">
        <v>14</v>
      </c>
      <c r="E117">
        <v>128</v>
      </c>
    </row>
    <row r="118" spans="1:5">
      <c r="A118" t="s">
        <v>20</v>
      </c>
      <c r="B118">
        <v>524</v>
      </c>
      <c r="D118" t="s">
        <v>14</v>
      </c>
      <c r="E118">
        <v>33</v>
      </c>
    </row>
    <row r="119" spans="1:5">
      <c r="A119" t="s">
        <v>20</v>
      </c>
      <c r="B119">
        <v>1989</v>
      </c>
      <c r="D119" t="s">
        <v>14</v>
      </c>
      <c r="E119">
        <v>1072</v>
      </c>
    </row>
    <row r="120" spans="1:5">
      <c r="A120" t="s">
        <v>20</v>
      </c>
      <c r="B120">
        <v>157</v>
      </c>
      <c r="D120" t="s">
        <v>14</v>
      </c>
      <c r="E120">
        <v>393</v>
      </c>
    </row>
    <row r="121" spans="1:5">
      <c r="A121" t="s">
        <v>20</v>
      </c>
      <c r="B121">
        <v>4498</v>
      </c>
      <c r="D121" t="s">
        <v>14</v>
      </c>
      <c r="E121">
        <v>1257</v>
      </c>
    </row>
    <row r="122" spans="1:5">
      <c r="A122" t="s">
        <v>20</v>
      </c>
      <c r="B122">
        <v>80</v>
      </c>
      <c r="D122" t="s">
        <v>14</v>
      </c>
      <c r="E122">
        <v>328</v>
      </c>
    </row>
    <row r="123" spans="1:5">
      <c r="A123" t="s">
        <v>20</v>
      </c>
      <c r="B123">
        <v>43</v>
      </c>
      <c r="D123" t="s">
        <v>14</v>
      </c>
      <c r="E123">
        <v>147</v>
      </c>
    </row>
    <row r="124" spans="1:5">
      <c r="A124" t="s">
        <v>20</v>
      </c>
      <c r="B124">
        <v>2053</v>
      </c>
      <c r="D124" t="s">
        <v>14</v>
      </c>
      <c r="E124">
        <v>830</v>
      </c>
    </row>
    <row r="125" spans="1:5">
      <c r="A125" t="s">
        <v>20</v>
      </c>
      <c r="B125">
        <v>168</v>
      </c>
      <c r="D125" t="s">
        <v>14</v>
      </c>
      <c r="E125">
        <v>331</v>
      </c>
    </row>
    <row r="126" spans="1:5">
      <c r="A126" t="s">
        <v>20</v>
      </c>
      <c r="B126">
        <v>4289</v>
      </c>
      <c r="D126" t="s">
        <v>14</v>
      </c>
      <c r="E126">
        <v>25</v>
      </c>
    </row>
    <row r="127" spans="1:5">
      <c r="A127" t="s">
        <v>20</v>
      </c>
      <c r="B127">
        <v>165</v>
      </c>
      <c r="D127" t="s">
        <v>14</v>
      </c>
      <c r="E127">
        <v>3483</v>
      </c>
    </row>
    <row r="128" spans="1:5">
      <c r="A128" t="s">
        <v>20</v>
      </c>
      <c r="B128">
        <v>1815</v>
      </c>
      <c r="D128" t="s">
        <v>14</v>
      </c>
      <c r="E128">
        <v>923</v>
      </c>
    </row>
    <row r="129" spans="1:5">
      <c r="A129" t="s">
        <v>20</v>
      </c>
      <c r="B129">
        <v>397</v>
      </c>
      <c r="D129" t="s">
        <v>14</v>
      </c>
      <c r="E129">
        <v>1</v>
      </c>
    </row>
    <row r="130" spans="1:5">
      <c r="A130" t="s">
        <v>20</v>
      </c>
      <c r="B130">
        <v>1539</v>
      </c>
      <c r="D130" t="s">
        <v>14</v>
      </c>
      <c r="E130">
        <v>33</v>
      </c>
    </row>
    <row r="131" spans="1:5">
      <c r="A131" t="s">
        <v>20</v>
      </c>
      <c r="B131">
        <v>138</v>
      </c>
      <c r="D131" t="s">
        <v>14</v>
      </c>
      <c r="E131">
        <v>40</v>
      </c>
    </row>
    <row r="132" spans="1:5">
      <c r="A132" t="s">
        <v>20</v>
      </c>
      <c r="B132">
        <v>3594</v>
      </c>
      <c r="D132" t="s">
        <v>14</v>
      </c>
      <c r="E132">
        <v>23</v>
      </c>
    </row>
    <row r="133" spans="1:5">
      <c r="A133" t="s">
        <v>20</v>
      </c>
      <c r="B133">
        <v>5880</v>
      </c>
      <c r="D133" t="s">
        <v>14</v>
      </c>
      <c r="E133">
        <v>75</v>
      </c>
    </row>
    <row r="134" spans="1:5">
      <c r="A134" t="s">
        <v>20</v>
      </c>
      <c r="B134">
        <v>112</v>
      </c>
      <c r="D134" t="s">
        <v>14</v>
      </c>
      <c r="E134">
        <v>2176</v>
      </c>
    </row>
    <row r="135" spans="1:5">
      <c r="A135" t="s">
        <v>20</v>
      </c>
      <c r="B135">
        <v>943</v>
      </c>
      <c r="D135" t="s">
        <v>14</v>
      </c>
      <c r="E135">
        <v>441</v>
      </c>
    </row>
    <row r="136" spans="1:5">
      <c r="A136" t="s">
        <v>20</v>
      </c>
      <c r="B136">
        <v>2468</v>
      </c>
      <c r="D136" t="s">
        <v>14</v>
      </c>
      <c r="E136">
        <v>25</v>
      </c>
    </row>
    <row r="137" spans="1:5">
      <c r="A137" t="s">
        <v>20</v>
      </c>
      <c r="B137">
        <v>2551</v>
      </c>
      <c r="D137" t="s">
        <v>14</v>
      </c>
      <c r="E137">
        <v>127</v>
      </c>
    </row>
    <row r="138" spans="1:5">
      <c r="A138" t="s">
        <v>20</v>
      </c>
      <c r="B138">
        <v>101</v>
      </c>
      <c r="D138" t="s">
        <v>14</v>
      </c>
      <c r="E138">
        <v>355</v>
      </c>
    </row>
    <row r="139" spans="1:5">
      <c r="A139" t="s">
        <v>20</v>
      </c>
      <c r="B139">
        <v>92</v>
      </c>
      <c r="D139" t="s">
        <v>14</v>
      </c>
      <c r="E139">
        <v>44</v>
      </c>
    </row>
    <row r="140" spans="1:5">
      <c r="A140" t="s">
        <v>20</v>
      </c>
      <c r="B140">
        <v>62</v>
      </c>
      <c r="D140" t="s">
        <v>14</v>
      </c>
      <c r="E140">
        <v>67</v>
      </c>
    </row>
    <row r="141" spans="1:5">
      <c r="A141" t="s">
        <v>20</v>
      </c>
      <c r="B141">
        <v>149</v>
      </c>
      <c r="D141" t="s">
        <v>14</v>
      </c>
      <c r="E141">
        <v>1068</v>
      </c>
    </row>
    <row r="142" spans="1:5">
      <c r="A142" t="s">
        <v>20</v>
      </c>
      <c r="B142">
        <v>329</v>
      </c>
      <c r="D142" t="s">
        <v>14</v>
      </c>
      <c r="E142">
        <v>424</v>
      </c>
    </row>
    <row r="143" spans="1:5">
      <c r="A143" t="s">
        <v>20</v>
      </c>
      <c r="B143">
        <v>97</v>
      </c>
      <c r="D143" t="s">
        <v>14</v>
      </c>
      <c r="E143">
        <v>151</v>
      </c>
    </row>
    <row r="144" spans="1:5">
      <c r="A144" t="s">
        <v>20</v>
      </c>
      <c r="B144">
        <v>1784</v>
      </c>
      <c r="D144" t="s">
        <v>14</v>
      </c>
      <c r="E144">
        <v>1608</v>
      </c>
    </row>
    <row r="145" spans="1:5">
      <c r="A145" t="s">
        <v>20</v>
      </c>
      <c r="B145">
        <v>1684</v>
      </c>
      <c r="D145" t="s">
        <v>14</v>
      </c>
      <c r="E145">
        <v>941</v>
      </c>
    </row>
    <row r="146" spans="1:5">
      <c r="A146" t="s">
        <v>20</v>
      </c>
      <c r="B146">
        <v>250</v>
      </c>
      <c r="D146" t="s">
        <v>14</v>
      </c>
      <c r="E146">
        <v>1</v>
      </c>
    </row>
    <row r="147" spans="1:5">
      <c r="A147" t="s">
        <v>20</v>
      </c>
      <c r="B147">
        <v>238</v>
      </c>
      <c r="D147" t="s">
        <v>14</v>
      </c>
      <c r="E147">
        <v>40</v>
      </c>
    </row>
    <row r="148" spans="1:5">
      <c r="A148" t="s">
        <v>20</v>
      </c>
      <c r="B148">
        <v>53</v>
      </c>
      <c r="D148" t="s">
        <v>14</v>
      </c>
      <c r="E148">
        <v>3015</v>
      </c>
    </row>
    <row r="149" spans="1:5">
      <c r="A149" t="s">
        <v>20</v>
      </c>
      <c r="B149">
        <v>214</v>
      </c>
      <c r="D149" t="s">
        <v>14</v>
      </c>
      <c r="E149">
        <v>435</v>
      </c>
    </row>
    <row r="150" spans="1:5">
      <c r="A150" t="s">
        <v>20</v>
      </c>
      <c r="B150">
        <v>222</v>
      </c>
      <c r="D150" t="s">
        <v>14</v>
      </c>
      <c r="E150">
        <v>714</v>
      </c>
    </row>
    <row r="151" spans="1:5">
      <c r="A151" t="s">
        <v>20</v>
      </c>
      <c r="B151">
        <v>1884</v>
      </c>
      <c r="D151" t="s">
        <v>14</v>
      </c>
      <c r="E151">
        <v>5497</v>
      </c>
    </row>
    <row r="152" spans="1:5">
      <c r="A152" t="s">
        <v>20</v>
      </c>
      <c r="B152">
        <v>218</v>
      </c>
      <c r="D152" t="s">
        <v>14</v>
      </c>
      <c r="E152">
        <v>418</v>
      </c>
    </row>
    <row r="153" spans="1:5">
      <c r="A153" t="s">
        <v>20</v>
      </c>
      <c r="B153">
        <v>6465</v>
      </c>
      <c r="D153" t="s">
        <v>14</v>
      </c>
      <c r="E153">
        <v>1439</v>
      </c>
    </row>
    <row r="154" spans="1:5">
      <c r="A154" t="s">
        <v>20</v>
      </c>
      <c r="B154">
        <v>59</v>
      </c>
      <c r="D154" t="s">
        <v>14</v>
      </c>
      <c r="E154">
        <v>15</v>
      </c>
    </row>
    <row r="155" spans="1:5">
      <c r="A155" t="s">
        <v>20</v>
      </c>
      <c r="B155">
        <v>88</v>
      </c>
      <c r="D155" t="s">
        <v>14</v>
      </c>
      <c r="E155">
        <v>1999</v>
      </c>
    </row>
    <row r="156" spans="1:5">
      <c r="A156" t="s">
        <v>20</v>
      </c>
      <c r="B156">
        <v>1697</v>
      </c>
      <c r="D156" t="s">
        <v>14</v>
      </c>
      <c r="E156">
        <v>118</v>
      </c>
    </row>
    <row r="157" spans="1:5">
      <c r="A157" t="s">
        <v>20</v>
      </c>
      <c r="B157">
        <v>92</v>
      </c>
      <c r="D157" t="s">
        <v>14</v>
      </c>
      <c r="E157">
        <v>162</v>
      </c>
    </row>
    <row r="158" spans="1:5">
      <c r="A158" t="s">
        <v>20</v>
      </c>
      <c r="B158">
        <v>186</v>
      </c>
      <c r="D158" t="s">
        <v>14</v>
      </c>
      <c r="E158">
        <v>83</v>
      </c>
    </row>
    <row r="159" spans="1:5">
      <c r="A159" t="s">
        <v>20</v>
      </c>
      <c r="B159">
        <v>138</v>
      </c>
      <c r="D159" t="s">
        <v>14</v>
      </c>
      <c r="E159">
        <v>747</v>
      </c>
    </row>
    <row r="160" spans="1:5">
      <c r="A160" t="s">
        <v>20</v>
      </c>
      <c r="B160">
        <v>261</v>
      </c>
      <c r="D160" t="s">
        <v>14</v>
      </c>
      <c r="E160">
        <v>84</v>
      </c>
    </row>
    <row r="161" spans="1:5">
      <c r="A161" t="s">
        <v>20</v>
      </c>
      <c r="B161">
        <v>107</v>
      </c>
      <c r="D161" t="s">
        <v>14</v>
      </c>
      <c r="E161">
        <v>91</v>
      </c>
    </row>
    <row r="162" spans="1:5">
      <c r="A162" t="s">
        <v>20</v>
      </c>
      <c r="B162">
        <v>199</v>
      </c>
      <c r="D162" t="s">
        <v>14</v>
      </c>
      <c r="E162">
        <v>792</v>
      </c>
    </row>
    <row r="163" spans="1:5">
      <c r="A163" t="s">
        <v>20</v>
      </c>
      <c r="B163">
        <v>5512</v>
      </c>
      <c r="D163" t="s">
        <v>14</v>
      </c>
      <c r="E163">
        <v>32</v>
      </c>
    </row>
    <row r="164" spans="1:5">
      <c r="A164" t="s">
        <v>20</v>
      </c>
      <c r="B164">
        <v>86</v>
      </c>
      <c r="D164" t="s">
        <v>14</v>
      </c>
      <c r="E164">
        <v>186</v>
      </c>
    </row>
    <row r="165" spans="1:5">
      <c r="A165" t="s">
        <v>20</v>
      </c>
      <c r="B165">
        <v>2768</v>
      </c>
      <c r="D165" t="s">
        <v>14</v>
      </c>
      <c r="E165">
        <v>605</v>
      </c>
    </row>
    <row r="166" spans="1:5">
      <c r="A166" t="s">
        <v>20</v>
      </c>
      <c r="B166">
        <v>48</v>
      </c>
      <c r="D166" t="s">
        <v>14</v>
      </c>
      <c r="E166">
        <v>1</v>
      </c>
    </row>
    <row r="167" spans="1:5">
      <c r="A167" t="s">
        <v>20</v>
      </c>
      <c r="B167">
        <v>87</v>
      </c>
      <c r="D167" t="s">
        <v>14</v>
      </c>
      <c r="E167">
        <v>31</v>
      </c>
    </row>
    <row r="168" spans="1:5">
      <c r="A168" t="s">
        <v>20</v>
      </c>
      <c r="B168">
        <v>1894</v>
      </c>
      <c r="D168" t="s">
        <v>14</v>
      </c>
      <c r="E168">
        <v>1181</v>
      </c>
    </row>
    <row r="169" spans="1:5">
      <c r="A169" t="s">
        <v>20</v>
      </c>
      <c r="B169">
        <v>282</v>
      </c>
      <c r="D169" t="s">
        <v>14</v>
      </c>
      <c r="E169">
        <v>39</v>
      </c>
    </row>
    <row r="170" spans="1:5">
      <c r="A170" t="s">
        <v>20</v>
      </c>
      <c r="B170">
        <v>116</v>
      </c>
      <c r="D170" t="s">
        <v>14</v>
      </c>
      <c r="E170">
        <v>46</v>
      </c>
    </row>
    <row r="171" spans="1:5">
      <c r="A171" t="s">
        <v>20</v>
      </c>
      <c r="B171">
        <v>83</v>
      </c>
      <c r="D171" t="s">
        <v>14</v>
      </c>
      <c r="E171">
        <v>105</v>
      </c>
    </row>
    <row r="172" spans="1:5">
      <c r="A172" t="s">
        <v>20</v>
      </c>
      <c r="B172">
        <v>91</v>
      </c>
      <c r="D172" t="s">
        <v>14</v>
      </c>
      <c r="E172">
        <v>535</v>
      </c>
    </row>
    <row r="173" spans="1:5">
      <c r="A173" t="s">
        <v>20</v>
      </c>
      <c r="B173">
        <v>546</v>
      </c>
      <c r="D173" t="s">
        <v>14</v>
      </c>
      <c r="E173">
        <v>16</v>
      </c>
    </row>
    <row r="174" spans="1:5">
      <c r="A174" t="s">
        <v>20</v>
      </c>
      <c r="B174">
        <v>393</v>
      </c>
      <c r="D174" t="s">
        <v>14</v>
      </c>
      <c r="E174">
        <v>575</v>
      </c>
    </row>
    <row r="175" spans="1:5">
      <c r="A175" t="s">
        <v>20</v>
      </c>
      <c r="B175">
        <v>133</v>
      </c>
      <c r="D175" t="s">
        <v>14</v>
      </c>
      <c r="E175">
        <v>1120</v>
      </c>
    </row>
    <row r="176" spans="1:5">
      <c r="A176" t="s">
        <v>20</v>
      </c>
      <c r="B176">
        <v>254</v>
      </c>
      <c r="D176" t="s">
        <v>14</v>
      </c>
      <c r="E176">
        <v>113</v>
      </c>
    </row>
    <row r="177" spans="1:5">
      <c r="A177" t="s">
        <v>20</v>
      </c>
      <c r="B177">
        <v>176</v>
      </c>
      <c r="D177" t="s">
        <v>14</v>
      </c>
      <c r="E177">
        <v>1538</v>
      </c>
    </row>
    <row r="178" spans="1:5">
      <c r="A178" t="s">
        <v>20</v>
      </c>
      <c r="B178">
        <v>337</v>
      </c>
      <c r="D178" t="s">
        <v>14</v>
      </c>
      <c r="E178">
        <v>9</v>
      </c>
    </row>
    <row r="179" spans="1:5">
      <c r="A179" t="s">
        <v>20</v>
      </c>
      <c r="B179">
        <v>107</v>
      </c>
      <c r="D179" t="s">
        <v>14</v>
      </c>
      <c r="E179">
        <v>554</v>
      </c>
    </row>
    <row r="180" spans="1:5">
      <c r="A180" t="s">
        <v>20</v>
      </c>
      <c r="B180">
        <v>183</v>
      </c>
      <c r="D180" t="s">
        <v>14</v>
      </c>
      <c r="E180">
        <v>648</v>
      </c>
    </row>
    <row r="181" spans="1:5">
      <c r="A181" t="s">
        <v>20</v>
      </c>
      <c r="B181">
        <v>72</v>
      </c>
      <c r="D181" t="s">
        <v>14</v>
      </c>
      <c r="E181">
        <v>21</v>
      </c>
    </row>
    <row r="182" spans="1:5">
      <c r="A182" t="s">
        <v>20</v>
      </c>
      <c r="B182">
        <v>295</v>
      </c>
      <c r="D182" t="s">
        <v>14</v>
      </c>
      <c r="E182">
        <v>54</v>
      </c>
    </row>
    <row r="183" spans="1:5">
      <c r="A183" t="s">
        <v>20</v>
      </c>
      <c r="B183">
        <v>142</v>
      </c>
      <c r="D183" t="s">
        <v>14</v>
      </c>
      <c r="E183">
        <v>120</v>
      </c>
    </row>
    <row r="184" spans="1:5">
      <c r="A184" t="s">
        <v>20</v>
      </c>
      <c r="B184">
        <v>85</v>
      </c>
      <c r="D184" t="s">
        <v>14</v>
      </c>
      <c r="E184">
        <v>579</v>
      </c>
    </row>
    <row r="185" spans="1:5">
      <c r="A185" t="s">
        <v>20</v>
      </c>
      <c r="B185">
        <v>659</v>
      </c>
      <c r="D185" t="s">
        <v>14</v>
      </c>
      <c r="E185">
        <v>2072</v>
      </c>
    </row>
    <row r="186" spans="1:5">
      <c r="A186" t="s">
        <v>20</v>
      </c>
      <c r="B186">
        <v>121</v>
      </c>
      <c r="D186" t="s">
        <v>14</v>
      </c>
      <c r="E186">
        <v>0</v>
      </c>
    </row>
    <row r="187" spans="1:5">
      <c r="A187" t="s">
        <v>20</v>
      </c>
      <c r="B187">
        <v>3742</v>
      </c>
      <c r="D187" t="s">
        <v>14</v>
      </c>
      <c r="E187">
        <v>1796</v>
      </c>
    </row>
    <row r="188" spans="1:5">
      <c r="A188" t="s">
        <v>20</v>
      </c>
      <c r="B188">
        <v>223</v>
      </c>
      <c r="D188" t="s">
        <v>14</v>
      </c>
      <c r="E188">
        <v>62</v>
      </c>
    </row>
    <row r="189" spans="1:5">
      <c r="A189" t="s">
        <v>20</v>
      </c>
      <c r="B189">
        <v>133</v>
      </c>
      <c r="D189" t="s">
        <v>14</v>
      </c>
      <c r="E189">
        <v>347</v>
      </c>
    </row>
    <row r="190" spans="1:5">
      <c r="A190" t="s">
        <v>20</v>
      </c>
      <c r="B190">
        <v>5168</v>
      </c>
      <c r="D190" t="s">
        <v>14</v>
      </c>
      <c r="E190">
        <v>19</v>
      </c>
    </row>
    <row r="191" spans="1:5">
      <c r="A191" t="s">
        <v>20</v>
      </c>
      <c r="B191">
        <v>307</v>
      </c>
      <c r="D191" t="s">
        <v>14</v>
      </c>
      <c r="E191">
        <v>1258</v>
      </c>
    </row>
    <row r="192" spans="1:5">
      <c r="A192" t="s">
        <v>20</v>
      </c>
      <c r="B192">
        <v>2441</v>
      </c>
      <c r="D192" t="s">
        <v>14</v>
      </c>
      <c r="E192">
        <v>362</v>
      </c>
    </row>
    <row r="193" spans="1:5">
      <c r="A193" t="s">
        <v>20</v>
      </c>
      <c r="B193">
        <v>1385</v>
      </c>
      <c r="D193" t="s">
        <v>14</v>
      </c>
      <c r="E193">
        <v>133</v>
      </c>
    </row>
    <row r="194" spans="1:5">
      <c r="A194" t="s">
        <v>20</v>
      </c>
      <c r="B194">
        <v>190</v>
      </c>
      <c r="D194" t="s">
        <v>14</v>
      </c>
      <c r="E194">
        <v>846</v>
      </c>
    </row>
    <row r="195" spans="1:5">
      <c r="A195" t="s">
        <v>20</v>
      </c>
      <c r="B195">
        <v>470</v>
      </c>
      <c r="D195" t="s">
        <v>14</v>
      </c>
      <c r="E195">
        <v>10</v>
      </c>
    </row>
    <row r="196" spans="1:5">
      <c r="A196" t="s">
        <v>20</v>
      </c>
      <c r="B196">
        <v>253</v>
      </c>
      <c r="D196" t="s">
        <v>14</v>
      </c>
      <c r="E196">
        <v>191</v>
      </c>
    </row>
    <row r="197" spans="1:5">
      <c r="A197" t="s">
        <v>20</v>
      </c>
      <c r="B197">
        <v>1113</v>
      </c>
      <c r="D197" t="s">
        <v>14</v>
      </c>
      <c r="E197">
        <v>1979</v>
      </c>
    </row>
    <row r="198" spans="1:5">
      <c r="A198" t="s">
        <v>20</v>
      </c>
      <c r="B198">
        <v>2283</v>
      </c>
      <c r="D198" t="s">
        <v>14</v>
      </c>
      <c r="E198">
        <v>63</v>
      </c>
    </row>
    <row r="199" spans="1:5">
      <c r="A199" t="s">
        <v>20</v>
      </c>
      <c r="B199">
        <v>1095</v>
      </c>
      <c r="D199" t="s">
        <v>14</v>
      </c>
      <c r="E199">
        <v>6080</v>
      </c>
    </row>
    <row r="200" spans="1:5">
      <c r="A200" t="s">
        <v>20</v>
      </c>
      <c r="B200">
        <v>1690</v>
      </c>
      <c r="D200" t="s">
        <v>14</v>
      </c>
      <c r="E200">
        <v>80</v>
      </c>
    </row>
    <row r="201" spans="1:5">
      <c r="A201" t="s">
        <v>20</v>
      </c>
      <c r="B201">
        <v>191</v>
      </c>
      <c r="D201" t="s">
        <v>14</v>
      </c>
      <c r="E201">
        <v>9</v>
      </c>
    </row>
    <row r="202" spans="1:5">
      <c r="A202" t="s">
        <v>20</v>
      </c>
      <c r="B202">
        <v>2013</v>
      </c>
      <c r="D202" t="s">
        <v>14</v>
      </c>
      <c r="E202">
        <v>1784</v>
      </c>
    </row>
    <row r="203" spans="1:5">
      <c r="A203" t="s">
        <v>20</v>
      </c>
      <c r="B203">
        <v>1703</v>
      </c>
      <c r="D203" t="s">
        <v>14</v>
      </c>
      <c r="E203">
        <v>243</v>
      </c>
    </row>
    <row r="204" spans="1:5">
      <c r="A204" t="s">
        <v>20</v>
      </c>
      <c r="B204">
        <v>80</v>
      </c>
      <c r="D204" t="s">
        <v>14</v>
      </c>
      <c r="E204">
        <v>1296</v>
      </c>
    </row>
    <row r="205" spans="1:5">
      <c r="A205" t="s">
        <v>20</v>
      </c>
      <c r="B205">
        <v>41</v>
      </c>
      <c r="D205" t="s">
        <v>14</v>
      </c>
      <c r="E205">
        <v>77</v>
      </c>
    </row>
    <row r="206" spans="1:5">
      <c r="A206" t="s">
        <v>20</v>
      </c>
      <c r="B206">
        <v>187</v>
      </c>
      <c r="D206" t="s">
        <v>14</v>
      </c>
      <c r="E206">
        <v>395</v>
      </c>
    </row>
    <row r="207" spans="1:5">
      <c r="A207" t="s">
        <v>20</v>
      </c>
      <c r="B207">
        <v>2875</v>
      </c>
      <c r="D207" t="s">
        <v>14</v>
      </c>
      <c r="E207">
        <v>49</v>
      </c>
    </row>
    <row r="208" spans="1:5">
      <c r="A208" t="s">
        <v>20</v>
      </c>
      <c r="B208">
        <v>88</v>
      </c>
      <c r="D208" t="s">
        <v>14</v>
      </c>
      <c r="E208">
        <v>180</v>
      </c>
    </row>
    <row r="209" spans="1:5">
      <c r="A209" t="s">
        <v>20</v>
      </c>
      <c r="B209">
        <v>191</v>
      </c>
      <c r="D209" t="s">
        <v>14</v>
      </c>
      <c r="E209">
        <v>2690</v>
      </c>
    </row>
    <row r="210" spans="1:5">
      <c r="A210" t="s">
        <v>20</v>
      </c>
      <c r="B210">
        <v>139</v>
      </c>
      <c r="D210" t="s">
        <v>14</v>
      </c>
      <c r="E210">
        <v>2779</v>
      </c>
    </row>
    <row r="211" spans="1:5">
      <c r="A211" t="s">
        <v>20</v>
      </c>
      <c r="B211">
        <v>186</v>
      </c>
      <c r="D211" t="s">
        <v>14</v>
      </c>
      <c r="E211">
        <v>92</v>
      </c>
    </row>
    <row r="212" spans="1:5">
      <c r="A212" t="s">
        <v>20</v>
      </c>
      <c r="B212">
        <v>112</v>
      </c>
      <c r="D212" t="s">
        <v>14</v>
      </c>
      <c r="E212">
        <v>1028</v>
      </c>
    </row>
    <row r="213" spans="1:5">
      <c r="A213" t="s">
        <v>20</v>
      </c>
      <c r="B213">
        <v>101</v>
      </c>
      <c r="D213" t="s">
        <v>14</v>
      </c>
      <c r="E213">
        <v>26</v>
      </c>
    </row>
    <row r="214" spans="1:5">
      <c r="A214" t="s">
        <v>20</v>
      </c>
      <c r="B214">
        <v>206</v>
      </c>
      <c r="D214" t="s">
        <v>14</v>
      </c>
      <c r="E214">
        <v>1790</v>
      </c>
    </row>
    <row r="215" spans="1:5">
      <c r="A215" t="s">
        <v>20</v>
      </c>
      <c r="B215">
        <v>154</v>
      </c>
      <c r="D215" t="s">
        <v>14</v>
      </c>
      <c r="E215">
        <v>37</v>
      </c>
    </row>
    <row r="216" spans="1:5">
      <c r="A216" t="s">
        <v>20</v>
      </c>
      <c r="B216">
        <v>5966</v>
      </c>
      <c r="D216" t="s">
        <v>14</v>
      </c>
      <c r="E216">
        <v>35</v>
      </c>
    </row>
    <row r="217" spans="1:5">
      <c r="A217" t="s">
        <v>20</v>
      </c>
      <c r="B217">
        <v>169</v>
      </c>
      <c r="D217" t="s">
        <v>14</v>
      </c>
      <c r="E217">
        <v>558</v>
      </c>
    </row>
    <row r="218" spans="1:5">
      <c r="A218" t="s">
        <v>20</v>
      </c>
      <c r="B218">
        <v>2106</v>
      </c>
      <c r="D218" t="s">
        <v>14</v>
      </c>
      <c r="E218">
        <v>64</v>
      </c>
    </row>
    <row r="219" spans="1:5">
      <c r="A219" t="s">
        <v>20</v>
      </c>
      <c r="B219">
        <v>131</v>
      </c>
      <c r="D219" t="s">
        <v>14</v>
      </c>
      <c r="E219">
        <v>245</v>
      </c>
    </row>
    <row r="220" spans="1:5">
      <c r="A220" t="s">
        <v>20</v>
      </c>
      <c r="B220">
        <v>84</v>
      </c>
      <c r="D220" t="s">
        <v>14</v>
      </c>
      <c r="E220">
        <v>71</v>
      </c>
    </row>
    <row r="221" spans="1:5">
      <c r="A221" t="s">
        <v>20</v>
      </c>
      <c r="B221">
        <v>155</v>
      </c>
      <c r="D221" t="s">
        <v>14</v>
      </c>
      <c r="E221">
        <v>42</v>
      </c>
    </row>
    <row r="222" spans="1:5">
      <c r="A222" t="s">
        <v>20</v>
      </c>
      <c r="B222">
        <v>189</v>
      </c>
      <c r="D222" t="s">
        <v>14</v>
      </c>
      <c r="E222">
        <v>156</v>
      </c>
    </row>
    <row r="223" spans="1:5">
      <c r="A223" t="s">
        <v>20</v>
      </c>
      <c r="B223">
        <v>4799</v>
      </c>
      <c r="D223" t="s">
        <v>14</v>
      </c>
      <c r="E223">
        <v>1368</v>
      </c>
    </row>
    <row r="224" spans="1:5">
      <c r="A224" t="s">
        <v>20</v>
      </c>
      <c r="B224">
        <v>1137</v>
      </c>
      <c r="D224" t="s">
        <v>14</v>
      </c>
      <c r="E224">
        <v>102</v>
      </c>
    </row>
    <row r="225" spans="1:5">
      <c r="A225" t="s">
        <v>20</v>
      </c>
      <c r="B225">
        <v>1152</v>
      </c>
      <c r="D225" t="s">
        <v>14</v>
      </c>
      <c r="E225">
        <v>86</v>
      </c>
    </row>
    <row r="226" spans="1:5">
      <c r="A226" t="s">
        <v>20</v>
      </c>
      <c r="B226">
        <v>50</v>
      </c>
      <c r="D226" t="s">
        <v>14</v>
      </c>
      <c r="E226">
        <v>253</v>
      </c>
    </row>
    <row r="227" spans="1:5">
      <c r="A227" t="s">
        <v>20</v>
      </c>
      <c r="B227">
        <v>3059</v>
      </c>
      <c r="D227" t="s">
        <v>14</v>
      </c>
      <c r="E227">
        <v>157</v>
      </c>
    </row>
    <row r="228" spans="1:5">
      <c r="A228" t="s">
        <v>20</v>
      </c>
      <c r="B228">
        <v>34</v>
      </c>
      <c r="D228" t="s">
        <v>14</v>
      </c>
      <c r="E228">
        <v>183</v>
      </c>
    </row>
    <row r="229" spans="1:5">
      <c r="A229" t="s">
        <v>20</v>
      </c>
      <c r="B229">
        <v>220</v>
      </c>
      <c r="D229" t="s">
        <v>14</v>
      </c>
      <c r="E229">
        <v>82</v>
      </c>
    </row>
    <row r="230" spans="1:5">
      <c r="A230" t="s">
        <v>20</v>
      </c>
      <c r="B230">
        <v>1604</v>
      </c>
      <c r="D230" t="s">
        <v>14</v>
      </c>
      <c r="E230">
        <v>1</v>
      </c>
    </row>
    <row r="231" spans="1:5">
      <c r="A231" t="s">
        <v>20</v>
      </c>
      <c r="B231">
        <v>454</v>
      </c>
      <c r="D231" t="s">
        <v>14</v>
      </c>
      <c r="E231">
        <v>1198</v>
      </c>
    </row>
    <row r="232" spans="1:5">
      <c r="A232" t="s">
        <v>20</v>
      </c>
      <c r="B232">
        <v>123</v>
      </c>
      <c r="D232" t="s">
        <v>14</v>
      </c>
      <c r="E232">
        <v>648</v>
      </c>
    </row>
    <row r="233" spans="1:5">
      <c r="A233" t="s">
        <v>20</v>
      </c>
      <c r="B233">
        <v>299</v>
      </c>
      <c r="D233" t="s">
        <v>14</v>
      </c>
      <c r="E233">
        <v>64</v>
      </c>
    </row>
    <row r="234" spans="1:5">
      <c r="A234" t="s">
        <v>20</v>
      </c>
      <c r="B234">
        <v>2237</v>
      </c>
      <c r="D234" t="s">
        <v>14</v>
      </c>
      <c r="E234">
        <v>62</v>
      </c>
    </row>
    <row r="235" spans="1:5">
      <c r="A235" t="s">
        <v>20</v>
      </c>
      <c r="B235">
        <v>645</v>
      </c>
      <c r="D235" t="s">
        <v>14</v>
      </c>
      <c r="E235">
        <v>750</v>
      </c>
    </row>
    <row r="236" spans="1:5">
      <c r="A236" t="s">
        <v>20</v>
      </c>
      <c r="B236">
        <v>484</v>
      </c>
      <c r="D236" t="s">
        <v>14</v>
      </c>
      <c r="E236">
        <v>105</v>
      </c>
    </row>
    <row r="237" spans="1:5">
      <c r="A237" t="s">
        <v>20</v>
      </c>
      <c r="B237">
        <v>154</v>
      </c>
      <c r="D237" t="s">
        <v>14</v>
      </c>
      <c r="E237">
        <v>2604</v>
      </c>
    </row>
    <row r="238" spans="1:5">
      <c r="A238" t="s">
        <v>20</v>
      </c>
      <c r="B238">
        <v>82</v>
      </c>
      <c r="D238" t="s">
        <v>14</v>
      </c>
      <c r="E238">
        <v>65</v>
      </c>
    </row>
    <row r="239" spans="1:5">
      <c r="A239" t="s">
        <v>20</v>
      </c>
      <c r="B239">
        <v>134</v>
      </c>
      <c r="D239" t="s">
        <v>14</v>
      </c>
      <c r="E239">
        <v>94</v>
      </c>
    </row>
    <row r="240" spans="1:5">
      <c r="A240" t="s">
        <v>20</v>
      </c>
      <c r="B240">
        <v>5203</v>
      </c>
      <c r="D240" t="s">
        <v>14</v>
      </c>
      <c r="E240">
        <v>257</v>
      </c>
    </row>
    <row r="241" spans="1:5">
      <c r="A241" t="s">
        <v>20</v>
      </c>
      <c r="B241">
        <v>94</v>
      </c>
      <c r="D241" t="s">
        <v>14</v>
      </c>
      <c r="E241">
        <v>2928</v>
      </c>
    </row>
    <row r="242" spans="1:5">
      <c r="A242" t="s">
        <v>20</v>
      </c>
      <c r="B242">
        <v>205</v>
      </c>
      <c r="D242" t="s">
        <v>14</v>
      </c>
      <c r="E242">
        <v>4697</v>
      </c>
    </row>
    <row r="243" spans="1:5">
      <c r="A243" t="s">
        <v>20</v>
      </c>
      <c r="B243">
        <v>92</v>
      </c>
      <c r="D243" t="s">
        <v>14</v>
      </c>
      <c r="E243">
        <v>2915</v>
      </c>
    </row>
    <row r="244" spans="1:5">
      <c r="A244" t="s">
        <v>20</v>
      </c>
      <c r="B244">
        <v>219</v>
      </c>
      <c r="D244" t="s">
        <v>14</v>
      </c>
      <c r="E244">
        <v>18</v>
      </c>
    </row>
    <row r="245" spans="1:5">
      <c r="A245" t="s">
        <v>20</v>
      </c>
      <c r="B245">
        <v>2526</v>
      </c>
      <c r="D245" t="s">
        <v>14</v>
      </c>
      <c r="E245">
        <v>602</v>
      </c>
    </row>
    <row r="246" spans="1:5">
      <c r="A246" t="s">
        <v>20</v>
      </c>
      <c r="B246">
        <v>94</v>
      </c>
      <c r="D246" t="s">
        <v>14</v>
      </c>
      <c r="E246">
        <v>1</v>
      </c>
    </row>
    <row r="247" spans="1:5">
      <c r="A247" t="s">
        <v>20</v>
      </c>
      <c r="B247">
        <v>1713</v>
      </c>
      <c r="D247" t="s">
        <v>14</v>
      </c>
      <c r="E247">
        <v>3868</v>
      </c>
    </row>
    <row r="248" spans="1:5">
      <c r="A248" t="s">
        <v>20</v>
      </c>
      <c r="B248">
        <v>249</v>
      </c>
      <c r="D248" t="s">
        <v>14</v>
      </c>
      <c r="E248">
        <v>504</v>
      </c>
    </row>
    <row r="249" spans="1:5">
      <c r="A249" t="s">
        <v>20</v>
      </c>
      <c r="B249">
        <v>192</v>
      </c>
      <c r="D249" t="s">
        <v>14</v>
      </c>
      <c r="E249">
        <v>14</v>
      </c>
    </row>
    <row r="250" spans="1:5">
      <c r="A250" t="s">
        <v>20</v>
      </c>
      <c r="B250">
        <v>247</v>
      </c>
      <c r="D250" t="s">
        <v>14</v>
      </c>
      <c r="E250">
        <v>750</v>
      </c>
    </row>
    <row r="251" spans="1:5">
      <c r="A251" t="s">
        <v>20</v>
      </c>
      <c r="B251">
        <v>2293</v>
      </c>
      <c r="D251" t="s">
        <v>14</v>
      </c>
      <c r="E251">
        <v>77</v>
      </c>
    </row>
    <row r="252" spans="1:5">
      <c r="A252" t="s">
        <v>20</v>
      </c>
      <c r="B252">
        <v>3131</v>
      </c>
      <c r="D252" t="s">
        <v>14</v>
      </c>
      <c r="E252">
        <v>752</v>
      </c>
    </row>
    <row r="253" spans="1:5">
      <c r="A253" t="s">
        <v>20</v>
      </c>
      <c r="B253">
        <v>143</v>
      </c>
      <c r="D253" t="s">
        <v>14</v>
      </c>
      <c r="E253">
        <v>131</v>
      </c>
    </row>
    <row r="254" spans="1:5">
      <c r="A254" t="s">
        <v>20</v>
      </c>
      <c r="B254">
        <v>296</v>
      </c>
      <c r="D254" t="s">
        <v>14</v>
      </c>
      <c r="E254">
        <v>87</v>
      </c>
    </row>
    <row r="255" spans="1:5">
      <c r="A255" t="s">
        <v>20</v>
      </c>
      <c r="B255">
        <v>170</v>
      </c>
      <c r="D255" t="s">
        <v>14</v>
      </c>
      <c r="E255">
        <v>1063</v>
      </c>
    </row>
    <row r="256" spans="1:5">
      <c r="A256" t="s">
        <v>20</v>
      </c>
      <c r="B256">
        <v>86</v>
      </c>
      <c r="D256" t="s">
        <v>14</v>
      </c>
      <c r="E256">
        <v>76</v>
      </c>
    </row>
    <row r="257" spans="1:5">
      <c r="A257" t="s">
        <v>20</v>
      </c>
      <c r="B257">
        <v>6286</v>
      </c>
      <c r="D257" t="s">
        <v>14</v>
      </c>
      <c r="E257">
        <v>4428</v>
      </c>
    </row>
    <row r="258" spans="1:5">
      <c r="A258" t="s">
        <v>20</v>
      </c>
      <c r="B258">
        <v>3727</v>
      </c>
      <c r="D258" t="s">
        <v>14</v>
      </c>
      <c r="E258">
        <v>58</v>
      </c>
    </row>
    <row r="259" spans="1:5">
      <c r="A259" t="s">
        <v>20</v>
      </c>
      <c r="B259">
        <v>1605</v>
      </c>
      <c r="D259" t="s">
        <v>14</v>
      </c>
      <c r="E259">
        <v>111</v>
      </c>
    </row>
    <row r="260" spans="1:5">
      <c r="A260" t="s">
        <v>20</v>
      </c>
      <c r="B260">
        <v>2120</v>
      </c>
      <c r="D260" t="s">
        <v>14</v>
      </c>
      <c r="E260">
        <v>2955</v>
      </c>
    </row>
    <row r="261" spans="1:5">
      <c r="A261" t="s">
        <v>20</v>
      </c>
      <c r="B261">
        <v>50</v>
      </c>
      <c r="D261" t="s">
        <v>14</v>
      </c>
      <c r="E261">
        <v>1657</v>
      </c>
    </row>
    <row r="262" spans="1:5">
      <c r="A262" t="s">
        <v>20</v>
      </c>
      <c r="B262">
        <v>2080</v>
      </c>
      <c r="D262" t="s">
        <v>14</v>
      </c>
      <c r="E262">
        <v>926</v>
      </c>
    </row>
    <row r="263" spans="1:5">
      <c r="A263" t="s">
        <v>20</v>
      </c>
      <c r="B263">
        <v>2105</v>
      </c>
      <c r="D263" t="s">
        <v>14</v>
      </c>
      <c r="E263">
        <v>77</v>
      </c>
    </row>
    <row r="264" spans="1:5">
      <c r="A264" t="s">
        <v>20</v>
      </c>
      <c r="B264">
        <v>2436</v>
      </c>
      <c r="D264" t="s">
        <v>14</v>
      </c>
      <c r="E264">
        <v>1748</v>
      </c>
    </row>
    <row r="265" spans="1:5">
      <c r="A265" t="s">
        <v>20</v>
      </c>
      <c r="B265">
        <v>80</v>
      </c>
      <c r="D265" t="s">
        <v>14</v>
      </c>
      <c r="E265">
        <v>79</v>
      </c>
    </row>
    <row r="266" spans="1:5">
      <c r="A266" t="s">
        <v>20</v>
      </c>
      <c r="B266">
        <v>42</v>
      </c>
      <c r="D266" t="s">
        <v>14</v>
      </c>
      <c r="E266">
        <v>889</v>
      </c>
    </row>
    <row r="267" spans="1:5">
      <c r="A267" t="s">
        <v>20</v>
      </c>
      <c r="B267">
        <v>139</v>
      </c>
      <c r="D267" t="s">
        <v>14</v>
      </c>
      <c r="E267">
        <v>56</v>
      </c>
    </row>
    <row r="268" spans="1:5">
      <c r="A268" t="s">
        <v>20</v>
      </c>
      <c r="B268">
        <v>159</v>
      </c>
      <c r="D268" t="s">
        <v>14</v>
      </c>
      <c r="E268">
        <v>1</v>
      </c>
    </row>
    <row r="269" spans="1:5">
      <c r="A269" t="s">
        <v>20</v>
      </c>
      <c r="B269">
        <v>381</v>
      </c>
      <c r="D269" t="s">
        <v>14</v>
      </c>
      <c r="E269">
        <v>83</v>
      </c>
    </row>
    <row r="270" spans="1:5">
      <c r="A270" t="s">
        <v>20</v>
      </c>
      <c r="B270">
        <v>194</v>
      </c>
      <c r="D270" t="s">
        <v>14</v>
      </c>
      <c r="E270">
        <v>2025</v>
      </c>
    </row>
    <row r="271" spans="1:5">
      <c r="A271" t="s">
        <v>20</v>
      </c>
      <c r="B271">
        <v>106</v>
      </c>
      <c r="D271" t="s">
        <v>14</v>
      </c>
      <c r="E271">
        <v>14</v>
      </c>
    </row>
    <row r="272" spans="1:5">
      <c r="A272" t="s">
        <v>20</v>
      </c>
      <c r="B272">
        <v>142</v>
      </c>
      <c r="D272" t="s">
        <v>14</v>
      </c>
      <c r="E272">
        <v>656</v>
      </c>
    </row>
    <row r="273" spans="1:5">
      <c r="A273" t="s">
        <v>20</v>
      </c>
      <c r="B273">
        <v>211</v>
      </c>
      <c r="D273" t="s">
        <v>14</v>
      </c>
      <c r="E273">
        <v>1596</v>
      </c>
    </row>
    <row r="274" spans="1:5">
      <c r="A274" t="s">
        <v>20</v>
      </c>
      <c r="B274">
        <v>2756</v>
      </c>
      <c r="D274" t="s">
        <v>14</v>
      </c>
      <c r="E274">
        <v>10</v>
      </c>
    </row>
    <row r="275" spans="1:5">
      <c r="A275" t="s">
        <v>20</v>
      </c>
      <c r="B275">
        <v>173</v>
      </c>
      <c r="D275" t="s">
        <v>14</v>
      </c>
      <c r="E275">
        <v>1121</v>
      </c>
    </row>
    <row r="276" spans="1:5">
      <c r="A276" t="s">
        <v>20</v>
      </c>
      <c r="B276">
        <v>87</v>
      </c>
      <c r="D276" t="s">
        <v>14</v>
      </c>
      <c r="E276">
        <v>15</v>
      </c>
    </row>
    <row r="277" spans="1:5">
      <c r="A277" t="s">
        <v>20</v>
      </c>
      <c r="B277">
        <v>1572</v>
      </c>
      <c r="D277" t="s">
        <v>14</v>
      </c>
      <c r="E277">
        <v>191</v>
      </c>
    </row>
    <row r="278" spans="1:5">
      <c r="A278" t="s">
        <v>20</v>
      </c>
      <c r="B278">
        <v>2346</v>
      </c>
      <c r="D278" t="s">
        <v>14</v>
      </c>
      <c r="E278">
        <v>16</v>
      </c>
    </row>
    <row r="279" spans="1:5">
      <c r="A279" t="s">
        <v>20</v>
      </c>
      <c r="B279">
        <v>115</v>
      </c>
      <c r="D279" t="s">
        <v>14</v>
      </c>
      <c r="E279">
        <v>17</v>
      </c>
    </row>
    <row r="280" spans="1:5">
      <c r="A280" t="s">
        <v>20</v>
      </c>
      <c r="B280">
        <v>85</v>
      </c>
      <c r="D280" t="s">
        <v>14</v>
      </c>
      <c r="E280">
        <v>34</v>
      </c>
    </row>
    <row r="281" spans="1:5">
      <c r="A281" t="s">
        <v>20</v>
      </c>
      <c r="B281">
        <v>144</v>
      </c>
      <c r="D281" t="s">
        <v>14</v>
      </c>
      <c r="E281">
        <v>1</v>
      </c>
    </row>
    <row r="282" spans="1:5">
      <c r="A282" t="s">
        <v>20</v>
      </c>
      <c r="B282">
        <v>2443</v>
      </c>
      <c r="D282" t="s">
        <v>14</v>
      </c>
      <c r="E282">
        <v>1274</v>
      </c>
    </row>
    <row r="283" spans="1:5">
      <c r="A283" t="s">
        <v>20</v>
      </c>
      <c r="B283">
        <v>64</v>
      </c>
      <c r="D283" t="s">
        <v>14</v>
      </c>
      <c r="E283">
        <v>210</v>
      </c>
    </row>
    <row r="284" spans="1:5">
      <c r="A284" t="s">
        <v>20</v>
      </c>
      <c r="B284">
        <v>268</v>
      </c>
      <c r="D284" t="s">
        <v>14</v>
      </c>
      <c r="E284">
        <v>248</v>
      </c>
    </row>
    <row r="285" spans="1:5">
      <c r="A285" t="s">
        <v>20</v>
      </c>
      <c r="B285">
        <v>195</v>
      </c>
      <c r="D285" t="s">
        <v>14</v>
      </c>
      <c r="E285">
        <v>513</v>
      </c>
    </row>
    <row r="286" spans="1:5">
      <c r="A286" t="s">
        <v>20</v>
      </c>
      <c r="B286">
        <v>186</v>
      </c>
      <c r="D286" t="s">
        <v>14</v>
      </c>
      <c r="E286">
        <v>3410</v>
      </c>
    </row>
    <row r="287" spans="1:5">
      <c r="A287" t="s">
        <v>20</v>
      </c>
      <c r="B287">
        <v>460</v>
      </c>
      <c r="D287" t="s">
        <v>14</v>
      </c>
      <c r="E287">
        <v>10</v>
      </c>
    </row>
    <row r="288" spans="1:5">
      <c r="A288" t="s">
        <v>20</v>
      </c>
      <c r="B288">
        <v>2528</v>
      </c>
      <c r="D288" t="s">
        <v>14</v>
      </c>
      <c r="E288">
        <v>2201</v>
      </c>
    </row>
    <row r="289" spans="1:5">
      <c r="A289" t="s">
        <v>20</v>
      </c>
      <c r="B289">
        <v>3657</v>
      </c>
      <c r="D289" t="s">
        <v>14</v>
      </c>
      <c r="E289">
        <v>676</v>
      </c>
    </row>
    <row r="290" spans="1:5">
      <c r="A290" t="s">
        <v>20</v>
      </c>
      <c r="B290">
        <v>131</v>
      </c>
      <c r="D290" t="s">
        <v>14</v>
      </c>
      <c r="E290">
        <v>831</v>
      </c>
    </row>
    <row r="291" spans="1:5">
      <c r="A291" t="s">
        <v>20</v>
      </c>
      <c r="B291">
        <v>239</v>
      </c>
      <c r="D291" t="s">
        <v>14</v>
      </c>
      <c r="E291">
        <v>859</v>
      </c>
    </row>
    <row r="292" spans="1:5">
      <c r="A292" t="s">
        <v>20</v>
      </c>
      <c r="B292">
        <v>78</v>
      </c>
      <c r="D292" t="s">
        <v>14</v>
      </c>
      <c r="E292">
        <v>45</v>
      </c>
    </row>
    <row r="293" spans="1:5">
      <c r="A293" t="s">
        <v>20</v>
      </c>
      <c r="B293">
        <v>1773</v>
      </c>
      <c r="D293" t="s">
        <v>14</v>
      </c>
      <c r="E293">
        <v>6</v>
      </c>
    </row>
    <row r="294" spans="1:5">
      <c r="A294" t="s">
        <v>20</v>
      </c>
      <c r="B294">
        <v>32</v>
      </c>
      <c r="D294" t="s">
        <v>14</v>
      </c>
      <c r="E294">
        <v>7</v>
      </c>
    </row>
    <row r="295" spans="1:5">
      <c r="A295" t="s">
        <v>20</v>
      </c>
      <c r="B295">
        <v>369</v>
      </c>
      <c r="D295" t="s">
        <v>14</v>
      </c>
      <c r="E295">
        <v>31</v>
      </c>
    </row>
    <row r="296" spans="1:5">
      <c r="A296" t="s">
        <v>20</v>
      </c>
      <c r="B296">
        <v>89</v>
      </c>
      <c r="D296" t="s">
        <v>14</v>
      </c>
      <c r="E296">
        <v>78</v>
      </c>
    </row>
    <row r="297" spans="1:5">
      <c r="A297" t="s">
        <v>20</v>
      </c>
      <c r="B297">
        <v>147</v>
      </c>
      <c r="D297" t="s">
        <v>14</v>
      </c>
      <c r="E297">
        <v>1225</v>
      </c>
    </row>
    <row r="298" spans="1:5">
      <c r="A298" t="s">
        <v>20</v>
      </c>
      <c r="B298">
        <v>126</v>
      </c>
      <c r="D298" t="s">
        <v>14</v>
      </c>
      <c r="E298">
        <v>1</v>
      </c>
    </row>
    <row r="299" spans="1:5">
      <c r="A299" t="s">
        <v>20</v>
      </c>
      <c r="B299">
        <v>2218</v>
      </c>
      <c r="D299" t="s">
        <v>14</v>
      </c>
      <c r="E299">
        <v>67</v>
      </c>
    </row>
    <row r="300" spans="1:5">
      <c r="A300" t="s">
        <v>20</v>
      </c>
      <c r="B300">
        <v>202</v>
      </c>
      <c r="D300" t="s">
        <v>14</v>
      </c>
      <c r="E300">
        <v>19</v>
      </c>
    </row>
    <row r="301" spans="1:5">
      <c r="A301" t="s">
        <v>20</v>
      </c>
      <c r="B301">
        <v>140</v>
      </c>
      <c r="D301" t="s">
        <v>14</v>
      </c>
      <c r="E301">
        <v>2108</v>
      </c>
    </row>
    <row r="302" spans="1:5">
      <c r="A302" t="s">
        <v>20</v>
      </c>
      <c r="B302">
        <v>1052</v>
      </c>
      <c r="D302" t="s">
        <v>14</v>
      </c>
      <c r="E302">
        <v>679</v>
      </c>
    </row>
    <row r="303" spans="1:5">
      <c r="A303" t="s">
        <v>20</v>
      </c>
      <c r="B303">
        <v>247</v>
      </c>
      <c r="D303" t="s">
        <v>14</v>
      </c>
      <c r="E303">
        <v>36</v>
      </c>
    </row>
    <row r="304" spans="1:5">
      <c r="A304" t="s">
        <v>20</v>
      </c>
      <c r="B304">
        <v>84</v>
      </c>
      <c r="D304" t="s">
        <v>14</v>
      </c>
      <c r="E304">
        <v>47</v>
      </c>
    </row>
    <row r="305" spans="1:5">
      <c r="A305" t="s">
        <v>20</v>
      </c>
      <c r="B305">
        <v>88</v>
      </c>
      <c r="D305" t="s">
        <v>14</v>
      </c>
      <c r="E305">
        <v>70</v>
      </c>
    </row>
    <row r="306" spans="1:5">
      <c r="A306" t="s">
        <v>20</v>
      </c>
      <c r="B306">
        <v>156</v>
      </c>
      <c r="D306" t="s">
        <v>14</v>
      </c>
      <c r="E306">
        <v>154</v>
      </c>
    </row>
    <row r="307" spans="1:5">
      <c r="A307" t="s">
        <v>20</v>
      </c>
      <c r="B307">
        <v>2985</v>
      </c>
      <c r="D307" t="s">
        <v>14</v>
      </c>
      <c r="E307">
        <v>22</v>
      </c>
    </row>
    <row r="308" spans="1:5">
      <c r="A308" t="s">
        <v>20</v>
      </c>
      <c r="B308">
        <v>762</v>
      </c>
      <c r="D308" t="s">
        <v>14</v>
      </c>
      <c r="E308">
        <v>1758</v>
      </c>
    </row>
    <row r="309" spans="1:5">
      <c r="A309" t="s">
        <v>20</v>
      </c>
      <c r="B309">
        <v>554</v>
      </c>
      <c r="D309" t="s">
        <v>14</v>
      </c>
      <c r="E309">
        <v>94</v>
      </c>
    </row>
    <row r="310" spans="1:5">
      <c r="A310" t="s">
        <v>20</v>
      </c>
      <c r="B310">
        <v>135</v>
      </c>
      <c r="D310" t="s">
        <v>14</v>
      </c>
      <c r="E310">
        <v>33</v>
      </c>
    </row>
    <row r="311" spans="1:5">
      <c r="A311" t="s">
        <v>20</v>
      </c>
      <c r="B311">
        <v>122</v>
      </c>
      <c r="D311" t="s">
        <v>14</v>
      </c>
      <c r="E311">
        <v>1</v>
      </c>
    </row>
    <row r="312" spans="1:5">
      <c r="A312" t="s">
        <v>20</v>
      </c>
      <c r="B312">
        <v>221</v>
      </c>
      <c r="D312" t="s">
        <v>14</v>
      </c>
      <c r="E312">
        <v>31</v>
      </c>
    </row>
    <row r="313" spans="1:5">
      <c r="A313" t="s">
        <v>20</v>
      </c>
      <c r="B313">
        <v>126</v>
      </c>
      <c r="D313" t="s">
        <v>14</v>
      </c>
      <c r="E313">
        <v>35</v>
      </c>
    </row>
    <row r="314" spans="1:5">
      <c r="A314" t="s">
        <v>20</v>
      </c>
      <c r="B314">
        <v>1022</v>
      </c>
      <c r="D314" t="s">
        <v>14</v>
      </c>
      <c r="E314">
        <v>63</v>
      </c>
    </row>
    <row r="315" spans="1:5">
      <c r="A315" t="s">
        <v>20</v>
      </c>
      <c r="B315">
        <v>3177</v>
      </c>
      <c r="D315" t="s">
        <v>14</v>
      </c>
      <c r="E315">
        <v>526</v>
      </c>
    </row>
    <row r="316" spans="1:5">
      <c r="A316" t="s">
        <v>20</v>
      </c>
      <c r="B316">
        <v>198</v>
      </c>
      <c r="D316" t="s">
        <v>14</v>
      </c>
      <c r="E316">
        <v>121</v>
      </c>
    </row>
    <row r="317" spans="1:5">
      <c r="A317" t="s">
        <v>20</v>
      </c>
      <c r="B317">
        <v>85</v>
      </c>
      <c r="D317" t="s">
        <v>14</v>
      </c>
      <c r="E317">
        <v>67</v>
      </c>
    </row>
    <row r="318" spans="1:5">
      <c r="A318" t="s">
        <v>20</v>
      </c>
      <c r="B318">
        <v>3596</v>
      </c>
      <c r="D318" t="s">
        <v>14</v>
      </c>
      <c r="E318">
        <v>57</v>
      </c>
    </row>
    <row r="319" spans="1:5">
      <c r="A319" t="s">
        <v>20</v>
      </c>
      <c r="B319">
        <v>244</v>
      </c>
      <c r="D319" t="s">
        <v>14</v>
      </c>
      <c r="E319">
        <v>1229</v>
      </c>
    </row>
    <row r="320" spans="1:5">
      <c r="A320" t="s">
        <v>20</v>
      </c>
      <c r="B320">
        <v>5180</v>
      </c>
      <c r="D320" t="s">
        <v>14</v>
      </c>
      <c r="E320">
        <v>12</v>
      </c>
    </row>
    <row r="321" spans="1:5">
      <c r="A321" t="s">
        <v>20</v>
      </c>
      <c r="B321">
        <v>589</v>
      </c>
      <c r="D321" t="s">
        <v>14</v>
      </c>
      <c r="E321">
        <v>452</v>
      </c>
    </row>
    <row r="322" spans="1:5">
      <c r="A322" t="s">
        <v>20</v>
      </c>
      <c r="B322">
        <v>2725</v>
      </c>
      <c r="D322" t="s">
        <v>14</v>
      </c>
      <c r="E322">
        <v>1886</v>
      </c>
    </row>
    <row r="323" spans="1:5">
      <c r="A323" t="s">
        <v>20</v>
      </c>
      <c r="B323">
        <v>300</v>
      </c>
      <c r="D323" t="s">
        <v>14</v>
      </c>
      <c r="E323">
        <v>1825</v>
      </c>
    </row>
    <row r="324" spans="1:5">
      <c r="A324" t="s">
        <v>20</v>
      </c>
      <c r="B324">
        <v>144</v>
      </c>
      <c r="D324" t="s">
        <v>14</v>
      </c>
      <c r="E324">
        <v>31</v>
      </c>
    </row>
    <row r="325" spans="1:5">
      <c r="A325" t="s">
        <v>20</v>
      </c>
      <c r="B325">
        <v>87</v>
      </c>
      <c r="D325" t="s">
        <v>14</v>
      </c>
      <c r="E325">
        <v>107</v>
      </c>
    </row>
    <row r="326" spans="1:5">
      <c r="A326" t="s">
        <v>20</v>
      </c>
      <c r="B326">
        <v>3116</v>
      </c>
      <c r="D326" t="s">
        <v>14</v>
      </c>
      <c r="E326">
        <v>27</v>
      </c>
    </row>
    <row r="327" spans="1:5">
      <c r="A327" t="s">
        <v>20</v>
      </c>
      <c r="B327">
        <v>909</v>
      </c>
      <c r="D327" t="s">
        <v>14</v>
      </c>
      <c r="E327">
        <v>1221</v>
      </c>
    </row>
    <row r="328" spans="1:5">
      <c r="A328" t="s">
        <v>20</v>
      </c>
      <c r="B328">
        <v>1613</v>
      </c>
      <c r="D328" t="s">
        <v>14</v>
      </c>
      <c r="E328">
        <v>1</v>
      </c>
    </row>
    <row r="329" spans="1:5">
      <c r="A329" t="s">
        <v>20</v>
      </c>
      <c r="B329">
        <v>136</v>
      </c>
      <c r="D329" t="s">
        <v>14</v>
      </c>
      <c r="E329">
        <v>16</v>
      </c>
    </row>
    <row r="330" spans="1:5">
      <c r="A330" t="s">
        <v>20</v>
      </c>
      <c r="B330">
        <v>130</v>
      </c>
      <c r="D330" t="s">
        <v>14</v>
      </c>
      <c r="E330">
        <v>41</v>
      </c>
    </row>
    <row r="331" spans="1:5">
      <c r="A331" t="s">
        <v>20</v>
      </c>
      <c r="B331">
        <v>102</v>
      </c>
      <c r="D331" t="s">
        <v>14</v>
      </c>
      <c r="E331">
        <v>523</v>
      </c>
    </row>
    <row r="332" spans="1:5">
      <c r="A332" t="s">
        <v>20</v>
      </c>
      <c r="B332">
        <v>4006</v>
      </c>
      <c r="D332" t="s">
        <v>14</v>
      </c>
      <c r="E332">
        <v>141</v>
      </c>
    </row>
    <row r="333" spans="1:5">
      <c r="A333" t="s">
        <v>20</v>
      </c>
      <c r="B333">
        <v>1629</v>
      </c>
      <c r="D333" t="s">
        <v>14</v>
      </c>
      <c r="E333">
        <v>52</v>
      </c>
    </row>
    <row r="334" spans="1:5">
      <c r="A334" t="s">
        <v>20</v>
      </c>
      <c r="B334">
        <v>2188</v>
      </c>
      <c r="D334" t="s">
        <v>14</v>
      </c>
      <c r="E334">
        <v>225</v>
      </c>
    </row>
    <row r="335" spans="1:5">
      <c r="A335" t="s">
        <v>20</v>
      </c>
      <c r="B335">
        <v>2409</v>
      </c>
      <c r="D335" t="s">
        <v>14</v>
      </c>
      <c r="E335">
        <v>38</v>
      </c>
    </row>
    <row r="336" spans="1:5">
      <c r="A336" t="s">
        <v>20</v>
      </c>
      <c r="B336">
        <v>194</v>
      </c>
      <c r="D336" t="s">
        <v>14</v>
      </c>
      <c r="E336">
        <v>15</v>
      </c>
    </row>
    <row r="337" spans="1:5">
      <c r="A337" t="s">
        <v>20</v>
      </c>
      <c r="B337">
        <v>1140</v>
      </c>
      <c r="D337" t="s">
        <v>14</v>
      </c>
      <c r="E337">
        <v>37</v>
      </c>
    </row>
    <row r="338" spans="1:5">
      <c r="A338" t="s">
        <v>20</v>
      </c>
      <c r="B338">
        <v>102</v>
      </c>
      <c r="D338" t="s">
        <v>14</v>
      </c>
      <c r="E338">
        <v>112</v>
      </c>
    </row>
    <row r="339" spans="1:5">
      <c r="A339" t="s">
        <v>20</v>
      </c>
      <c r="B339">
        <v>2857</v>
      </c>
      <c r="D339" t="s">
        <v>14</v>
      </c>
      <c r="E339">
        <v>21</v>
      </c>
    </row>
    <row r="340" spans="1:5">
      <c r="A340" t="s">
        <v>20</v>
      </c>
      <c r="B340">
        <v>107</v>
      </c>
      <c r="D340" t="s">
        <v>14</v>
      </c>
      <c r="E340">
        <v>67</v>
      </c>
    </row>
    <row r="341" spans="1:5">
      <c r="A341" t="s">
        <v>20</v>
      </c>
      <c r="B341">
        <v>160</v>
      </c>
      <c r="D341" t="s">
        <v>14</v>
      </c>
      <c r="E341">
        <v>78</v>
      </c>
    </row>
    <row r="342" spans="1:5">
      <c r="A342" t="s">
        <v>20</v>
      </c>
      <c r="B342">
        <v>2230</v>
      </c>
      <c r="D342" t="s">
        <v>14</v>
      </c>
      <c r="E342">
        <v>67</v>
      </c>
    </row>
    <row r="343" spans="1:5">
      <c r="A343" t="s">
        <v>20</v>
      </c>
      <c r="B343">
        <v>316</v>
      </c>
      <c r="D343" t="s">
        <v>14</v>
      </c>
      <c r="E343">
        <v>263</v>
      </c>
    </row>
    <row r="344" spans="1:5">
      <c r="A344" t="s">
        <v>20</v>
      </c>
      <c r="B344">
        <v>117</v>
      </c>
      <c r="D344" t="s">
        <v>14</v>
      </c>
      <c r="E344">
        <v>1691</v>
      </c>
    </row>
    <row r="345" spans="1:5">
      <c r="A345" t="s">
        <v>20</v>
      </c>
      <c r="B345">
        <v>6406</v>
      </c>
      <c r="D345" t="s">
        <v>14</v>
      </c>
      <c r="E345">
        <v>181</v>
      </c>
    </row>
    <row r="346" spans="1:5">
      <c r="A346" t="s">
        <v>20</v>
      </c>
      <c r="B346">
        <v>192</v>
      </c>
      <c r="D346" t="s">
        <v>14</v>
      </c>
      <c r="E346">
        <v>13</v>
      </c>
    </row>
    <row r="347" spans="1:5">
      <c r="A347" t="s">
        <v>20</v>
      </c>
      <c r="B347">
        <v>26</v>
      </c>
      <c r="D347" t="s">
        <v>14</v>
      </c>
      <c r="E347">
        <v>1</v>
      </c>
    </row>
    <row r="348" spans="1:5">
      <c r="A348" t="s">
        <v>20</v>
      </c>
      <c r="B348">
        <v>723</v>
      </c>
      <c r="D348" t="s">
        <v>14</v>
      </c>
      <c r="E348">
        <v>21</v>
      </c>
    </row>
    <row r="349" spans="1:5">
      <c r="A349" t="s">
        <v>20</v>
      </c>
      <c r="B349">
        <v>170</v>
      </c>
      <c r="D349" t="s">
        <v>14</v>
      </c>
      <c r="E349">
        <v>830</v>
      </c>
    </row>
    <row r="350" spans="1:5">
      <c r="A350" t="s">
        <v>20</v>
      </c>
      <c r="B350">
        <v>238</v>
      </c>
      <c r="D350" t="s">
        <v>14</v>
      </c>
      <c r="E350">
        <v>130</v>
      </c>
    </row>
    <row r="351" spans="1:5">
      <c r="A351" t="s">
        <v>20</v>
      </c>
      <c r="B351">
        <v>55</v>
      </c>
      <c r="D351" t="s">
        <v>14</v>
      </c>
      <c r="E351">
        <v>55</v>
      </c>
    </row>
    <row r="352" spans="1:5">
      <c r="A352" t="s">
        <v>20</v>
      </c>
      <c r="B352">
        <v>128</v>
      </c>
      <c r="D352" t="s">
        <v>14</v>
      </c>
      <c r="E352">
        <v>114</v>
      </c>
    </row>
    <row r="353" spans="1:5">
      <c r="A353" t="s">
        <v>20</v>
      </c>
      <c r="B353">
        <v>2144</v>
      </c>
      <c r="D353" t="s">
        <v>14</v>
      </c>
      <c r="E353">
        <v>594</v>
      </c>
    </row>
    <row r="354" spans="1:5">
      <c r="A354" t="s">
        <v>20</v>
      </c>
      <c r="B354">
        <v>2693</v>
      </c>
      <c r="D354" t="s">
        <v>14</v>
      </c>
      <c r="E354">
        <v>24</v>
      </c>
    </row>
    <row r="355" spans="1:5">
      <c r="A355" t="s">
        <v>20</v>
      </c>
      <c r="B355">
        <v>432</v>
      </c>
      <c r="D355" t="s">
        <v>14</v>
      </c>
      <c r="E355">
        <v>252</v>
      </c>
    </row>
    <row r="356" spans="1:5">
      <c r="A356" t="s">
        <v>20</v>
      </c>
      <c r="B356">
        <v>189</v>
      </c>
      <c r="D356" t="s">
        <v>14</v>
      </c>
      <c r="E356">
        <v>67</v>
      </c>
    </row>
    <row r="357" spans="1:5">
      <c r="A357" t="s">
        <v>20</v>
      </c>
      <c r="B357">
        <v>154</v>
      </c>
      <c r="D357" t="s">
        <v>14</v>
      </c>
      <c r="E357">
        <v>742</v>
      </c>
    </row>
    <row r="358" spans="1:5">
      <c r="A358" t="s">
        <v>20</v>
      </c>
      <c r="B358">
        <v>96</v>
      </c>
      <c r="D358" t="s">
        <v>14</v>
      </c>
      <c r="E358">
        <v>75</v>
      </c>
    </row>
    <row r="359" spans="1:5">
      <c r="A359" t="s">
        <v>20</v>
      </c>
      <c r="B359">
        <v>3063</v>
      </c>
      <c r="D359" t="s">
        <v>14</v>
      </c>
      <c r="E359">
        <v>4405</v>
      </c>
    </row>
    <row r="360" spans="1:5">
      <c r="A360" t="s">
        <v>20</v>
      </c>
      <c r="B360">
        <v>2266</v>
      </c>
      <c r="D360" t="s">
        <v>14</v>
      </c>
      <c r="E360">
        <v>92</v>
      </c>
    </row>
    <row r="361" spans="1:5">
      <c r="A361" t="s">
        <v>20</v>
      </c>
      <c r="B361">
        <v>194</v>
      </c>
      <c r="D361" t="s">
        <v>14</v>
      </c>
      <c r="E361">
        <v>64</v>
      </c>
    </row>
    <row r="362" spans="1:5">
      <c r="A362" t="s">
        <v>20</v>
      </c>
      <c r="B362">
        <v>129</v>
      </c>
      <c r="D362" t="s">
        <v>14</v>
      </c>
      <c r="E362">
        <v>64</v>
      </c>
    </row>
    <row r="363" spans="1:5">
      <c r="A363" t="s">
        <v>20</v>
      </c>
      <c r="B363">
        <v>375</v>
      </c>
      <c r="D363" t="s">
        <v>14</v>
      </c>
      <c r="E363">
        <v>842</v>
      </c>
    </row>
    <row r="364" spans="1:5">
      <c r="A364" t="s">
        <v>20</v>
      </c>
      <c r="B364">
        <v>409</v>
      </c>
      <c r="D364" t="s">
        <v>14</v>
      </c>
      <c r="E364">
        <v>112</v>
      </c>
    </row>
    <row r="365" spans="1:5">
      <c r="A365" t="s">
        <v>20</v>
      </c>
      <c r="B365">
        <v>234</v>
      </c>
      <c r="D365" t="s">
        <v>14</v>
      </c>
      <c r="E365">
        <v>374</v>
      </c>
    </row>
    <row r="366" spans="1:5">
      <c r="A366" t="s">
        <v>20</v>
      </c>
      <c r="B366">
        <v>3016</v>
      </c>
    </row>
    <row r="367" spans="1:5">
      <c r="A367" t="s">
        <v>20</v>
      </c>
      <c r="B367">
        <v>264</v>
      </c>
    </row>
    <row r="368" spans="1:5">
      <c r="A368" t="s">
        <v>20</v>
      </c>
      <c r="B368">
        <v>272</v>
      </c>
    </row>
    <row r="369" spans="1:2">
      <c r="A369" t="s">
        <v>20</v>
      </c>
      <c r="B369">
        <v>419</v>
      </c>
    </row>
    <row r="370" spans="1:2">
      <c r="A370" t="s">
        <v>20</v>
      </c>
      <c r="B370">
        <v>1621</v>
      </c>
    </row>
    <row r="371" spans="1:2">
      <c r="A371" t="s">
        <v>20</v>
      </c>
      <c r="B371">
        <v>1101</v>
      </c>
    </row>
    <row r="372" spans="1:2">
      <c r="A372" t="s">
        <v>20</v>
      </c>
      <c r="B372">
        <v>1073</v>
      </c>
    </row>
    <row r="373" spans="1:2">
      <c r="A373" t="s">
        <v>20</v>
      </c>
      <c r="B373">
        <v>331</v>
      </c>
    </row>
    <row r="374" spans="1:2">
      <c r="A374" t="s">
        <v>20</v>
      </c>
      <c r="B374">
        <v>1170</v>
      </c>
    </row>
    <row r="375" spans="1:2">
      <c r="A375" t="s">
        <v>20</v>
      </c>
      <c r="B375">
        <v>363</v>
      </c>
    </row>
    <row r="376" spans="1:2">
      <c r="A376" t="s">
        <v>20</v>
      </c>
      <c r="B376">
        <v>103</v>
      </c>
    </row>
    <row r="377" spans="1:2">
      <c r="A377" t="s">
        <v>20</v>
      </c>
      <c r="B377">
        <v>147</v>
      </c>
    </row>
    <row r="378" spans="1:2">
      <c r="A378" t="s">
        <v>20</v>
      </c>
      <c r="B378">
        <v>110</v>
      </c>
    </row>
    <row r="379" spans="1:2">
      <c r="A379" t="s">
        <v>20</v>
      </c>
      <c r="B379">
        <v>134</v>
      </c>
    </row>
    <row r="380" spans="1:2">
      <c r="A380" t="s">
        <v>20</v>
      </c>
      <c r="B380">
        <v>269</v>
      </c>
    </row>
    <row r="381" spans="1:2">
      <c r="A381" t="s">
        <v>20</v>
      </c>
      <c r="B381">
        <v>175</v>
      </c>
    </row>
    <row r="382" spans="1:2">
      <c r="A382" t="s">
        <v>20</v>
      </c>
      <c r="B382">
        <v>69</v>
      </c>
    </row>
    <row r="383" spans="1:2">
      <c r="A383" t="s">
        <v>20</v>
      </c>
      <c r="B383">
        <v>190</v>
      </c>
    </row>
    <row r="384" spans="1:2">
      <c r="A384" t="s">
        <v>20</v>
      </c>
      <c r="B384">
        <v>237</v>
      </c>
    </row>
    <row r="385" spans="1:2">
      <c r="A385" t="s">
        <v>20</v>
      </c>
      <c r="B385">
        <v>196</v>
      </c>
    </row>
    <row r="386" spans="1:2">
      <c r="A386" t="s">
        <v>20</v>
      </c>
      <c r="B386">
        <v>7295</v>
      </c>
    </row>
    <row r="387" spans="1:2">
      <c r="A387" t="s">
        <v>20</v>
      </c>
      <c r="B387">
        <v>2893</v>
      </c>
    </row>
    <row r="388" spans="1:2">
      <c r="A388" t="s">
        <v>20</v>
      </c>
      <c r="B388">
        <v>820</v>
      </c>
    </row>
    <row r="389" spans="1:2">
      <c r="A389" t="s">
        <v>20</v>
      </c>
      <c r="B389">
        <v>2038</v>
      </c>
    </row>
    <row r="390" spans="1:2">
      <c r="A390" t="s">
        <v>20</v>
      </c>
      <c r="B390">
        <v>116</v>
      </c>
    </row>
    <row r="391" spans="1:2">
      <c r="A391" t="s">
        <v>20</v>
      </c>
      <c r="B391">
        <v>1345</v>
      </c>
    </row>
    <row r="392" spans="1:2">
      <c r="A392" t="s">
        <v>20</v>
      </c>
      <c r="B392">
        <v>168</v>
      </c>
    </row>
    <row r="393" spans="1:2">
      <c r="A393" t="s">
        <v>20</v>
      </c>
      <c r="B393">
        <v>137</v>
      </c>
    </row>
    <row r="394" spans="1:2">
      <c r="A394" t="s">
        <v>20</v>
      </c>
      <c r="B394">
        <v>186</v>
      </c>
    </row>
    <row r="395" spans="1:2">
      <c r="A395" t="s">
        <v>20</v>
      </c>
      <c r="B395">
        <v>125</v>
      </c>
    </row>
    <row r="396" spans="1:2">
      <c r="A396" t="s">
        <v>20</v>
      </c>
      <c r="B396">
        <v>202</v>
      </c>
    </row>
    <row r="397" spans="1:2">
      <c r="A397" t="s">
        <v>20</v>
      </c>
      <c r="B397">
        <v>103</v>
      </c>
    </row>
    <row r="398" spans="1:2">
      <c r="A398" t="s">
        <v>20</v>
      </c>
      <c r="B398">
        <v>1785</v>
      </c>
    </row>
    <row r="399" spans="1:2">
      <c r="A399" t="s">
        <v>20</v>
      </c>
      <c r="B399">
        <v>157</v>
      </c>
    </row>
    <row r="400" spans="1:2">
      <c r="A400" t="s">
        <v>20</v>
      </c>
      <c r="B400">
        <v>555</v>
      </c>
    </row>
    <row r="401" spans="1:2">
      <c r="A401" t="s">
        <v>20</v>
      </c>
      <c r="B401">
        <v>297</v>
      </c>
    </row>
    <row r="402" spans="1:2">
      <c r="A402" t="s">
        <v>20</v>
      </c>
      <c r="B402">
        <v>123</v>
      </c>
    </row>
    <row r="403" spans="1:2">
      <c r="A403" t="s">
        <v>20</v>
      </c>
      <c r="B403">
        <v>3036</v>
      </c>
    </row>
    <row r="404" spans="1:2">
      <c r="A404" t="s">
        <v>20</v>
      </c>
      <c r="B404">
        <v>144</v>
      </c>
    </row>
    <row r="405" spans="1:2">
      <c r="A405" t="s">
        <v>20</v>
      </c>
      <c r="B405">
        <v>121</v>
      </c>
    </row>
    <row r="406" spans="1:2">
      <c r="A406" t="s">
        <v>20</v>
      </c>
      <c r="B406">
        <v>181</v>
      </c>
    </row>
    <row r="407" spans="1:2">
      <c r="A407" t="s">
        <v>20</v>
      </c>
      <c r="B407">
        <v>122</v>
      </c>
    </row>
    <row r="408" spans="1:2">
      <c r="A408" t="s">
        <v>20</v>
      </c>
      <c r="B408">
        <v>1071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536</v>
      </c>
    </row>
    <row r="411" spans="1:2">
      <c r="A411" t="s">
        <v>20</v>
      </c>
      <c r="B411">
        <v>1991</v>
      </c>
    </row>
    <row r="412" spans="1:2">
      <c r="A412" t="s">
        <v>20</v>
      </c>
      <c r="B412">
        <v>180</v>
      </c>
    </row>
    <row r="413" spans="1:2">
      <c r="A413" t="s">
        <v>20</v>
      </c>
      <c r="B413">
        <v>130</v>
      </c>
    </row>
    <row r="414" spans="1:2">
      <c r="A414" t="s">
        <v>20</v>
      </c>
      <c r="B414">
        <v>122</v>
      </c>
    </row>
    <row r="415" spans="1:2">
      <c r="A415" t="s">
        <v>20</v>
      </c>
      <c r="B415">
        <v>140</v>
      </c>
    </row>
    <row r="416" spans="1:2">
      <c r="A416" t="s">
        <v>20</v>
      </c>
      <c r="B416">
        <v>3388</v>
      </c>
    </row>
    <row r="417" spans="1:2">
      <c r="A417" t="s">
        <v>20</v>
      </c>
      <c r="B417">
        <v>280</v>
      </c>
    </row>
    <row r="418" spans="1:2">
      <c r="A418" t="s">
        <v>20</v>
      </c>
      <c r="B418">
        <v>366</v>
      </c>
    </row>
    <row r="419" spans="1:2">
      <c r="A419" t="s">
        <v>20</v>
      </c>
      <c r="B419">
        <v>270</v>
      </c>
    </row>
    <row r="420" spans="1:2">
      <c r="A420" t="s">
        <v>20</v>
      </c>
      <c r="B420">
        <v>137</v>
      </c>
    </row>
    <row r="421" spans="1:2">
      <c r="A421" t="s">
        <v>20</v>
      </c>
      <c r="B421">
        <v>3205</v>
      </c>
    </row>
    <row r="422" spans="1:2">
      <c r="A422" t="s">
        <v>20</v>
      </c>
      <c r="B422">
        <v>288</v>
      </c>
    </row>
    <row r="423" spans="1:2">
      <c r="A423" t="s">
        <v>20</v>
      </c>
      <c r="B423">
        <v>148</v>
      </c>
    </row>
    <row r="424" spans="1:2">
      <c r="A424" t="s">
        <v>20</v>
      </c>
      <c r="B424">
        <v>114</v>
      </c>
    </row>
    <row r="425" spans="1:2">
      <c r="A425" t="s">
        <v>20</v>
      </c>
      <c r="B425">
        <v>1518</v>
      </c>
    </row>
    <row r="426" spans="1:2">
      <c r="A426" t="s">
        <v>20</v>
      </c>
      <c r="B426">
        <v>166</v>
      </c>
    </row>
    <row r="427" spans="1:2">
      <c r="A427" t="s">
        <v>20</v>
      </c>
      <c r="B427">
        <v>100</v>
      </c>
    </row>
    <row r="428" spans="1:2">
      <c r="A428" t="s">
        <v>20</v>
      </c>
      <c r="B428">
        <v>235</v>
      </c>
    </row>
    <row r="429" spans="1:2">
      <c r="A429" t="s">
        <v>20</v>
      </c>
      <c r="B429">
        <v>148</v>
      </c>
    </row>
    <row r="430" spans="1:2">
      <c r="A430" t="s">
        <v>20</v>
      </c>
      <c r="B430">
        <v>198</v>
      </c>
    </row>
    <row r="431" spans="1:2">
      <c r="A431" t="s">
        <v>20</v>
      </c>
      <c r="B431">
        <v>150</v>
      </c>
    </row>
    <row r="432" spans="1:2">
      <c r="A432" t="s">
        <v>20</v>
      </c>
      <c r="B432">
        <v>216</v>
      </c>
    </row>
    <row r="433" spans="1:2">
      <c r="A433" t="s">
        <v>20</v>
      </c>
      <c r="B433">
        <v>5139</v>
      </c>
    </row>
    <row r="434" spans="1:2">
      <c r="A434" t="s">
        <v>20</v>
      </c>
      <c r="B434">
        <v>2353</v>
      </c>
    </row>
    <row r="435" spans="1:2">
      <c r="A435" t="s">
        <v>20</v>
      </c>
      <c r="B435">
        <v>78</v>
      </c>
    </row>
    <row r="436" spans="1:2">
      <c r="A436" t="s">
        <v>20</v>
      </c>
      <c r="B436">
        <v>174</v>
      </c>
    </row>
    <row r="437" spans="1:2">
      <c r="A437" t="s">
        <v>20</v>
      </c>
      <c r="B437">
        <v>164</v>
      </c>
    </row>
    <row r="438" spans="1:2">
      <c r="A438" t="s">
        <v>20</v>
      </c>
      <c r="B438">
        <v>161</v>
      </c>
    </row>
    <row r="439" spans="1:2">
      <c r="A439" t="s">
        <v>20</v>
      </c>
      <c r="B439">
        <v>138</v>
      </c>
    </row>
    <row r="440" spans="1:2">
      <c r="A440" t="s">
        <v>20</v>
      </c>
      <c r="B440">
        <v>3308</v>
      </c>
    </row>
    <row r="441" spans="1:2">
      <c r="A441" t="s">
        <v>20</v>
      </c>
      <c r="B441">
        <v>127</v>
      </c>
    </row>
    <row r="442" spans="1:2">
      <c r="A442" t="s">
        <v>20</v>
      </c>
      <c r="B442">
        <v>207</v>
      </c>
    </row>
    <row r="443" spans="1:2">
      <c r="A443" t="s">
        <v>20</v>
      </c>
      <c r="B443">
        <v>181</v>
      </c>
    </row>
    <row r="444" spans="1:2">
      <c r="A444" t="s">
        <v>20</v>
      </c>
      <c r="B444">
        <v>110</v>
      </c>
    </row>
    <row r="445" spans="1:2">
      <c r="A445" t="s">
        <v>20</v>
      </c>
      <c r="B445">
        <v>185</v>
      </c>
    </row>
    <row r="446" spans="1:2">
      <c r="A446" t="s">
        <v>20</v>
      </c>
      <c r="B446">
        <v>121</v>
      </c>
    </row>
    <row r="447" spans="1:2">
      <c r="A447" t="s">
        <v>20</v>
      </c>
      <c r="B447">
        <v>106</v>
      </c>
    </row>
    <row r="448" spans="1:2">
      <c r="A448" t="s">
        <v>20</v>
      </c>
      <c r="B448">
        <v>142</v>
      </c>
    </row>
    <row r="449" spans="1:2">
      <c r="A449" t="s">
        <v>20</v>
      </c>
      <c r="B449">
        <v>233</v>
      </c>
    </row>
    <row r="450" spans="1:2">
      <c r="A450" t="s">
        <v>20</v>
      </c>
      <c r="B450">
        <v>218</v>
      </c>
    </row>
    <row r="451" spans="1:2">
      <c r="A451" t="s">
        <v>20</v>
      </c>
      <c r="B451">
        <v>76</v>
      </c>
    </row>
    <row r="452" spans="1:2">
      <c r="A452" t="s">
        <v>20</v>
      </c>
      <c r="B452">
        <v>43</v>
      </c>
    </row>
    <row r="453" spans="1:2">
      <c r="A453" t="s">
        <v>20</v>
      </c>
      <c r="B453">
        <v>221</v>
      </c>
    </row>
    <row r="454" spans="1:2">
      <c r="A454" t="s">
        <v>20</v>
      </c>
      <c r="B454">
        <v>2805</v>
      </c>
    </row>
    <row r="455" spans="1:2">
      <c r="A455" t="s">
        <v>20</v>
      </c>
      <c r="B455">
        <v>68</v>
      </c>
    </row>
    <row r="456" spans="1:2">
      <c r="A456" t="s">
        <v>20</v>
      </c>
      <c r="B456">
        <v>183</v>
      </c>
    </row>
    <row r="457" spans="1:2">
      <c r="A457" t="s">
        <v>20</v>
      </c>
      <c r="B457">
        <v>133</v>
      </c>
    </row>
    <row r="458" spans="1:2">
      <c r="A458" t="s">
        <v>20</v>
      </c>
      <c r="B458">
        <v>2489</v>
      </c>
    </row>
    <row r="459" spans="1:2">
      <c r="A459" t="s">
        <v>20</v>
      </c>
      <c r="B459">
        <v>69</v>
      </c>
    </row>
    <row r="460" spans="1:2">
      <c r="A460" t="s">
        <v>20</v>
      </c>
      <c r="B460">
        <v>279</v>
      </c>
    </row>
    <row r="461" spans="1:2">
      <c r="A461" t="s">
        <v>20</v>
      </c>
      <c r="B461">
        <v>210</v>
      </c>
    </row>
    <row r="462" spans="1:2">
      <c r="A462" t="s">
        <v>20</v>
      </c>
      <c r="B462">
        <v>2100</v>
      </c>
    </row>
    <row r="463" spans="1:2">
      <c r="A463" t="s">
        <v>20</v>
      </c>
      <c r="B463">
        <v>252</v>
      </c>
    </row>
    <row r="464" spans="1:2">
      <c r="A464" t="s">
        <v>20</v>
      </c>
      <c r="B464">
        <v>1280</v>
      </c>
    </row>
    <row r="465" spans="1:2">
      <c r="A465" t="s">
        <v>20</v>
      </c>
      <c r="B465">
        <v>157</v>
      </c>
    </row>
    <row r="466" spans="1:2">
      <c r="A466" t="s">
        <v>20</v>
      </c>
      <c r="B466">
        <v>194</v>
      </c>
    </row>
    <row r="467" spans="1:2">
      <c r="A467" t="s">
        <v>20</v>
      </c>
      <c r="B467">
        <v>82</v>
      </c>
    </row>
    <row r="468" spans="1:2">
      <c r="A468" t="s">
        <v>20</v>
      </c>
      <c r="B468">
        <v>4233</v>
      </c>
    </row>
    <row r="469" spans="1:2">
      <c r="A469" t="s">
        <v>20</v>
      </c>
      <c r="B469">
        <v>1297</v>
      </c>
    </row>
    <row r="470" spans="1:2">
      <c r="A470" t="s">
        <v>20</v>
      </c>
      <c r="B470">
        <v>165</v>
      </c>
    </row>
    <row r="471" spans="1:2">
      <c r="A471" t="s">
        <v>20</v>
      </c>
      <c r="B471">
        <v>119</v>
      </c>
    </row>
    <row r="472" spans="1:2">
      <c r="A472" t="s">
        <v>20</v>
      </c>
      <c r="B472">
        <v>1797</v>
      </c>
    </row>
    <row r="473" spans="1:2">
      <c r="A473" t="s">
        <v>20</v>
      </c>
      <c r="B473">
        <v>261</v>
      </c>
    </row>
    <row r="474" spans="1:2">
      <c r="A474" t="s">
        <v>20</v>
      </c>
      <c r="B474">
        <v>157</v>
      </c>
    </row>
    <row r="475" spans="1:2">
      <c r="A475" t="s">
        <v>20</v>
      </c>
      <c r="B475">
        <v>3533</v>
      </c>
    </row>
    <row r="476" spans="1:2">
      <c r="A476" t="s">
        <v>20</v>
      </c>
      <c r="B476">
        <v>155</v>
      </c>
    </row>
    <row r="477" spans="1:2">
      <c r="A477" t="s">
        <v>20</v>
      </c>
      <c r="B477">
        <v>132</v>
      </c>
    </row>
    <row r="478" spans="1:2">
      <c r="A478" t="s">
        <v>20</v>
      </c>
      <c r="B478">
        <v>1354</v>
      </c>
    </row>
    <row r="479" spans="1:2">
      <c r="A479" t="s">
        <v>20</v>
      </c>
      <c r="B479">
        <v>48</v>
      </c>
    </row>
    <row r="480" spans="1:2">
      <c r="A480" t="s">
        <v>20</v>
      </c>
      <c r="B480">
        <v>110</v>
      </c>
    </row>
    <row r="481" spans="1:2">
      <c r="A481" t="s">
        <v>20</v>
      </c>
      <c r="B481">
        <v>172</v>
      </c>
    </row>
    <row r="482" spans="1:2">
      <c r="A482" t="s">
        <v>20</v>
      </c>
      <c r="B482">
        <v>307</v>
      </c>
    </row>
    <row r="483" spans="1:2">
      <c r="A483" t="s">
        <v>20</v>
      </c>
      <c r="B483">
        <v>160</v>
      </c>
    </row>
    <row r="484" spans="1:2">
      <c r="A484" t="s">
        <v>20</v>
      </c>
      <c r="B484">
        <v>1467</v>
      </c>
    </row>
    <row r="485" spans="1:2">
      <c r="A485" t="s">
        <v>20</v>
      </c>
      <c r="B485">
        <v>2662</v>
      </c>
    </row>
    <row r="486" spans="1:2">
      <c r="A486" t="s">
        <v>20</v>
      </c>
      <c r="B486">
        <v>452</v>
      </c>
    </row>
    <row r="487" spans="1:2">
      <c r="A487" t="s">
        <v>20</v>
      </c>
      <c r="B487">
        <v>158</v>
      </c>
    </row>
    <row r="488" spans="1:2">
      <c r="A488" t="s">
        <v>20</v>
      </c>
      <c r="B488">
        <v>225</v>
      </c>
    </row>
    <row r="489" spans="1:2">
      <c r="A489" t="s">
        <v>20</v>
      </c>
      <c r="B489">
        <v>65</v>
      </c>
    </row>
    <row r="490" spans="1:2">
      <c r="A490" t="s">
        <v>20</v>
      </c>
      <c r="B490">
        <v>163</v>
      </c>
    </row>
    <row r="491" spans="1:2">
      <c r="A491" t="s">
        <v>20</v>
      </c>
      <c r="B491">
        <v>85</v>
      </c>
    </row>
    <row r="492" spans="1:2">
      <c r="A492" t="s">
        <v>20</v>
      </c>
      <c r="B492">
        <v>217</v>
      </c>
    </row>
    <row r="493" spans="1:2">
      <c r="A493" t="s">
        <v>20</v>
      </c>
      <c r="B493">
        <v>150</v>
      </c>
    </row>
    <row r="494" spans="1:2">
      <c r="A494" t="s">
        <v>20</v>
      </c>
      <c r="B494">
        <v>3272</v>
      </c>
    </row>
    <row r="495" spans="1:2">
      <c r="A495" t="s">
        <v>20</v>
      </c>
      <c r="B495">
        <v>300</v>
      </c>
    </row>
    <row r="496" spans="1:2">
      <c r="A496" t="s">
        <v>20</v>
      </c>
      <c r="B496">
        <v>126</v>
      </c>
    </row>
    <row r="497" spans="1:2">
      <c r="A497" t="s">
        <v>20</v>
      </c>
      <c r="B497">
        <v>2320</v>
      </c>
    </row>
    <row r="498" spans="1:2">
      <c r="A498" t="s">
        <v>20</v>
      </c>
      <c r="B498">
        <v>81</v>
      </c>
    </row>
    <row r="499" spans="1:2">
      <c r="A499" t="s">
        <v>20</v>
      </c>
      <c r="B499">
        <v>1887</v>
      </c>
    </row>
    <row r="500" spans="1:2">
      <c r="A500" t="s">
        <v>20</v>
      </c>
      <c r="B500">
        <v>4358</v>
      </c>
    </row>
    <row r="501" spans="1:2">
      <c r="A501" t="s">
        <v>20</v>
      </c>
      <c r="B501">
        <v>53</v>
      </c>
    </row>
    <row r="502" spans="1:2">
      <c r="A502" t="s">
        <v>20</v>
      </c>
      <c r="B502">
        <v>2414</v>
      </c>
    </row>
    <row r="503" spans="1:2">
      <c r="A503" t="s">
        <v>20</v>
      </c>
      <c r="B503">
        <v>80</v>
      </c>
    </row>
    <row r="504" spans="1:2">
      <c r="A504" t="s">
        <v>20</v>
      </c>
      <c r="B504">
        <v>193</v>
      </c>
    </row>
    <row r="505" spans="1:2">
      <c r="A505" t="s">
        <v>20</v>
      </c>
      <c r="B505">
        <v>52</v>
      </c>
    </row>
    <row r="506" spans="1:2">
      <c r="A506" t="s">
        <v>20</v>
      </c>
      <c r="B506">
        <v>290</v>
      </c>
    </row>
    <row r="507" spans="1:2">
      <c r="A507" t="s">
        <v>20</v>
      </c>
      <c r="B507">
        <v>122</v>
      </c>
    </row>
    <row r="508" spans="1:2">
      <c r="A508" t="s">
        <v>20</v>
      </c>
      <c r="B508">
        <v>1470</v>
      </c>
    </row>
    <row r="509" spans="1:2">
      <c r="A509" t="s">
        <v>20</v>
      </c>
      <c r="B509">
        <v>165</v>
      </c>
    </row>
    <row r="510" spans="1:2">
      <c r="A510" t="s">
        <v>20</v>
      </c>
      <c r="B510">
        <v>182</v>
      </c>
    </row>
    <row r="511" spans="1:2">
      <c r="A511" t="s">
        <v>20</v>
      </c>
      <c r="B511">
        <v>199</v>
      </c>
    </row>
    <row r="512" spans="1:2">
      <c r="A512" t="s">
        <v>20</v>
      </c>
      <c r="B512">
        <v>56</v>
      </c>
    </row>
    <row r="513" spans="1:2">
      <c r="A513" t="s">
        <v>20</v>
      </c>
      <c r="B513">
        <v>1460</v>
      </c>
    </row>
    <row r="514" spans="1:2">
      <c r="A514" t="s">
        <v>20</v>
      </c>
      <c r="B514">
        <v>123</v>
      </c>
    </row>
    <row r="515" spans="1:2">
      <c r="A515" t="s">
        <v>20</v>
      </c>
      <c r="B515">
        <v>159</v>
      </c>
    </row>
    <row r="516" spans="1:2">
      <c r="A516" t="s">
        <v>20</v>
      </c>
      <c r="B516">
        <v>110</v>
      </c>
    </row>
    <row r="517" spans="1:2">
      <c r="A517" t="s">
        <v>20</v>
      </c>
      <c r="B517">
        <v>236</v>
      </c>
    </row>
    <row r="518" spans="1:2">
      <c r="A518" t="s">
        <v>20</v>
      </c>
      <c r="B518">
        <v>191</v>
      </c>
    </row>
    <row r="519" spans="1:2">
      <c r="A519" t="s">
        <v>20</v>
      </c>
      <c r="B519">
        <v>3934</v>
      </c>
    </row>
    <row r="520" spans="1:2">
      <c r="A520" t="s">
        <v>20</v>
      </c>
      <c r="B520">
        <v>80</v>
      </c>
    </row>
    <row r="521" spans="1:2">
      <c r="A521" t="s">
        <v>20</v>
      </c>
      <c r="B521">
        <v>462</v>
      </c>
    </row>
    <row r="522" spans="1:2">
      <c r="A522" t="s">
        <v>20</v>
      </c>
      <c r="B522">
        <v>179</v>
      </c>
    </row>
    <row r="523" spans="1:2">
      <c r="A523" t="s">
        <v>20</v>
      </c>
      <c r="B523">
        <v>1866</v>
      </c>
    </row>
    <row r="524" spans="1:2">
      <c r="A524" t="s">
        <v>20</v>
      </c>
      <c r="B524">
        <v>156</v>
      </c>
    </row>
    <row r="525" spans="1:2">
      <c r="A525" t="s">
        <v>20</v>
      </c>
      <c r="B525">
        <v>255</v>
      </c>
    </row>
    <row r="526" spans="1:2">
      <c r="A526" t="s">
        <v>20</v>
      </c>
      <c r="B526">
        <v>2261</v>
      </c>
    </row>
    <row r="527" spans="1:2">
      <c r="A527" t="s">
        <v>20</v>
      </c>
      <c r="B527">
        <v>40</v>
      </c>
    </row>
    <row r="528" spans="1:2">
      <c r="A528" t="s">
        <v>20</v>
      </c>
      <c r="B528">
        <v>2289</v>
      </c>
    </row>
    <row r="529" spans="1:2">
      <c r="A529" t="s">
        <v>20</v>
      </c>
      <c r="B529">
        <v>65</v>
      </c>
    </row>
    <row r="530" spans="1:2">
      <c r="A530" t="s">
        <v>20</v>
      </c>
      <c r="B530">
        <v>3777</v>
      </c>
    </row>
    <row r="531" spans="1:2">
      <c r="A531" t="s">
        <v>20</v>
      </c>
      <c r="B531">
        <v>184</v>
      </c>
    </row>
    <row r="532" spans="1:2">
      <c r="A532" t="s">
        <v>20</v>
      </c>
      <c r="B532">
        <v>85</v>
      </c>
    </row>
    <row r="533" spans="1:2">
      <c r="A533" t="s">
        <v>20</v>
      </c>
      <c r="B533">
        <v>144</v>
      </c>
    </row>
    <row r="534" spans="1:2">
      <c r="A534" t="s">
        <v>20</v>
      </c>
      <c r="B534">
        <v>1902</v>
      </c>
    </row>
    <row r="535" spans="1:2">
      <c r="A535" t="s">
        <v>20</v>
      </c>
      <c r="B535">
        <v>105</v>
      </c>
    </row>
    <row r="536" spans="1:2">
      <c r="A536" t="s">
        <v>20</v>
      </c>
      <c r="B536">
        <v>132</v>
      </c>
    </row>
    <row r="537" spans="1:2">
      <c r="A537" t="s">
        <v>20</v>
      </c>
      <c r="B537">
        <v>96</v>
      </c>
    </row>
    <row r="538" spans="1:2">
      <c r="A538" t="s">
        <v>20</v>
      </c>
      <c r="B538">
        <v>114</v>
      </c>
    </row>
    <row r="539" spans="1:2">
      <c r="A539" t="s">
        <v>20</v>
      </c>
      <c r="B539">
        <v>203</v>
      </c>
    </row>
    <row r="540" spans="1:2">
      <c r="A540" t="s">
        <v>20</v>
      </c>
      <c r="B540">
        <v>1559</v>
      </c>
    </row>
    <row r="541" spans="1:2">
      <c r="A541" t="s">
        <v>20</v>
      </c>
      <c r="B541">
        <v>1548</v>
      </c>
    </row>
    <row r="542" spans="1:2">
      <c r="A542" t="s">
        <v>20</v>
      </c>
      <c r="B542">
        <v>80</v>
      </c>
    </row>
    <row r="543" spans="1:2">
      <c r="A543" t="s">
        <v>20</v>
      </c>
      <c r="B543">
        <v>131</v>
      </c>
    </row>
    <row r="544" spans="1:2">
      <c r="A544" t="s">
        <v>20</v>
      </c>
      <c r="B544">
        <v>112</v>
      </c>
    </row>
    <row r="545" spans="1:2">
      <c r="A545" t="s">
        <v>20</v>
      </c>
      <c r="B545">
        <v>155</v>
      </c>
    </row>
    <row r="546" spans="1:2">
      <c r="A546" t="s">
        <v>20</v>
      </c>
      <c r="B546">
        <v>266</v>
      </c>
    </row>
    <row r="547" spans="1:2">
      <c r="A547" t="s">
        <v>20</v>
      </c>
      <c r="B547">
        <v>155</v>
      </c>
    </row>
    <row r="548" spans="1:2">
      <c r="A548" t="s">
        <v>20</v>
      </c>
      <c r="B548">
        <v>207</v>
      </c>
    </row>
    <row r="549" spans="1:2">
      <c r="A549" t="s">
        <v>20</v>
      </c>
      <c r="B549">
        <v>245</v>
      </c>
    </row>
    <row r="550" spans="1:2">
      <c r="A550" t="s">
        <v>20</v>
      </c>
      <c r="B550">
        <v>1573</v>
      </c>
    </row>
    <row r="551" spans="1:2">
      <c r="A551" t="s">
        <v>20</v>
      </c>
      <c r="B551">
        <v>114</v>
      </c>
    </row>
    <row r="552" spans="1:2">
      <c r="A552" t="s">
        <v>20</v>
      </c>
      <c r="B552">
        <v>93</v>
      </c>
    </row>
    <row r="553" spans="1:2">
      <c r="A553" t="s">
        <v>20</v>
      </c>
      <c r="B553">
        <v>1681</v>
      </c>
    </row>
    <row r="554" spans="1:2">
      <c r="A554" t="s">
        <v>20</v>
      </c>
      <c r="B554">
        <v>32</v>
      </c>
    </row>
    <row r="555" spans="1:2">
      <c r="A555" t="s">
        <v>20</v>
      </c>
      <c r="B555">
        <v>135</v>
      </c>
    </row>
    <row r="556" spans="1:2">
      <c r="A556" t="s">
        <v>20</v>
      </c>
      <c r="B556">
        <v>140</v>
      </c>
    </row>
    <row r="557" spans="1:2">
      <c r="A557" t="s">
        <v>20</v>
      </c>
      <c r="B557">
        <v>92</v>
      </c>
    </row>
    <row r="558" spans="1:2">
      <c r="A558" t="s">
        <v>20</v>
      </c>
      <c r="B558">
        <v>1015</v>
      </c>
    </row>
    <row r="559" spans="1:2">
      <c r="A559" t="s">
        <v>20</v>
      </c>
      <c r="B559">
        <v>323</v>
      </c>
    </row>
    <row r="560" spans="1:2">
      <c r="A560" t="s">
        <v>20</v>
      </c>
      <c r="B560">
        <v>2326</v>
      </c>
    </row>
    <row r="561" spans="1:2">
      <c r="A561" t="s">
        <v>20</v>
      </c>
      <c r="B561">
        <v>381</v>
      </c>
    </row>
    <row r="562" spans="1:2">
      <c r="A562" t="s">
        <v>20</v>
      </c>
      <c r="B562">
        <v>480</v>
      </c>
    </row>
    <row r="563" spans="1:2">
      <c r="A563" t="s">
        <v>20</v>
      </c>
      <c r="B563">
        <v>226</v>
      </c>
    </row>
    <row r="564" spans="1:2">
      <c r="A564" t="s">
        <v>20</v>
      </c>
      <c r="B564">
        <v>241</v>
      </c>
    </row>
    <row r="565" spans="1:2">
      <c r="A565" t="s">
        <v>20</v>
      </c>
      <c r="B565">
        <v>132</v>
      </c>
    </row>
    <row r="566" spans="1:2">
      <c r="A566" t="s">
        <v>20</v>
      </c>
      <c r="B566">
        <v>2043</v>
      </c>
    </row>
  </sheetData>
  <mergeCells count="2">
    <mergeCell ref="H2:J2"/>
    <mergeCell ref="L2:N2"/>
  </mergeCells>
  <conditionalFormatting sqref="A1:A1048141">
    <cfRule type="expression" dxfId="7" priority="5">
      <formula>A1:A1001="canceled"</formula>
    </cfRule>
    <cfRule type="expression" dxfId="6" priority="6">
      <formula>A1:A1001="live"</formula>
    </cfRule>
    <cfRule type="expression" dxfId="5" priority="7">
      <formula>A1:A1001="successful"</formula>
    </cfRule>
    <cfRule type="expression" dxfId="4" priority="8">
      <formula>A1:A1001="failed"</formula>
    </cfRule>
  </conditionalFormatting>
  <conditionalFormatting sqref="D1:D365">
    <cfRule type="expression" dxfId="3" priority="1">
      <formula>D1:D1001="canceled"</formula>
    </cfRule>
    <cfRule type="expression" dxfId="2" priority="2">
      <formula>D1:D1001="live"</formula>
    </cfRule>
    <cfRule type="expression" dxfId="1" priority="3">
      <formula>D1:D1001="successful"</formula>
    </cfRule>
    <cfRule type="expression" dxfId="0" priority="4">
      <formula>D1:D1001="failed"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</vt:lpstr>
      <vt:lpstr>Sub-Category</vt:lpstr>
      <vt:lpstr>Outcome</vt:lpstr>
      <vt:lpstr>Goal Analysis</vt:lpstr>
      <vt:lpstr>Statistical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Cesar Saldivar</cp:lastModifiedBy>
  <dcterms:created xsi:type="dcterms:W3CDTF">2021-09-29T18:52:28Z</dcterms:created>
  <dcterms:modified xsi:type="dcterms:W3CDTF">2024-06-14T04:47:52Z</dcterms:modified>
</cp:coreProperties>
</file>