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Schule\HTL\5bi\Medt\Datenbereitstellung\Datenbereitstellung\"/>
    </mc:Choice>
  </mc:AlternateContent>
  <bookViews>
    <workbookView xWindow="0" yWindow="0" windowWidth="17970" windowHeight="5655" xr2:uid="{00000000-000D-0000-FFFF-FFFF00000000}"/>
  </bookViews>
  <sheets>
    <sheet name="Bilanz" sheetId="2" r:id="rId1"/>
  </sheets>
  <definedNames>
    <definedName name="_143b285f_STF_Dekoration_1_CN4">Bilanz!$8:$8</definedName>
    <definedName name="_143b285f_STF_Dekoration_1_CN5">Bilanz!$AB$2:$AG$16</definedName>
    <definedName name="_143b285f_STF_Dekoration_1_CN6">Bilanz!$AB$3:$AG$19</definedName>
    <definedName name="_143b285f_STF_Dekoration_1_CN7">Bilanz!$B$8:$AA$8,Bilanz!$B$13:$AA$16</definedName>
    <definedName name="_143b285f_STF_Dekoration_1_CN8">Bilanz!$A$8,Bilanz!$A$13:$A$16</definedName>
    <definedName name="_143b285f_STF_Fuss_1_CN1">Bilanz!$A$20:$AG$20</definedName>
    <definedName name="_143b285f_STF_Fuss_1_CN2">Bilanz!$A$20:$AG$20</definedName>
    <definedName name="_143b285f_STF_Koerper_1_CN1">Bilanz!$B$3:$AG$19</definedName>
    <definedName name="_143b285f_STF_Koerper_1_CN2">Bilanz!$B$3:$AG$19</definedName>
    <definedName name="_143b285f_STF_Tabellenkopf_1_CN1">Bilanz!$A$2:$AG$2</definedName>
    <definedName name="_143b285f_STF_Tabellenkopf_1_CN2">Bilanz!$A$2:$AG$2</definedName>
    <definedName name="_143b285f_STF_Titel_1_CN1">Bilanz!$A$1:$AG$1</definedName>
    <definedName name="_143b285f_STF_Vorspalte_1_CN1">Bilanz!$A$3:$A$19</definedName>
    <definedName name="_143b285f_STF_Vorspalte_1_CN2">Bilanz!$A$3:$A$19</definedName>
  </definedNames>
  <calcPr calcId="171027"/>
</workbook>
</file>

<file path=xl/calcChain.xml><?xml version="1.0" encoding="utf-8"?>
<calcChain xmlns="http://schemas.openxmlformats.org/spreadsheetml/2006/main">
  <c r="AF19" i="2" l="1"/>
  <c r="AC19" i="2"/>
  <c r="AB19" i="2"/>
  <c r="AD18" i="2"/>
  <c r="AB18" i="2"/>
  <c r="AE17" i="2"/>
  <c r="AF17" i="2"/>
  <c r="AD17" i="2"/>
  <c r="AB17" i="2"/>
  <c r="AF16" i="2"/>
  <c r="AF15" i="2"/>
  <c r="AD15" i="2"/>
  <c r="AB15" i="2"/>
  <c r="AD14" i="2"/>
  <c r="AF13" i="2"/>
  <c r="AD13" i="2"/>
  <c r="AF12" i="2"/>
  <c r="AF11" i="2"/>
  <c r="AB11" i="2"/>
  <c r="AE10" i="2"/>
  <c r="AD10" i="2"/>
  <c r="AB10" i="2"/>
  <c r="AF9" i="2"/>
  <c r="AB9" i="2"/>
  <c r="AE8" i="2"/>
  <c r="AF8" i="2"/>
  <c r="AC8" i="2"/>
  <c r="AF7" i="2"/>
  <c r="AC7" i="2"/>
  <c r="AB7" i="2"/>
  <c r="AD6" i="2"/>
  <c r="AF5" i="2"/>
  <c r="AD5" i="2"/>
  <c r="AF4" i="2"/>
  <c r="AD4" i="2"/>
  <c r="AF3" i="2"/>
  <c r="AB3" i="2"/>
  <c r="AD3" i="2"/>
  <c r="AB4" i="2"/>
  <c r="AF6" i="2"/>
  <c r="AD7" i="2"/>
  <c r="AD8" i="2"/>
  <c r="AD9" i="2"/>
  <c r="AF10" i="2"/>
  <c r="AD11" i="2"/>
  <c r="AD12" i="2"/>
  <c r="AB13" i="2"/>
  <c r="AF14" i="2"/>
  <c r="AF18" i="2"/>
  <c r="AD19" i="2"/>
  <c r="AG4" i="2" l="1"/>
  <c r="AC5" i="2"/>
  <c r="AE7" i="2"/>
  <c r="AC11" i="2"/>
  <c r="AB12" i="2"/>
  <c r="AC13" i="2"/>
  <c r="AC15" i="2"/>
  <c r="AG19" i="2"/>
  <c r="AE19" i="2"/>
  <c r="AE4" i="2"/>
  <c r="AC10" i="2"/>
  <c r="AE12" i="2"/>
  <c r="AC16" i="2"/>
  <c r="AC18" i="2"/>
  <c r="AE18" i="2"/>
  <c r="AC9" i="2"/>
  <c r="AE13" i="2"/>
  <c r="AG11" i="2"/>
  <c r="AC3" i="2"/>
  <c r="AE3" i="2"/>
  <c r="AG5" i="2"/>
  <c r="AB8" i="2"/>
  <c r="AE9" i="2"/>
  <c r="AE11" i="2"/>
  <c r="AC12" i="2"/>
  <c r="AG13" i="2"/>
  <c r="AE15" i="2"/>
  <c r="AC17" i="2"/>
  <c r="AC4" i="2"/>
  <c r="AC6" i="2"/>
  <c r="AE6" i="2"/>
  <c r="AC14" i="2"/>
  <c r="AE14" i="2"/>
  <c r="AE16" i="2"/>
  <c r="AE5" i="2"/>
  <c r="AG3" i="2"/>
  <c r="AG12" i="2"/>
  <c r="AG8" i="2"/>
  <c r="AD16" i="2"/>
  <c r="AB5" i="2"/>
  <c r="AG16" i="2"/>
  <c r="AG7" i="2"/>
  <c r="AG15" i="2"/>
  <c r="AG9" i="2"/>
  <c r="AB16" i="2"/>
  <c r="AB6" i="2"/>
  <c r="AG14" i="2"/>
  <c r="AG17" i="2"/>
  <c r="AG6" i="2"/>
  <c r="AG18" i="2"/>
  <c r="AG10" i="2"/>
  <c r="AB14" i="2"/>
</calcChain>
</file>

<file path=xl/sharedStrings.xml><?xml version="1.0" encoding="utf-8"?>
<sst xmlns="http://schemas.openxmlformats.org/spreadsheetml/2006/main" count="54" uniqueCount="53">
  <si>
    <t>Steinkohle</t>
  </si>
  <si>
    <t>Braunkohle</t>
  </si>
  <si>
    <t>Koks</t>
  </si>
  <si>
    <t>Erdöl</t>
  </si>
  <si>
    <t>Benzin</t>
  </si>
  <si>
    <t>Petroleum</t>
  </si>
  <si>
    <t>Diesel</t>
  </si>
  <si>
    <t>Heizöl</t>
  </si>
  <si>
    <t>Flüssiggas</t>
  </si>
  <si>
    <t>Naturgas</t>
  </si>
  <si>
    <t>Gichtgas</t>
  </si>
  <si>
    <t>Kokereigas</t>
  </si>
  <si>
    <t>Brennholz</t>
  </si>
  <si>
    <t>Fernwärme</t>
  </si>
  <si>
    <t>Wasserkraft</t>
  </si>
  <si>
    <t>Insgesamt</t>
  </si>
  <si>
    <t>Inländische Erzeugung von Rohenergie</t>
  </si>
  <si>
    <t>Importe von Roh- und abgeleiteter Energie</t>
  </si>
  <si>
    <t>Exporte von Roh- und abgeleiteter Energie</t>
  </si>
  <si>
    <t>Bruttoinlandsverbrauch</t>
  </si>
  <si>
    <t>Umwandlungseinsatz</t>
  </si>
  <si>
    <t>Umwandlungsausstoß</t>
  </si>
  <si>
    <t>Nichtenergetischer Verbrauch</t>
  </si>
  <si>
    <t>Energetischer Endverbrauch</t>
  </si>
  <si>
    <t>Elektrische 
Energie</t>
  </si>
  <si>
    <t>Produzierender Bereich</t>
  </si>
  <si>
    <t>Verkehr</t>
  </si>
  <si>
    <t>Sonstige</t>
  </si>
  <si>
    <t>Offentliche und Private Dienstleistungen</t>
  </si>
  <si>
    <t>Private Haushalte</t>
  </si>
  <si>
    <t>Landwirtschaft</t>
  </si>
  <si>
    <t>Sonstiger 
Raffinerie-
Einsatz</t>
  </si>
  <si>
    <t>Gasöl 
für 
Heizzwecke</t>
  </si>
  <si>
    <t>Sonstige 
Produkte der 
Erdöl-
Verarbeitung</t>
  </si>
  <si>
    <t>Raffinerie-
Restgas</t>
  </si>
  <si>
    <t>Brennbare 
Abfälle</t>
  </si>
  <si>
    <t>Biogene 
Brenn- u. 
Treibstoffe</t>
  </si>
  <si>
    <t>Umgebungs-
wärme</t>
  </si>
  <si>
    <t>Wind 
und 
Photovoltaik</t>
  </si>
  <si>
    <t>Kohle</t>
  </si>
  <si>
    <t xml:space="preserve">Öl </t>
  </si>
  <si>
    <t>Gas</t>
  </si>
  <si>
    <t>Erneuerbare</t>
  </si>
  <si>
    <t>Bioethanol</t>
  </si>
  <si>
    <t>Biodiesel</t>
  </si>
  <si>
    <t>Produktvertragung</t>
  </si>
  <si>
    <r>
      <t>Lagerveränderung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)</t>
    </r>
  </si>
  <si>
    <r>
      <t>Verbrauch des Sektors Energie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</t>
    </r>
  </si>
  <si>
    <t>Vorläufige Energiebilanz Österreich 2016 in Terajoule</t>
  </si>
  <si>
    <t>Q: STATISTIK AUSTRIA, Energiestatistik. Erstellt am 28.04.2017. – 1) vom Lager: + / auf Lager: -. – 2) inkl. Transportverluste.</t>
  </si>
  <si>
    <t>Bilanzaggregate \ Energieträger</t>
  </si>
  <si>
    <t>https://www.e-control.at/konsumenten/strom/strompreis/was-kostet-eine-kwh/-/asset_publisher/AGb0fFV4c3Hl/content/was-kostet-eine-kwh-strom-?inheritRedirect=false&amp;redirect=https%3A%2F%2Fwww.e-control.at%2Fkonsumenten%2Fstrom%2Fstrompreis%2Fwas-kostet-eine-kwh%3Fp_p_id%3D101_INSTANCE_AGb0fFV4c3Hl%26p_p_lifecycle%3D0%26p_p_state%3Dnormal%26p_p_mode%3Dview%26p_p_col_id%3Dcolumn-1%26p_p_col_pos%3D1%26p_p_col_count%3D2</t>
  </si>
  <si>
    <t>http://www.ier.uni-stuttgart.de/publikationen/arbeitsberichte/downloads/Arbeitsbericht_04.pdf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</si>
</sst>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0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8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800000"/>
      </right>
      <top style="thin">
        <color rgb="FFC0C0C0"/>
      </top>
      <bottom style="thin">
        <color rgb="FFC0C0C0"/>
      </bottom>
      <diagonal/>
    </border>
    <border>
      <left style="thin">
        <color rgb="FF800000"/>
      </left>
      <right style="thin">
        <color rgb="FFC0C0C0"/>
      </right>
      <top style="medium">
        <color rgb="FF800000"/>
      </top>
      <bottom style="medium">
        <color rgb="FF800000"/>
      </bottom>
      <diagonal/>
    </border>
    <border>
      <left style="thin">
        <color rgb="FFC0C0C0"/>
      </left>
      <right style="thin">
        <color rgb="FFC0C0C0"/>
      </right>
      <top style="medium">
        <color rgb="FF800000"/>
      </top>
      <bottom style="medium">
        <color rgb="FF800000"/>
      </bottom>
      <diagonal/>
    </border>
    <border>
      <left style="thin">
        <color rgb="FFC0C0C0"/>
      </left>
      <right style="thin">
        <color rgb="FF800000"/>
      </right>
      <top style="medium">
        <color rgb="FF800000"/>
      </top>
      <bottom style="medium">
        <color rgb="FF800000"/>
      </bottom>
      <diagonal/>
    </border>
    <border>
      <left style="thin">
        <color rgb="FF800000"/>
      </left>
      <right style="thin">
        <color rgb="FFC0C0C0"/>
      </right>
      <top style="thin">
        <color rgb="FF800000"/>
      </top>
      <bottom style="thin">
        <color rgb="FF800000"/>
      </bottom>
      <diagonal/>
    </border>
    <border>
      <left style="thin">
        <color rgb="FFC0C0C0"/>
      </left>
      <right style="thin">
        <color rgb="FFC0C0C0"/>
      </right>
      <top style="thin">
        <color rgb="FF800000"/>
      </top>
      <bottom style="thin">
        <color rgb="FF800000"/>
      </bottom>
      <diagonal/>
    </border>
    <border>
      <left style="thin">
        <color rgb="FFC0C0C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C0C0C0"/>
      </left>
      <right/>
      <top style="thin">
        <color rgb="FF800000"/>
      </top>
      <bottom style="thin">
        <color rgb="FF800000"/>
      </bottom>
      <diagonal/>
    </border>
    <border>
      <left style="thin">
        <color rgb="FF800000"/>
      </left>
      <right style="thin">
        <color rgb="FFC0C0C0"/>
      </right>
      <top style="medium">
        <color rgb="FF80000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rgb="FF800000"/>
      </top>
      <bottom style="thin">
        <color rgb="FFC0C0C0"/>
      </bottom>
      <diagonal/>
    </border>
    <border>
      <left style="thin">
        <color rgb="FFC0C0C0"/>
      </left>
      <right style="thin">
        <color rgb="FF800000"/>
      </right>
      <top style="medium">
        <color rgb="FF800000"/>
      </top>
      <bottom style="thin">
        <color rgb="FFC0C0C0"/>
      </bottom>
      <diagonal/>
    </border>
    <border>
      <left style="thin">
        <color rgb="FF800000"/>
      </left>
      <right style="thin">
        <color rgb="FFC0C0C0"/>
      </right>
      <top style="thin">
        <color rgb="FFC0C0C0"/>
      </top>
      <bottom style="thin">
        <color rgb="FF8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800000"/>
      </bottom>
      <diagonal/>
    </border>
    <border>
      <left style="thin">
        <color rgb="FFC0C0C0"/>
      </left>
      <right style="thin">
        <color rgb="FF800000"/>
      </right>
      <top style="thin">
        <color rgb="FFC0C0C0"/>
      </top>
      <bottom style="thin">
        <color rgb="FF8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4" fillId="0" borderId="0" xfId="0" applyFont="1" applyFill="1"/>
    <xf numFmtId="9" fontId="4" fillId="0" borderId="0" xfId="2" applyFont="1" applyFill="1"/>
    <xf numFmtId="0" fontId="3" fillId="0" borderId="1" xfId="0" applyFont="1" applyFill="1" applyBorder="1"/>
    <xf numFmtId="3" fontId="3" fillId="0" borderId="2" xfId="1" applyNumberFormat="1" applyFont="1" applyFill="1" applyBorder="1"/>
    <xf numFmtId="3" fontId="4" fillId="0" borderId="2" xfId="1" applyNumberFormat="1" applyFont="1" applyFill="1" applyBorder="1"/>
    <xf numFmtId="3" fontId="4" fillId="0" borderId="3" xfId="1" applyNumberFormat="1" applyFont="1" applyFill="1" applyBorder="1"/>
    <xf numFmtId="0" fontId="4" fillId="0" borderId="1" xfId="0" applyFont="1" applyFill="1" applyBorder="1"/>
    <xf numFmtId="0" fontId="4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5" fontId="3" fillId="0" borderId="0" xfId="0" applyNumberFormat="1" applyFont="1" applyFill="1"/>
    <xf numFmtId="0" fontId="3" fillId="0" borderId="11" xfId="0" applyFont="1" applyFill="1" applyBorder="1"/>
    <xf numFmtId="3" fontId="3" fillId="0" borderId="12" xfId="1" applyNumberFormat="1" applyFont="1" applyFill="1" applyBorder="1"/>
    <xf numFmtId="3" fontId="4" fillId="0" borderId="12" xfId="1" applyNumberFormat="1" applyFont="1" applyFill="1" applyBorder="1"/>
    <xf numFmtId="3" fontId="4" fillId="0" borderId="13" xfId="1" applyNumberFormat="1" applyFont="1" applyFill="1" applyBorder="1"/>
    <xf numFmtId="0" fontId="3" fillId="0" borderId="14" xfId="0" applyFont="1" applyFill="1" applyBorder="1"/>
    <xf numFmtId="3" fontId="3" fillId="0" borderId="15" xfId="1" applyNumberFormat="1" applyFont="1" applyFill="1" applyBorder="1"/>
    <xf numFmtId="3" fontId="4" fillId="0" borderId="15" xfId="1" applyNumberFormat="1" applyFont="1" applyFill="1" applyBorder="1"/>
    <xf numFmtId="3" fontId="4" fillId="0" borderId="16" xfId="1" applyNumberFormat="1" applyFont="1" applyFill="1" applyBorder="1"/>
    <xf numFmtId="3" fontId="4" fillId="0" borderId="0" xfId="0" applyNumberFormat="1" applyFont="1" applyFill="1"/>
    <xf numFmtId="3" fontId="3" fillId="0" borderId="0" xfId="0" applyNumberFormat="1" applyFont="1" applyFill="1"/>
    <xf numFmtId="0" fontId="4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</cellXfs>
  <cellStyles count="5">
    <cellStyle name="Komma" xfId="1" builtinId="3"/>
    <cellStyle name="Prozent" xfId="2" builtinId="5"/>
    <cellStyle name="Prozent 2" xfId="4" xr:uid="{00000000-0005-0000-0000-000002000000}"/>
    <cellStyle name="Standard" xfId="0" builtinId="0"/>
    <cellStyle name="Standard 2" xfId="3" xr:uid="{00000000-0005-0000-0000-000004000000}"/>
  </cellStyles>
  <dxfs count="0"/>
  <tableStyles count="0" defaultTableStyle="TableStyleMedium9" defaultPivotStyle="PivotStyleLight16"/>
  <colors>
    <mruColors>
      <color rgb="FFC0C0C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2"/>
  <sheetViews>
    <sheetView tabSelected="1" topLeftCell="A2" zoomScale="90" zoomScaleNormal="90" zoomScaleSheetLayoutView="69" workbookViewId="0">
      <pane xSplit="1" topLeftCell="AB1" activePane="topRight" state="frozen"/>
      <selection pane="topRight" activeCell="A24" sqref="A24"/>
    </sheetView>
  </sheetViews>
  <sheetFormatPr baseColWidth="10" defaultColWidth="11.42578125" defaultRowHeight="12.75" x14ac:dyDescent="0.2"/>
  <cols>
    <col min="1" max="1" width="44.5703125" style="1" customWidth="1"/>
    <col min="2" max="27" width="12.7109375" style="1" hidden="1" customWidth="1"/>
    <col min="28" max="33" width="12.7109375" style="1" customWidth="1"/>
    <col min="34" max="16384" width="11.42578125" style="1"/>
  </cols>
  <sheetData>
    <row r="1" spans="1:35" ht="30" customHeight="1" thickBot="1" x14ac:dyDescent="0.25">
      <c r="A1" s="25" t="s">
        <v>48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35" s="2" customFormat="1" ht="66" customHeight="1" thickBot="1" x14ac:dyDescent="0.25">
      <c r="A2" s="10" t="s">
        <v>50</v>
      </c>
      <c r="B2" s="11" t="s">
        <v>0</v>
      </c>
      <c r="C2" s="11" t="s">
        <v>1</v>
      </c>
      <c r="D2" s="11" t="s">
        <v>2</v>
      </c>
      <c r="E2" s="11" t="s">
        <v>3</v>
      </c>
      <c r="F2" s="11" t="s">
        <v>31</v>
      </c>
      <c r="G2" s="11" t="s">
        <v>4</v>
      </c>
      <c r="H2" s="11" t="s">
        <v>43</v>
      </c>
      <c r="I2" s="11" t="s">
        <v>5</v>
      </c>
      <c r="J2" s="11" t="s">
        <v>6</v>
      </c>
      <c r="K2" s="11" t="s">
        <v>44</v>
      </c>
      <c r="L2" s="11" t="s">
        <v>32</v>
      </c>
      <c r="M2" s="11" t="s">
        <v>7</v>
      </c>
      <c r="N2" s="11" t="s">
        <v>8</v>
      </c>
      <c r="O2" s="11" t="s">
        <v>33</v>
      </c>
      <c r="P2" s="11" t="s">
        <v>34</v>
      </c>
      <c r="Q2" s="11" t="s">
        <v>9</v>
      </c>
      <c r="R2" s="11" t="s">
        <v>10</v>
      </c>
      <c r="S2" s="11" t="s">
        <v>11</v>
      </c>
      <c r="T2" s="11" t="s">
        <v>35</v>
      </c>
      <c r="U2" s="11" t="s">
        <v>12</v>
      </c>
      <c r="V2" s="11" t="s">
        <v>36</v>
      </c>
      <c r="W2" s="11" t="s">
        <v>37</v>
      </c>
      <c r="X2" s="11" t="s">
        <v>13</v>
      </c>
      <c r="Y2" s="11" t="s">
        <v>14</v>
      </c>
      <c r="Z2" s="11" t="s">
        <v>38</v>
      </c>
      <c r="AA2" s="11" t="s">
        <v>24</v>
      </c>
      <c r="AB2" s="12" t="s">
        <v>39</v>
      </c>
      <c r="AC2" s="12" t="s">
        <v>40</v>
      </c>
      <c r="AD2" s="12" t="s">
        <v>41</v>
      </c>
      <c r="AE2" s="12" t="s">
        <v>42</v>
      </c>
      <c r="AF2" s="12" t="s">
        <v>35</v>
      </c>
      <c r="AG2" s="13" t="s">
        <v>15</v>
      </c>
    </row>
    <row r="3" spans="1:35" ht="15" customHeight="1" x14ac:dyDescent="0.2">
      <c r="A3" s="15" t="s">
        <v>16</v>
      </c>
      <c r="B3" s="16">
        <v>0</v>
      </c>
      <c r="C3" s="16">
        <v>4.4000000000000004</v>
      </c>
      <c r="D3" s="16">
        <v>0</v>
      </c>
      <c r="E3" s="16">
        <v>33660.727855000005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40380.246210959995</v>
      </c>
      <c r="R3" s="16">
        <v>0</v>
      </c>
      <c r="S3" s="16">
        <v>0</v>
      </c>
      <c r="T3" s="16">
        <v>30855.30116729307</v>
      </c>
      <c r="U3" s="16">
        <v>50657.736477625789</v>
      </c>
      <c r="V3" s="16">
        <v>178160.2650897807</v>
      </c>
      <c r="W3" s="16">
        <v>17431.498818009324</v>
      </c>
      <c r="X3" s="16">
        <v>0</v>
      </c>
      <c r="Y3" s="16">
        <v>143168.35981715296</v>
      </c>
      <c r="Z3" s="16">
        <v>22579.867227376133</v>
      </c>
      <c r="AA3" s="16">
        <v>0</v>
      </c>
      <c r="AB3" s="17">
        <f>SUM(B3:D3)+R3+S3</f>
        <v>4.4000000000000004</v>
      </c>
      <c r="AC3" s="17">
        <f>SUM(E3:G3,I3:J3,L3:P3)</f>
        <v>33660.727855000005</v>
      </c>
      <c r="AD3" s="17">
        <f>Q3</f>
        <v>40380.246210959995</v>
      </c>
      <c r="AE3" s="17">
        <f>U3+V3+W3+Y3+Z3+H3+K3</f>
        <v>411997.72742994496</v>
      </c>
      <c r="AF3" s="17">
        <f>+T3</f>
        <v>30855.30116729307</v>
      </c>
      <c r="AG3" s="18">
        <f>SUM(B3:AA3)</f>
        <v>516898.40266319801</v>
      </c>
    </row>
    <row r="4" spans="1:35" ht="15" customHeight="1" x14ac:dyDescent="0.2">
      <c r="A4" s="5" t="s">
        <v>45</v>
      </c>
      <c r="B4" s="6">
        <v>0</v>
      </c>
      <c r="C4" s="6">
        <v>0</v>
      </c>
      <c r="D4" s="6">
        <v>0</v>
      </c>
      <c r="E4" s="6">
        <v>0</v>
      </c>
      <c r="F4" s="6">
        <v>7202.2959138400001</v>
      </c>
      <c r="G4" s="6">
        <v>-465.12712800000008</v>
      </c>
      <c r="H4" s="6">
        <v>0</v>
      </c>
      <c r="I4" s="6">
        <v>-914.32380780000005</v>
      </c>
      <c r="J4" s="6">
        <v>0</v>
      </c>
      <c r="K4" s="6">
        <v>0</v>
      </c>
      <c r="L4" s="6">
        <v>-2966.9800929999997</v>
      </c>
      <c r="M4" s="6">
        <v>-2855.8648850400004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7">
        <f>SUM(B4:D4)+R4+S4</f>
        <v>0</v>
      </c>
      <c r="AC4" s="7">
        <f t="shared" ref="AC4:AC13" si="0">SUM(E4:G4,I4:J4,L4:P4)</f>
        <v>-4.5474735088646412E-13</v>
      </c>
      <c r="AD4" s="7">
        <f>Q4</f>
        <v>0</v>
      </c>
      <c r="AE4" s="7">
        <f t="shared" ref="AE4:AE13" si="1">U4+V4+W4+Y4+Z4+H4+K4</f>
        <v>0</v>
      </c>
      <c r="AF4" s="7">
        <f t="shared" ref="AF4:AF19" si="2">+T4</f>
        <v>0</v>
      </c>
      <c r="AG4" s="8">
        <f>SUM(B4:AA4)</f>
        <v>-4.5474735088646412E-13</v>
      </c>
    </row>
    <row r="5" spans="1:35" ht="15" customHeight="1" x14ac:dyDescent="0.2">
      <c r="A5" s="5" t="s">
        <v>17</v>
      </c>
      <c r="B5" s="6">
        <v>94717.379317896091</v>
      </c>
      <c r="C5" s="6">
        <v>2029.6943491912416</v>
      </c>
      <c r="D5" s="6">
        <v>23955.719444944516</v>
      </c>
      <c r="E5" s="6">
        <v>311630.75776499999</v>
      </c>
      <c r="F5" s="6">
        <v>6118.9298500000004</v>
      </c>
      <c r="G5" s="6">
        <v>32626.442977500003</v>
      </c>
      <c r="H5" s="6">
        <v>1318.4770364378612</v>
      </c>
      <c r="I5" s="6">
        <v>5964.3305579999997</v>
      </c>
      <c r="J5" s="6">
        <v>176547.27688799999</v>
      </c>
      <c r="K5" s="6">
        <v>11623.318936688082</v>
      </c>
      <c r="L5" s="6">
        <v>27446.70914594</v>
      </c>
      <c r="M5" s="6">
        <v>648.68985449449997</v>
      </c>
      <c r="N5" s="6">
        <v>2467.1135325999999</v>
      </c>
      <c r="O5" s="6">
        <v>20107.320188847738</v>
      </c>
      <c r="P5" s="6">
        <v>0</v>
      </c>
      <c r="Q5" s="6">
        <v>496470.60000000003</v>
      </c>
      <c r="R5" s="6">
        <v>0</v>
      </c>
      <c r="S5" s="6">
        <v>0</v>
      </c>
      <c r="T5" s="6">
        <v>0</v>
      </c>
      <c r="U5" s="6">
        <v>6823.5138370189998</v>
      </c>
      <c r="V5" s="6">
        <v>16425.279473771236</v>
      </c>
      <c r="W5" s="6">
        <v>0</v>
      </c>
      <c r="X5" s="6">
        <v>0</v>
      </c>
      <c r="Y5" s="6">
        <v>0</v>
      </c>
      <c r="Z5" s="6">
        <v>0</v>
      </c>
      <c r="AA5" s="6">
        <v>94835.090206799985</v>
      </c>
      <c r="AB5" s="7">
        <f t="shared" ref="AB5:AB13" si="3">SUM(B5:D5)+R5+S5</f>
        <v>120702.79311203185</v>
      </c>
      <c r="AC5" s="7">
        <f t="shared" si="0"/>
        <v>583557.57076038222</v>
      </c>
      <c r="AD5" s="7">
        <f t="shared" ref="AD5:AD13" si="4">Q5</f>
        <v>496470.60000000003</v>
      </c>
      <c r="AE5" s="7">
        <f t="shared" si="1"/>
        <v>36190.589283916175</v>
      </c>
      <c r="AF5" s="7">
        <f t="shared" si="2"/>
        <v>0</v>
      </c>
      <c r="AG5" s="8">
        <f t="shared" ref="AG5:AG13" si="5">SUM(B5:AA5)</f>
        <v>1331756.6433631305</v>
      </c>
    </row>
    <row r="6" spans="1:35" ht="15" customHeight="1" x14ac:dyDescent="0.2">
      <c r="A6" s="5" t="s">
        <v>46</v>
      </c>
      <c r="B6" s="6">
        <v>3663.8855535420125</v>
      </c>
      <c r="C6" s="6">
        <v>-130.8355420157981</v>
      </c>
      <c r="D6" s="6">
        <v>3833.71401107876</v>
      </c>
      <c r="E6" s="6">
        <v>2820.4570375000003</v>
      </c>
      <c r="F6" s="6">
        <v>6647.4717031869586</v>
      </c>
      <c r="G6" s="6">
        <v>-1416.3111838800003</v>
      </c>
      <c r="H6" s="6">
        <v>-51.081001649999997</v>
      </c>
      <c r="I6" s="6">
        <v>49.993040700000002</v>
      </c>
      <c r="J6" s="6">
        <v>-2624.7899775999999</v>
      </c>
      <c r="K6" s="6">
        <v>-172.78713414748705</v>
      </c>
      <c r="L6" s="6">
        <v>-2088.6275787</v>
      </c>
      <c r="M6" s="6">
        <v>4904.0498963598729</v>
      </c>
      <c r="N6" s="6">
        <v>-87.025718919999989</v>
      </c>
      <c r="O6" s="6">
        <v>275.04792885693689</v>
      </c>
      <c r="P6" s="6">
        <v>0</v>
      </c>
      <c r="Q6" s="6">
        <v>1954.1509200000241</v>
      </c>
      <c r="R6" s="6">
        <v>0</v>
      </c>
      <c r="S6" s="6">
        <v>0</v>
      </c>
      <c r="T6" s="6">
        <v>0</v>
      </c>
      <c r="U6" s="6">
        <v>0</v>
      </c>
      <c r="V6" s="6">
        <v>-2454.5817386534895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7">
        <f t="shared" si="3"/>
        <v>7366.7640226049743</v>
      </c>
      <c r="AC6" s="7">
        <f t="shared" si="0"/>
        <v>8480.2651475037692</v>
      </c>
      <c r="AD6" s="7">
        <f t="shared" si="4"/>
        <v>1954.1509200000241</v>
      </c>
      <c r="AE6" s="7">
        <f t="shared" si="1"/>
        <v>-2678.4498744509765</v>
      </c>
      <c r="AF6" s="7">
        <f t="shared" si="2"/>
        <v>0</v>
      </c>
      <c r="AG6" s="8">
        <f t="shared" si="5"/>
        <v>15122.730215657792</v>
      </c>
    </row>
    <row r="7" spans="1:35" ht="15" customHeight="1" x14ac:dyDescent="0.2">
      <c r="A7" s="5" t="s">
        <v>18</v>
      </c>
      <c r="B7" s="6">
        <v>0.33886671553587583</v>
      </c>
      <c r="C7" s="6">
        <v>0.38667419999999997</v>
      </c>
      <c r="D7" s="6">
        <v>0.24169558589451992</v>
      </c>
      <c r="E7" s="6">
        <v>0</v>
      </c>
      <c r="F7" s="6">
        <v>1455.1699996622688</v>
      </c>
      <c r="G7" s="6">
        <v>34638.989594040002</v>
      </c>
      <c r="H7" s="6">
        <v>1220.5200033000001</v>
      </c>
      <c r="I7" s="6">
        <v>1059.1202639999999</v>
      </c>
      <c r="J7" s="6">
        <v>32679.135337600001</v>
      </c>
      <c r="K7" s="6">
        <v>2151.4761163691824</v>
      </c>
      <c r="L7" s="6">
        <v>521.156339</v>
      </c>
      <c r="M7" s="6">
        <v>23665.288142487279</v>
      </c>
      <c r="N7" s="6">
        <v>3153.2004175999996</v>
      </c>
      <c r="O7" s="6">
        <v>9072.0727238921427</v>
      </c>
      <c r="P7" s="6">
        <v>0</v>
      </c>
      <c r="Q7" s="6">
        <v>238537.38530231995</v>
      </c>
      <c r="R7" s="6">
        <v>0</v>
      </c>
      <c r="S7" s="6">
        <v>0</v>
      </c>
      <c r="T7" s="6">
        <v>0</v>
      </c>
      <c r="U7" s="6">
        <v>150.325062382</v>
      </c>
      <c r="V7" s="6">
        <v>21078.870435851604</v>
      </c>
      <c r="W7" s="6">
        <v>0</v>
      </c>
      <c r="X7" s="6">
        <v>0</v>
      </c>
      <c r="Y7" s="6">
        <v>0</v>
      </c>
      <c r="Z7" s="6">
        <v>0</v>
      </c>
      <c r="AA7" s="6">
        <v>69077.994659999997</v>
      </c>
      <c r="AB7" s="7">
        <f t="shared" si="3"/>
        <v>0.96723650143039575</v>
      </c>
      <c r="AC7" s="7">
        <f t="shared" si="0"/>
        <v>106244.13281828168</v>
      </c>
      <c r="AD7" s="7">
        <f t="shared" si="4"/>
        <v>238537.38530231995</v>
      </c>
      <c r="AE7" s="7">
        <f t="shared" si="1"/>
        <v>24601.191617902787</v>
      </c>
      <c r="AF7" s="7">
        <f t="shared" si="2"/>
        <v>0</v>
      </c>
      <c r="AG7" s="8">
        <f t="shared" si="5"/>
        <v>438461.67163500586</v>
      </c>
    </row>
    <row r="8" spans="1:35" s="3" customFormat="1" ht="15" customHeight="1" x14ac:dyDescent="0.2">
      <c r="A8" s="9" t="s">
        <v>19</v>
      </c>
      <c r="B8" s="7">
        <v>98380.926004722569</v>
      </c>
      <c r="C8" s="7">
        <v>1902.8721329754435</v>
      </c>
      <c r="D8" s="7">
        <v>27789.191760437381</v>
      </c>
      <c r="E8" s="7">
        <v>348111.94265749998</v>
      </c>
      <c r="F8" s="7">
        <v>18513.527467364689</v>
      </c>
      <c r="G8" s="7">
        <v>-3893.9849284199991</v>
      </c>
      <c r="H8" s="7">
        <v>46.876031487861155</v>
      </c>
      <c r="I8" s="7">
        <v>4040.8795268999993</v>
      </c>
      <c r="J8" s="7">
        <v>141243.35157279999</v>
      </c>
      <c r="K8" s="7">
        <v>9299.0556861714122</v>
      </c>
      <c r="L8" s="7">
        <v>21869.945135239999</v>
      </c>
      <c r="M8" s="7">
        <v>-20968.413276672909</v>
      </c>
      <c r="N8" s="7">
        <v>-773.11260391999986</v>
      </c>
      <c r="O8" s="7">
        <v>11310.295393812532</v>
      </c>
      <c r="P8" s="7">
        <v>0</v>
      </c>
      <c r="Q8" s="7">
        <v>300267.61182864016</v>
      </c>
      <c r="R8" s="7">
        <v>0</v>
      </c>
      <c r="S8" s="7">
        <v>0</v>
      </c>
      <c r="T8" s="7">
        <v>30855.30116729307</v>
      </c>
      <c r="U8" s="7">
        <v>57330.925252262787</v>
      </c>
      <c r="V8" s="7">
        <v>171052.09238904685</v>
      </c>
      <c r="W8" s="7">
        <v>17431.498818009324</v>
      </c>
      <c r="X8" s="7">
        <v>0</v>
      </c>
      <c r="Y8" s="7">
        <v>143168.35981715296</v>
      </c>
      <c r="Z8" s="7">
        <v>22579.867227376133</v>
      </c>
      <c r="AA8" s="7">
        <v>25757.095546799988</v>
      </c>
      <c r="AB8" s="7">
        <f t="shared" si="3"/>
        <v>128072.98989813539</v>
      </c>
      <c r="AC8" s="7">
        <f t="shared" si="0"/>
        <v>519454.43094460428</v>
      </c>
      <c r="AD8" s="7">
        <f t="shared" si="4"/>
        <v>300267.61182864016</v>
      </c>
      <c r="AE8" s="7">
        <f t="shared" si="1"/>
        <v>420908.67522150738</v>
      </c>
      <c r="AF8" s="7">
        <f t="shared" si="2"/>
        <v>30855.30116729307</v>
      </c>
      <c r="AG8" s="8">
        <f t="shared" si="5"/>
        <v>1425316.10460698</v>
      </c>
      <c r="AI8" s="23"/>
    </row>
    <row r="9" spans="1:35" ht="15" customHeight="1" x14ac:dyDescent="0.2">
      <c r="A9" s="5" t="s">
        <v>20</v>
      </c>
      <c r="B9" s="6">
        <v>70517.524472893361</v>
      </c>
      <c r="C9" s="6">
        <v>0</v>
      </c>
      <c r="D9" s="6">
        <v>34522.490494029698</v>
      </c>
      <c r="E9" s="6">
        <v>348111.94265750004</v>
      </c>
      <c r="F9" s="6">
        <v>19967.345801340001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49.743676185398002</v>
      </c>
      <c r="M9" s="6">
        <v>10448.290331686048</v>
      </c>
      <c r="N9" s="6">
        <v>0</v>
      </c>
      <c r="O9" s="6">
        <v>0</v>
      </c>
      <c r="P9" s="6">
        <v>1874.9364935199949</v>
      </c>
      <c r="Q9" s="6">
        <v>82658.901778965839</v>
      </c>
      <c r="R9" s="6">
        <v>14567.692738750002</v>
      </c>
      <c r="S9" s="6">
        <v>3369.0158420000048</v>
      </c>
      <c r="T9" s="6">
        <v>16392.622692352979</v>
      </c>
      <c r="U9" s="6">
        <v>145.60463865771789</v>
      </c>
      <c r="V9" s="6">
        <v>95893.804725099981</v>
      </c>
      <c r="W9" s="6">
        <v>757.78700167804163</v>
      </c>
      <c r="X9" s="6">
        <v>0</v>
      </c>
      <c r="Y9" s="6">
        <v>143168.35981715296</v>
      </c>
      <c r="Z9" s="6">
        <v>22579.867227376133</v>
      </c>
      <c r="AA9" s="6">
        <v>0</v>
      </c>
      <c r="AB9" s="7">
        <f t="shared" si="3"/>
        <v>122976.72354767307</v>
      </c>
      <c r="AC9" s="7">
        <f t="shared" si="0"/>
        <v>380452.25896023144</v>
      </c>
      <c r="AD9" s="7">
        <f t="shared" si="4"/>
        <v>82658.901778965839</v>
      </c>
      <c r="AE9" s="7">
        <f t="shared" si="1"/>
        <v>262545.42340996483</v>
      </c>
      <c r="AF9" s="7">
        <f t="shared" si="2"/>
        <v>16392.622692352979</v>
      </c>
      <c r="AG9" s="8">
        <f t="shared" si="5"/>
        <v>865025.93038918811</v>
      </c>
      <c r="AH9" s="24"/>
    </row>
    <row r="10" spans="1:35" ht="15" customHeight="1" x14ac:dyDescent="0.2">
      <c r="A10" s="5" t="s">
        <v>21</v>
      </c>
      <c r="B10" s="6">
        <v>0</v>
      </c>
      <c r="C10" s="6">
        <v>0</v>
      </c>
      <c r="D10" s="6">
        <v>39036.176111505883</v>
      </c>
      <c r="E10" s="6">
        <v>0</v>
      </c>
      <c r="F10" s="6">
        <v>2083.8808466971486</v>
      </c>
      <c r="G10" s="6">
        <v>69600.784548300013</v>
      </c>
      <c r="H10" s="6">
        <v>2458.710063</v>
      </c>
      <c r="I10" s="6">
        <v>29149.41675375</v>
      </c>
      <c r="J10" s="6">
        <v>125546.3963459256</v>
      </c>
      <c r="K10" s="6">
        <v>8339.7754344856421</v>
      </c>
      <c r="L10" s="6">
        <v>27277.687386799997</v>
      </c>
      <c r="M10" s="6">
        <v>36908.455363888897</v>
      </c>
      <c r="N10" s="6">
        <v>5608.3336345199996</v>
      </c>
      <c r="O10" s="6">
        <v>61757.684716137614</v>
      </c>
      <c r="P10" s="6">
        <v>6510.7843629479994</v>
      </c>
      <c r="Q10" s="6">
        <v>0</v>
      </c>
      <c r="R10" s="6">
        <v>33068.682795840141</v>
      </c>
      <c r="S10" s="6">
        <v>9953.5278765213097</v>
      </c>
      <c r="T10" s="6">
        <v>0</v>
      </c>
      <c r="U10" s="6">
        <v>0</v>
      </c>
      <c r="V10" s="6">
        <v>39.757623000000009</v>
      </c>
      <c r="W10" s="6">
        <v>0</v>
      </c>
      <c r="X10" s="6">
        <v>86480.633230424151</v>
      </c>
      <c r="Y10" s="6">
        <v>0</v>
      </c>
      <c r="Z10" s="6">
        <v>0</v>
      </c>
      <c r="AA10" s="6">
        <v>234556.88943888003</v>
      </c>
      <c r="AB10" s="7">
        <f t="shared" si="3"/>
        <v>82058.386783867347</v>
      </c>
      <c r="AC10" s="7">
        <f t="shared" si="0"/>
        <v>364443.42395896721</v>
      </c>
      <c r="AD10" s="7">
        <f t="shared" si="4"/>
        <v>0</v>
      </c>
      <c r="AE10" s="7">
        <f t="shared" si="1"/>
        <v>10838.243120485642</v>
      </c>
      <c r="AF10" s="7">
        <f t="shared" si="2"/>
        <v>0</v>
      </c>
      <c r="AG10" s="8">
        <f t="shared" si="5"/>
        <v>778377.57653262431</v>
      </c>
    </row>
    <row r="11" spans="1:35" ht="15" customHeight="1" x14ac:dyDescent="0.2">
      <c r="A11" s="5" t="s">
        <v>47</v>
      </c>
      <c r="B11" s="6">
        <v>23297.362320626788</v>
      </c>
      <c r="C11" s="6">
        <v>0</v>
      </c>
      <c r="D11" s="6">
        <v>24281.506312542886</v>
      </c>
      <c r="E11" s="6">
        <v>0</v>
      </c>
      <c r="F11" s="6">
        <v>59.198997130085985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0.63143269999999996</v>
      </c>
      <c r="M11" s="6">
        <v>114.54295351037081</v>
      </c>
      <c r="N11" s="6">
        <v>1143.8890401199999</v>
      </c>
      <c r="O11" s="6">
        <v>2187.7490195376181</v>
      </c>
      <c r="P11" s="6">
        <v>4632.293220428005</v>
      </c>
      <c r="Q11" s="6">
        <v>12269.56702075584</v>
      </c>
      <c r="R11" s="6">
        <v>17429.432887619801</v>
      </c>
      <c r="S11" s="6">
        <v>3145.1685441866184</v>
      </c>
      <c r="T11" s="6">
        <v>1817.9406270213174</v>
      </c>
      <c r="U11" s="6">
        <v>0</v>
      </c>
      <c r="V11" s="6">
        <v>0</v>
      </c>
      <c r="W11" s="6">
        <v>0.42480000000000001</v>
      </c>
      <c r="X11" s="6">
        <v>7480.285408577045</v>
      </c>
      <c r="Y11" s="6">
        <v>0</v>
      </c>
      <c r="Z11" s="6">
        <v>0</v>
      </c>
      <c r="AA11" s="6">
        <v>35249.201609720607</v>
      </c>
      <c r="AB11" s="7">
        <f t="shared" si="3"/>
        <v>68153.470064976093</v>
      </c>
      <c r="AC11" s="7">
        <f t="shared" si="0"/>
        <v>8138.30466342608</v>
      </c>
      <c r="AD11" s="7">
        <f t="shared" si="4"/>
        <v>12269.56702075584</v>
      </c>
      <c r="AE11" s="7">
        <f t="shared" si="1"/>
        <v>0.42480000000000001</v>
      </c>
      <c r="AF11" s="7">
        <f t="shared" si="2"/>
        <v>1817.9406270213174</v>
      </c>
      <c r="AG11" s="8">
        <f t="shared" si="5"/>
        <v>133109.19419447699</v>
      </c>
    </row>
    <row r="12" spans="1:35" ht="15" customHeight="1" x14ac:dyDescent="0.2">
      <c r="A12" s="5" t="s">
        <v>22</v>
      </c>
      <c r="B12" s="6">
        <v>0</v>
      </c>
      <c r="C12" s="6">
        <v>0</v>
      </c>
      <c r="D12" s="6">
        <v>822.07396967208126</v>
      </c>
      <c r="E12" s="6">
        <v>0</v>
      </c>
      <c r="F12" s="6">
        <v>570.86351559175102</v>
      </c>
      <c r="G12" s="6">
        <v>111.11127300000001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69296.729918897006</v>
      </c>
      <c r="P12" s="6">
        <v>0</v>
      </c>
      <c r="Q12" s="6">
        <v>13955.566464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7">
        <f t="shared" si="3"/>
        <v>822.07396967208126</v>
      </c>
      <c r="AC12" s="7">
        <f t="shared" si="0"/>
        <v>69978.704707488752</v>
      </c>
      <c r="AD12" s="7">
        <f t="shared" si="4"/>
        <v>13955.566464</v>
      </c>
      <c r="AE12" s="7">
        <f t="shared" si="1"/>
        <v>0</v>
      </c>
      <c r="AF12" s="7">
        <f t="shared" si="2"/>
        <v>0</v>
      </c>
      <c r="AG12" s="8">
        <f t="shared" si="5"/>
        <v>84756.34514116084</v>
      </c>
    </row>
    <row r="13" spans="1:35" s="3" customFormat="1" ht="15" customHeight="1" x14ac:dyDescent="0.2">
      <c r="A13" s="9" t="s">
        <v>23</v>
      </c>
      <c r="B13" s="7">
        <v>4566.0392112024201</v>
      </c>
      <c r="C13" s="7">
        <v>1902.8721329754435</v>
      </c>
      <c r="D13" s="7">
        <v>7199.2970956985992</v>
      </c>
      <c r="E13" s="7">
        <v>-5.8207660913467407E-11</v>
      </c>
      <c r="F13" s="7">
        <v>0</v>
      </c>
      <c r="G13" s="7">
        <v>65595.688346880008</v>
      </c>
      <c r="H13" s="7">
        <v>2505.5860944878614</v>
      </c>
      <c r="I13" s="7">
        <v>33190.29628065</v>
      </c>
      <c r="J13" s="7">
        <v>266789.7479187256</v>
      </c>
      <c r="K13" s="7">
        <v>17638.831120657054</v>
      </c>
      <c r="L13" s="7">
        <v>49097.257413154599</v>
      </c>
      <c r="M13" s="7">
        <v>5377.2088020195715</v>
      </c>
      <c r="N13" s="7">
        <v>3691.3319904800001</v>
      </c>
      <c r="O13" s="7">
        <v>1583.5011715155269</v>
      </c>
      <c r="P13" s="7">
        <v>3.5546489999996993</v>
      </c>
      <c r="Q13" s="7">
        <v>191383.57656491848</v>
      </c>
      <c r="R13" s="7">
        <v>1071.5571694703358</v>
      </c>
      <c r="S13" s="7">
        <v>3439.343490334687</v>
      </c>
      <c r="T13" s="7">
        <v>12644.737847918774</v>
      </c>
      <c r="U13" s="7">
        <v>57185.320613605072</v>
      </c>
      <c r="V13" s="7">
        <v>75198.045286946872</v>
      </c>
      <c r="W13" s="7">
        <v>16673.287016331284</v>
      </c>
      <c r="X13" s="7">
        <v>79000.347821847099</v>
      </c>
      <c r="Y13" s="7">
        <v>0</v>
      </c>
      <c r="Z13" s="7">
        <v>0</v>
      </c>
      <c r="AA13" s="7">
        <v>225064.78337595944</v>
      </c>
      <c r="AB13" s="7">
        <f t="shared" si="3"/>
        <v>18179.109099681486</v>
      </c>
      <c r="AC13" s="7">
        <f t="shared" si="0"/>
        <v>425328.58657242527</v>
      </c>
      <c r="AD13" s="7">
        <f t="shared" si="4"/>
        <v>191383.57656491848</v>
      </c>
      <c r="AE13" s="7">
        <f t="shared" si="1"/>
        <v>169201.07013202817</v>
      </c>
      <c r="AF13" s="7">
        <f t="shared" si="2"/>
        <v>12644.737847918774</v>
      </c>
      <c r="AG13" s="8">
        <f t="shared" si="5"/>
        <v>1120802.2114147788</v>
      </c>
    </row>
    <row r="14" spans="1:35" s="3" customFormat="1" ht="15" customHeight="1" x14ac:dyDescent="0.2">
      <c r="A14" s="9" t="s">
        <v>25</v>
      </c>
      <c r="B14" s="7">
        <v>4321.0708481015618</v>
      </c>
      <c r="C14" s="7">
        <v>1636.0971572127442</v>
      </c>
      <c r="D14" s="7">
        <v>6744.3733798862568</v>
      </c>
      <c r="E14" s="7">
        <v>0</v>
      </c>
      <c r="F14" s="7">
        <v>0</v>
      </c>
      <c r="G14" s="7">
        <v>81.893952021474007</v>
      </c>
      <c r="H14" s="7">
        <v>0</v>
      </c>
      <c r="I14" s="7">
        <v>0</v>
      </c>
      <c r="J14" s="7">
        <v>13669.296616099593</v>
      </c>
      <c r="K14" s="7">
        <v>903.7469446184848</v>
      </c>
      <c r="L14" s="7">
        <v>343.05148066035599</v>
      </c>
      <c r="M14" s="7">
        <v>4042.5461863688224</v>
      </c>
      <c r="N14" s="7">
        <v>1328.1149458216876</v>
      </c>
      <c r="O14" s="7">
        <v>1583.5011715155201</v>
      </c>
      <c r="P14" s="7">
        <v>3.5546489999999999</v>
      </c>
      <c r="Q14" s="7">
        <v>110162.54735399592</v>
      </c>
      <c r="R14" s="7">
        <v>1071.5571694703385</v>
      </c>
      <c r="S14" s="7">
        <v>3439.3434903346865</v>
      </c>
      <c r="T14" s="7">
        <v>12616.332210943954</v>
      </c>
      <c r="U14" s="7">
        <v>37.626379701370197</v>
      </c>
      <c r="V14" s="7">
        <v>45094.138438616093</v>
      </c>
      <c r="W14" s="7">
        <v>155.05200000000002</v>
      </c>
      <c r="X14" s="7">
        <v>9995.793071835642</v>
      </c>
      <c r="Y14" s="7">
        <v>0</v>
      </c>
      <c r="Z14" s="7">
        <v>0</v>
      </c>
      <c r="AA14" s="7">
        <v>89631.204678906273</v>
      </c>
      <c r="AB14" s="7">
        <f t="shared" ref="AB14:AB19" si="6">SUM(B14:D14)+R14+S14</f>
        <v>17212.442045005588</v>
      </c>
      <c r="AC14" s="7">
        <f t="shared" ref="AC14:AC19" si="7">SUM(E14:G14,I14:J14,L14:P14)</f>
        <v>21051.959001487452</v>
      </c>
      <c r="AD14" s="7">
        <f t="shared" ref="AD14:AD19" si="8">Q14</f>
        <v>110162.54735399592</v>
      </c>
      <c r="AE14" s="7">
        <f t="shared" ref="AE14:AE19" si="9">U14+V14+W14+Y14+Z14+H14+K14</f>
        <v>46190.563762935948</v>
      </c>
      <c r="AF14" s="7">
        <f t="shared" si="2"/>
        <v>12616.332210943954</v>
      </c>
      <c r="AG14" s="8">
        <f>SUM(B14:AA14)</f>
        <v>306860.84212511079</v>
      </c>
    </row>
    <row r="15" spans="1:35" s="3" customFormat="1" ht="15" customHeight="1" x14ac:dyDescent="0.2">
      <c r="A15" s="9" t="s">
        <v>26</v>
      </c>
      <c r="B15" s="7">
        <v>4.837599919266208</v>
      </c>
      <c r="C15" s="7">
        <v>0</v>
      </c>
      <c r="D15" s="7">
        <v>0</v>
      </c>
      <c r="E15" s="7">
        <v>0</v>
      </c>
      <c r="F15" s="7">
        <v>0</v>
      </c>
      <c r="G15" s="7">
        <v>65491.128913755681</v>
      </c>
      <c r="H15" s="7">
        <v>2505.5860944878614</v>
      </c>
      <c r="I15" s="7">
        <v>33164.572737449998</v>
      </c>
      <c r="J15" s="7">
        <v>242112.27044225784</v>
      </c>
      <c r="K15" s="7">
        <v>16007.277536806405</v>
      </c>
      <c r="L15" s="7">
        <v>0</v>
      </c>
      <c r="M15" s="7">
        <v>0</v>
      </c>
      <c r="N15" s="7">
        <v>479.39329847703016</v>
      </c>
      <c r="O15" s="7">
        <v>0</v>
      </c>
      <c r="P15" s="7">
        <v>0</v>
      </c>
      <c r="Q15" s="7">
        <v>11811.100646962419</v>
      </c>
      <c r="R15" s="7">
        <v>0</v>
      </c>
      <c r="S15" s="7">
        <v>0</v>
      </c>
      <c r="T15" s="7">
        <v>0</v>
      </c>
      <c r="U15" s="7">
        <v>0.29327532299999998</v>
      </c>
      <c r="V15" s="7">
        <v>9179.3999488063091</v>
      </c>
      <c r="W15" s="7">
        <v>0</v>
      </c>
      <c r="X15" s="7">
        <v>0</v>
      </c>
      <c r="Y15" s="7">
        <v>0</v>
      </c>
      <c r="Z15" s="7">
        <v>0</v>
      </c>
      <c r="AA15" s="7">
        <v>11220.830185644854</v>
      </c>
      <c r="AB15" s="7">
        <f t="shared" si="6"/>
        <v>4.837599919266208</v>
      </c>
      <c r="AC15" s="7">
        <f t="shared" si="7"/>
        <v>341247.36539194058</v>
      </c>
      <c r="AD15" s="7">
        <f t="shared" si="8"/>
        <v>11811.100646962419</v>
      </c>
      <c r="AE15" s="7">
        <f t="shared" si="9"/>
        <v>27692.556855423572</v>
      </c>
      <c r="AF15" s="7">
        <f t="shared" si="2"/>
        <v>0</v>
      </c>
      <c r="AG15" s="8">
        <f t="shared" ref="AG15:AG19" si="10">SUM(B15:AA15)</f>
        <v>391976.69067989069</v>
      </c>
    </row>
    <row r="16" spans="1:35" s="3" customFormat="1" ht="15" customHeight="1" x14ac:dyDescent="0.2">
      <c r="A16" s="9" t="s">
        <v>27</v>
      </c>
      <c r="B16" s="7">
        <v>240.13076318160887</v>
      </c>
      <c r="C16" s="7">
        <v>266.77497576269934</v>
      </c>
      <c r="D16" s="7">
        <v>454.92371581234499</v>
      </c>
      <c r="E16" s="7">
        <v>0</v>
      </c>
      <c r="F16" s="7">
        <v>0</v>
      </c>
      <c r="G16" s="7">
        <v>22.665481102849299</v>
      </c>
      <c r="H16" s="7">
        <v>0</v>
      </c>
      <c r="I16" s="7">
        <v>25.723543200001586</v>
      </c>
      <c r="J16" s="7">
        <v>11008.17534163924</v>
      </c>
      <c r="K16" s="7">
        <v>727.80663923216525</v>
      </c>
      <c r="L16" s="7">
        <v>48754.205932494246</v>
      </c>
      <c r="M16" s="7">
        <v>1334.6626156507491</v>
      </c>
      <c r="N16" s="7">
        <v>1883.8237461812821</v>
      </c>
      <c r="O16" s="7">
        <v>6.8212102632969618E-12</v>
      </c>
      <c r="P16" s="7">
        <v>0</v>
      </c>
      <c r="Q16" s="7">
        <v>69409.928563960129</v>
      </c>
      <c r="R16" s="7">
        <v>-2.7284841053187847E-12</v>
      </c>
      <c r="S16" s="7">
        <v>4.5474735088646412E-13</v>
      </c>
      <c r="T16" s="7">
        <v>28.405636974819572</v>
      </c>
      <c r="U16" s="7">
        <v>57147.400958580707</v>
      </c>
      <c r="V16" s="7">
        <v>20924.506899524466</v>
      </c>
      <c r="W16" s="7">
        <v>16518.23501633128</v>
      </c>
      <c r="X16" s="7">
        <v>69004.554750011463</v>
      </c>
      <c r="Y16" s="7">
        <v>0</v>
      </c>
      <c r="Z16" s="7">
        <v>0</v>
      </c>
      <c r="AA16" s="7">
        <v>124212.7485114083</v>
      </c>
      <c r="AB16" s="7">
        <f t="shared" ref="AB16:AD16" si="11">AB17+AB18+AB19</f>
        <v>961.82945475665315</v>
      </c>
      <c r="AC16" s="7">
        <f t="shared" si="7"/>
        <v>63029.256660268373</v>
      </c>
      <c r="AD16" s="7">
        <f t="shared" si="11"/>
        <v>69409.928563960129</v>
      </c>
      <c r="AE16" s="7">
        <f t="shared" si="9"/>
        <v>95317.949513668616</v>
      </c>
      <c r="AF16" s="7">
        <f t="shared" si="2"/>
        <v>28.405636974819572</v>
      </c>
      <c r="AG16" s="8">
        <f>SUM(B16:AA16)</f>
        <v>421964.67309104832</v>
      </c>
    </row>
    <row r="17" spans="1:33" ht="15" customHeight="1" x14ac:dyDescent="0.2">
      <c r="A17" s="5" t="s">
        <v>28</v>
      </c>
      <c r="B17" s="6">
        <v>11.128426526292673</v>
      </c>
      <c r="C17" s="6">
        <v>63.527433057509512</v>
      </c>
      <c r="D17" s="6">
        <v>36.444160248755182</v>
      </c>
      <c r="E17" s="6">
        <v>0</v>
      </c>
      <c r="F17" s="6">
        <v>0</v>
      </c>
      <c r="G17" s="6">
        <v>22.665481102849625</v>
      </c>
      <c r="H17" s="6">
        <v>0</v>
      </c>
      <c r="I17" s="6">
        <v>25.723543199999995</v>
      </c>
      <c r="J17" s="6">
        <v>1499.949929755863</v>
      </c>
      <c r="K17" s="6">
        <v>99.169343102921076</v>
      </c>
      <c r="L17" s="6">
        <v>6479.1256809289007</v>
      </c>
      <c r="M17" s="6">
        <v>1334.6626209436881</v>
      </c>
      <c r="N17" s="6">
        <v>650.81813215090813</v>
      </c>
      <c r="O17" s="6">
        <v>0</v>
      </c>
      <c r="P17" s="6">
        <v>0</v>
      </c>
      <c r="Q17" s="6">
        <v>20537.735258344317</v>
      </c>
      <c r="R17" s="6">
        <v>0</v>
      </c>
      <c r="S17" s="6">
        <v>0</v>
      </c>
      <c r="T17" s="6">
        <v>28.405636974819572</v>
      </c>
      <c r="U17" s="6">
        <v>893.59401691154437</v>
      </c>
      <c r="V17" s="6">
        <v>4141.6078666250523</v>
      </c>
      <c r="W17" s="6">
        <v>4179.6452825577908</v>
      </c>
      <c r="X17" s="6">
        <v>35837.280339430778</v>
      </c>
      <c r="Y17" s="6">
        <v>0</v>
      </c>
      <c r="Z17" s="6">
        <v>0</v>
      </c>
      <c r="AA17" s="6">
        <v>58239.506162932266</v>
      </c>
      <c r="AB17" s="7">
        <f t="shared" si="6"/>
        <v>111.10001983255736</v>
      </c>
      <c r="AC17" s="7">
        <f t="shared" si="7"/>
        <v>10012.945388082208</v>
      </c>
      <c r="AD17" s="7">
        <f t="shared" si="8"/>
        <v>20537.735258344317</v>
      </c>
      <c r="AE17" s="7">
        <f t="shared" si="9"/>
        <v>9314.0165091973086</v>
      </c>
      <c r="AF17" s="7">
        <f t="shared" si="2"/>
        <v>28.405636974819572</v>
      </c>
      <c r="AG17" s="8">
        <f>SUM(B17:AA17)</f>
        <v>134080.98931479425</v>
      </c>
    </row>
    <row r="18" spans="1:33" ht="15" customHeight="1" x14ac:dyDescent="0.2">
      <c r="A18" s="5" t="s">
        <v>29</v>
      </c>
      <c r="B18" s="6">
        <v>227.40328680795147</v>
      </c>
      <c r="C18" s="6">
        <v>195.49196995727402</v>
      </c>
      <c r="D18" s="6">
        <v>409.03055874857097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42235.036147156519</v>
      </c>
      <c r="M18" s="6">
        <v>0</v>
      </c>
      <c r="N18" s="6">
        <v>1139.7145364255946</v>
      </c>
      <c r="O18" s="6">
        <v>0</v>
      </c>
      <c r="P18" s="6">
        <v>0</v>
      </c>
      <c r="Q18" s="6">
        <v>48324.469030333006</v>
      </c>
      <c r="R18" s="6">
        <v>0</v>
      </c>
      <c r="S18" s="6">
        <v>0</v>
      </c>
      <c r="T18" s="6">
        <v>0</v>
      </c>
      <c r="U18" s="6">
        <v>52917.882127340497</v>
      </c>
      <c r="V18" s="6">
        <v>13639.14933683741</v>
      </c>
      <c r="W18" s="6">
        <v>12174.204037532381</v>
      </c>
      <c r="X18" s="6">
        <v>32704.952495138732</v>
      </c>
      <c r="Y18" s="6">
        <v>0</v>
      </c>
      <c r="Z18" s="6">
        <v>0</v>
      </c>
      <c r="AA18" s="6">
        <v>61900.784893870834</v>
      </c>
      <c r="AB18" s="7">
        <f t="shared" si="6"/>
        <v>831.92581551379646</v>
      </c>
      <c r="AC18" s="7">
        <f t="shared" si="7"/>
        <v>43374.750683582111</v>
      </c>
      <c r="AD18" s="7">
        <f t="shared" si="8"/>
        <v>48324.469030333006</v>
      </c>
      <c r="AE18" s="7">
        <f t="shared" si="9"/>
        <v>78731.235501710296</v>
      </c>
      <c r="AF18" s="7">
        <f t="shared" si="2"/>
        <v>0</v>
      </c>
      <c r="AG18" s="8">
        <f t="shared" si="10"/>
        <v>265868.11842014879</v>
      </c>
    </row>
    <row r="19" spans="1:33" ht="15" customHeight="1" x14ac:dyDescent="0.2">
      <c r="A19" s="19" t="s">
        <v>30</v>
      </c>
      <c r="B19" s="20">
        <v>1.5990498473647088</v>
      </c>
      <c r="C19" s="20">
        <v>7.7555727479158252</v>
      </c>
      <c r="D19" s="20">
        <v>9.4489968150188304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9508.2254118833735</v>
      </c>
      <c r="K19" s="20">
        <v>628.63729612924419</v>
      </c>
      <c r="L19" s="20">
        <v>40.044104408831053</v>
      </c>
      <c r="M19" s="20">
        <v>0</v>
      </c>
      <c r="N19" s="20">
        <v>93.291077604779701</v>
      </c>
      <c r="O19" s="20">
        <v>0</v>
      </c>
      <c r="P19" s="20">
        <v>0</v>
      </c>
      <c r="Q19" s="20">
        <v>547.72427528280321</v>
      </c>
      <c r="R19" s="20">
        <v>0</v>
      </c>
      <c r="S19" s="20">
        <v>0</v>
      </c>
      <c r="T19" s="20">
        <v>0</v>
      </c>
      <c r="U19" s="20">
        <v>3335.9248143286591</v>
      </c>
      <c r="V19" s="20">
        <v>3143.7496960620028</v>
      </c>
      <c r="W19" s="20">
        <v>164.38569624110656</v>
      </c>
      <c r="X19" s="20">
        <v>462.32191544196354</v>
      </c>
      <c r="Y19" s="20">
        <v>0</v>
      </c>
      <c r="Z19" s="20">
        <v>0</v>
      </c>
      <c r="AA19" s="20">
        <v>4072.4574546051849</v>
      </c>
      <c r="AB19" s="21">
        <f t="shared" si="6"/>
        <v>18.803619410299362</v>
      </c>
      <c r="AC19" s="21">
        <f t="shared" si="7"/>
        <v>9641.5605938969838</v>
      </c>
      <c r="AD19" s="21">
        <f t="shared" si="8"/>
        <v>547.72427528280321</v>
      </c>
      <c r="AE19" s="21">
        <f t="shared" si="9"/>
        <v>7272.6975027610124</v>
      </c>
      <c r="AF19" s="21">
        <f t="shared" si="2"/>
        <v>0</v>
      </c>
      <c r="AG19" s="22">
        <f t="shared" si="10"/>
        <v>22015.565361398247</v>
      </c>
    </row>
    <row r="20" spans="1:33" ht="18" customHeight="1" x14ac:dyDescent="0.2">
      <c r="A20" s="26" t="s">
        <v>49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8"/>
      <c r="AG20" s="29"/>
    </row>
    <row r="21" spans="1:33" x14ac:dyDescent="0.2">
      <c r="A21" s="4"/>
    </row>
    <row r="22" spans="1:33" s="14" customFormat="1" x14ac:dyDescent="0.2">
      <c r="A22" s="14" t="s">
        <v>51</v>
      </c>
    </row>
    <row r="23" spans="1:33" s="14" customFormat="1" x14ac:dyDescent="0.2">
      <c r="A23" s="14" t="s">
        <v>52</v>
      </c>
    </row>
    <row r="24" spans="1:33" s="14" customFormat="1" x14ac:dyDescent="0.2"/>
    <row r="25" spans="1:33" s="14" customFormat="1" x14ac:dyDescent="0.2"/>
    <row r="26" spans="1:33" s="14" customFormat="1" x14ac:dyDescent="0.2"/>
    <row r="27" spans="1:33" s="14" customFormat="1" x14ac:dyDescent="0.2"/>
    <row r="28" spans="1:33" s="14" customFormat="1" x14ac:dyDescent="0.2"/>
    <row r="29" spans="1:33" s="14" customFormat="1" x14ac:dyDescent="0.2"/>
    <row r="30" spans="1:33" s="14" customFormat="1" x14ac:dyDescent="0.2"/>
    <row r="31" spans="1:33" s="14" customFormat="1" x14ac:dyDescent="0.2"/>
    <row r="32" spans="1:33" s="14" customFormat="1" x14ac:dyDescent="0.2"/>
    <row r="33" spans="2:2" s="14" customFormat="1" x14ac:dyDescent="0.2"/>
    <row r="34" spans="2:2" s="14" customFormat="1" x14ac:dyDescent="0.2"/>
    <row r="35" spans="2:2" s="14" customFormat="1" x14ac:dyDescent="0.2"/>
    <row r="36" spans="2:2" s="14" customFormat="1" x14ac:dyDescent="0.2"/>
    <row r="37" spans="2:2" s="14" customFormat="1" x14ac:dyDescent="0.2"/>
    <row r="38" spans="2:2" s="14" customFormat="1" x14ac:dyDescent="0.2"/>
    <row r="39" spans="2:2" x14ac:dyDescent="0.2">
      <c r="B39" s="14"/>
    </row>
    <row r="40" spans="2:2" x14ac:dyDescent="0.2">
      <c r="B40" s="14"/>
    </row>
    <row r="41" spans="2:2" x14ac:dyDescent="0.2">
      <c r="B41" s="14"/>
    </row>
    <row r="42" spans="2:2" x14ac:dyDescent="0.2">
      <c r="B42" s="14"/>
    </row>
  </sheetData>
  <mergeCells count="2">
    <mergeCell ref="A1:AG1"/>
    <mergeCell ref="A20:AG20"/>
  </mergeCells>
  <printOptions horizontalCentered="1"/>
  <pageMargins left="0.39370078740157483" right="0.39370078740157483" top="0.78740157480314965" bottom="0.59055118110236227" header="0.51181102362204722" footer="0.51181102362204722"/>
  <pageSetup paperSize="9" scale="34" orientation="landscape" r:id="rId1"/>
  <headerFooter alignWithMargins="0"/>
  <ignoredErrors>
    <ignoredError sqref="AB16:AE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14</vt:i4>
      </vt:variant>
    </vt:vector>
  </HeadingPairs>
  <TitlesOfParts>
    <vt:vector size="15" baseType="lpstr">
      <vt:lpstr>Bilanz</vt:lpstr>
      <vt:lpstr>_143b285f_STF_Dekoration_1_CN4</vt:lpstr>
      <vt:lpstr>_143b285f_STF_Dekoration_1_CN5</vt:lpstr>
      <vt:lpstr>_143b285f_STF_Dekoration_1_CN6</vt:lpstr>
      <vt:lpstr>_143b285f_STF_Dekoration_1_CN7</vt:lpstr>
      <vt:lpstr>_143b285f_STF_Dekoration_1_CN8</vt:lpstr>
      <vt:lpstr>_143b285f_STF_Fuss_1_CN1</vt:lpstr>
      <vt:lpstr>_143b285f_STF_Fuss_1_CN2</vt:lpstr>
      <vt:lpstr>_143b285f_STF_Koerper_1_CN1</vt:lpstr>
      <vt:lpstr>_143b285f_STF_Koerper_1_CN2</vt:lpstr>
      <vt:lpstr>_143b285f_STF_Tabellenkopf_1_CN1</vt:lpstr>
      <vt:lpstr>_143b285f_STF_Tabellenkopf_1_CN2</vt:lpstr>
      <vt:lpstr>_143b285f_STF_Titel_1_CN1</vt:lpstr>
      <vt:lpstr>_143b285f_STF_Vorspalte_1_CN1</vt:lpstr>
      <vt:lpstr>_143b285f_STF_Vorspalte_1_CN2</vt:lpstr>
    </vt:vector>
  </TitlesOfParts>
  <Company>Statistik Austria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golln$</dc:creator>
  <cp:lastModifiedBy>Clemens Scharwitzl</cp:lastModifiedBy>
  <cp:lastPrinted>2017-05-02T11:35:06Z</cp:lastPrinted>
  <dcterms:created xsi:type="dcterms:W3CDTF">2013-01-22T10:26:13Z</dcterms:created>
  <dcterms:modified xsi:type="dcterms:W3CDTF">2017-12-11T20:15:45Z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1020198092</vt:i4>
  </property>
  <property fmtid="{D5CDD505-2E9C-101B-9397-08002B2CF9AE}" pid="3" name="_NewReviewCycle">
    <vt:lpwstr/>
  </property>
  <property fmtid="{D5CDD505-2E9C-101B-9397-08002B2CF9AE}" pid="4" name="_EmailSubject">
    <vt:lpwstr>Vorläufige_Energiebilanz_2012_Daten_2013-05-21.xlsx</vt:lpwstr>
  </property>
  <property fmtid="{D5CDD505-2E9C-101B-9397-08002B2CF9AE}" pid="5" name="_AuthorEmail">
    <vt:lpwstr>Martina.Wiesinger@statistik.gv.at</vt:lpwstr>
  </property>
  <property fmtid="{D5CDD505-2E9C-101B-9397-08002B2CF9AE}" pid="6" name="_AuthorEmailDisplayName">
    <vt:lpwstr>WIESINGER Martina</vt:lpwstr>
  </property>
  <property fmtid="{D5CDD505-2E9C-101B-9397-08002B2CF9AE}" pid="7" name="_PreviousAdHocReviewCycleID">
    <vt:i4>1831662645</vt:i4>
  </property>
  <property fmtid="{D5CDD505-2E9C-101B-9397-08002B2CF9AE}" pid="8" name="_ReviewingToolsShownOnce">
    <vt:lpwstr/>
  </property>
</Properties>
</file>