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heinz365-my.sharepoint.com/personal/ross_tracy_kraftheinz_com/Documents/Desktop/Proposal/"/>
    </mc:Choice>
  </mc:AlternateContent>
  <xr:revisionPtr revIDLastSave="43" documentId="13_ncr:1_{E4A8810B-6A26-4019-840E-40E6A1533BBE}" xr6:coauthVersionLast="47" xr6:coauthVersionMax="47" xr10:uidLastSave="{AFFAA65A-44C9-4543-9854-7CFC436B0AF3}"/>
  <bookViews>
    <workbookView xWindow="-96" yWindow="-96" windowWidth="23232" windowHeight="12552" xr2:uid="{34E1EEF4-7D00-4111-A385-2A0E1894D85D}"/>
  </bookViews>
  <sheets>
    <sheet name="Carrier Costs" sheetId="2" r:id="rId1"/>
    <sheet name="ROI" sheetId="1" r:id="rId2"/>
    <sheet name="Springfield Sample Savings" sheetId="3" r:id="rId3"/>
    <sheet name="Bluechip Prices" sheetId="6" r:id="rId4"/>
    <sheet name="MachineTek" sheetId="8" r:id="rId5"/>
  </sheets>
  <definedNames>
    <definedName name="_xlnm._FilterDatabase" localSheetId="2" hidden="1">'Springfield Sample Savings'!$A$2:$T$146</definedName>
    <definedName name="_xlnm.Print_Area" localSheetId="2">'Springfield Sample Savings'!$C$2:$T$111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 l="1"/>
  <c r="I3" i="1"/>
  <c r="K12" i="1"/>
  <c r="D2" i="8"/>
  <c r="K11" i="1"/>
  <c r="N6" i="2"/>
  <c r="J3" i="2"/>
  <c r="E3" i="6"/>
  <c r="E10" i="1" s="1"/>
  <c r="E11" i="1" s="1"/>
  <c r="H2" i="1" s="1"/>
  <c r="D4" i="1"/>
  <c r="E4" i="1" s="1"/>
  <c r="D3" i="1"/>
  <c r="E3" i="1" s="1"/>
  <c r="I12" i="1"/>
  <c r="I15" i="1" s="1"/>
  <c r="J15" i="1" s="1"/>
  <c r="K15" i="1" s="1"/>
  <c r="J12" i="1"/>
  <c r="H12" i="1"/>
  <c r="C11" i="1"/>
  <c r="D11" i="1"/>
  <c r="B11" i="1"/>
  <c r="K8" i="1"/>
  <c r="K7" i="1"/>
  <c r="E9" i="1"/>
  <c r="E8" i="1"/>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97"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S1" i="3"/>
  <c r="R1" i="3"/>
  <c r="Q1" i="3"/>
  <c r="T15" i="3" a="1"/>
  <c r="T19" i="3" a="1"/>
  <c r="T23" i="3" a="1"/>
  <c r="T27" i="3" a="1"/>
  <c r="T31" i="3" a="1"/>
  <c r="T35" i="3" a="1"/>
  <c r="T39" i="3" a="1"/>
  <c r="T43" i="3" a="1"/>
  <c r="T47" i="3" a="1"/>
  <c r="T51" i="3" a="1"/>
  <c r="T55" i="3" a="1"/>
  <c r="T59" i="3" a="1"/>
  <c r="T63" i="3" a="1"/>
  <c r="T67" i="3" a="1"/>
  <c r="T71" i="3" a="1"/>
  <c r="T75" i="3" a="1"/>
  <c r="T79" i="3" a="1"/>
  <c r="T83" i="3" a="1"/>
  <c r="T87" i="3" a="1"/>
  <c r="T91" i="3" a="1"/>
  <c r="T95" i="3" a="1"/>
  <c r="T99" i="3" a="1"/>
  <c r="T103" i="3" a="1"/>
  <c r="T107" i="3" a="1"/>
  <c r="T111" i="3" a="1"/>
  <c r="T115" i="3" a="1"/>
  <c r="T119" i="3" a="1"/>
  <c r="T123" i="3" a="1"/>
  <c r="T127" i="3" a="1"/>
  <c r="T131" i="3" a="1"/>
  <c r="T135" i="3" a="1"/>
  <c r="T139" i="3" a="1"/>
  <c r="T143" i="3" a="1"/>
  <c r="T108" i="3" a="1"/>
  <c r="T112" i="3" a="1"/>
  <c r="T116" i="3" a="1"/>
  <c r="T120" i="3" a="1"/>
  <c r="T124" i="3" a="1"/>
  <c r="T128" i="3" a="1"/>
  <c r="T132" i="3" a="1"/>
  <c r="T136" i="3" a="1"/>
  <c r="T140" i="3" a="1"/>
  <c r="T144" i="3" a="1"/>
  <c r="T16" i="3" a="1"/>
  <c r="T20" i="3" a="1"/>
  <c r="T24" i="3" a="1"/>
  <c r="T28" i="3" a="1"/>
  <c r="T32" i="3" a="1"/>
  <c r="T36" i="3" a="1"/>
  <c r="T40" i="3" a="1"/>
  <c r="T44" i="3" a="1"/>
  <c r="T48" i="3" a="1"/>
  <c r="T52" i="3" a="1"/>
  <c r="T56" i="3" a="1"/>
  <c r="T60" i="3" a="1"/>
  <c r="T64" i="3" a="1"/>
  <c r="T68" i="3" a="1"/>
  <c r="T72" i="3" a="1"/>
  <c r="T76" i="3" a="1"/>
  <c r="T80" i="3" a="1"/>
  <c r="T84" i="3" a="1"/>
  <c r="T88" i="3" a="1"/>
  <c r="T92" i="3" a="1"/>
  <c r="T96" i="3" a="1"/>
  <c r="T100" i="3" a="1"/>
  <c r="T104" i="3" a="1"/>
  <c r="T21" i="3" a="1"/>
  <c r="T73" i="3" a="1"/>
  <c r="T89" i="3" a="1"/>
  <c r="T97" i="3" a="1"/>
  <c r="T105" i="3" a="1"/>
  <c r="T113" i="3" a="1"/>
  <c r="T121" i="3" a="1"/>
  <c r="T129" i="3" a="1"/>
  <c r="T137" i="3" a="1"/>
  <c r="T145" i="3" a="1"/>
  <c r="T17" i="3" a="1"/>
  <c r="T25" i="3" a="1"/>
  <c r="T29" i="3" a="1"/>
  <c r="T33" i="3" a="1"/>
  <c r="T37" i="3" a="1"/>
  <c r="T41" i="3" a="1"/>
  <c r="T45" i="3" a="1"/>
  <c r="T49" i="3" a="1"/>
  <c r="T53" i="3" a="1"/>
  <c r="T57" i="3" a="1"/>
  <c r="T61" i="3" a="1"/>
  <c r="T65" i="3" a="1"/>
  <c r="T69" i="3" a="1"/>
  <c r="T77" i="3" a="1"/>
  <c r="T81" i="3" a="1"/>
  <c r="T85" i="3" a="1"/>
  <c r="T93" i="3" a="1"/>
  <c r="T101" i="3" a="1"/>
  <c r="T109" i="3" a="1"/>
  <c r="T117" i="3" a="1"/>
  <c r="T125" i="3" a="1"/>
  <c r="T133" i="3" a="1"/>
  <c r="T141" i="3" a="1"/>
  <c r="T18" i="3" a="1"/>
  <c r="T22" i="3" a="1"/>
  <c r="T26" i="3" a="1"/>
  <c r="T30" i="3" a="1"/>
  <c r="T34" i="3" a="1"/>
  <c r="T38" i="3" a="1"/>
  <c r="T42" i="3" a="1"/>
  <c r="T46" i="3" a="1"/>
  <c r="T50" i="3" a="1"/>
  <c r="T54" i="3" a="1"/>
  <c r="T58" i="3" a="1"/>
  <c r="T62" i="3" a="1"/>
  <c r="T66" i="3" a="1"/>
  <c r="T70" i="3" a="1"/>
  <c r="T74" i="3" a="1"/>
  <c r="T78" i="3" a="1"/>
  <c r="T82" i="3" a="1"/>
  <c r="T86" i="3" a="1"/>
  <c r="T90" i="3" a="1"/>
  <c r="T94" i="3" a="1"/>
  <c r="T98" i="3" a="1"/>
  <c r="T102" i="3" a="1"/>
  <c r="T106" i="3" a="1"/>
  <c r="T110" i="3" a="1"/>
  <c r="T114" i="3" a="1"/>
  <c r="T118" i="3" a="1"/>
  <c r="T122" i="3" a="1"/>
  <c r="T126" i="3" a="1"/>
  <c r="T130" i="3" a="1"/>
  <c r="T134" i="3" a="1"/>
  <c r="T138" i="3" a="1"/>
  <c r="T142" i="3" a="1"/>
  <c r="T146" i="3" a="1"/>
  <c r="T14" i="3" a="1"/>
  <c r="T5" i="3" a="1"/>
  <c r="T9" i="3" a="1"/>
  <c r="T13" i="3" a="1"/>
  <c r="T8" i="3" a="1"/>
  <c r="T6" i="3" a="1"/>
  <c r="T10" i="3" a="1"/>
  <c r="T11" i="3" a="1"/>
  <c r="T7" i="3" a="1"/>
  <c r="T12" i="3" a="1"/>
  <c r="T4" i="3" a="1"/>
  <c r="K10" i="1" l="1"/>
  <c r="I4" i="1" s="1"/>
  <c r="T146" i="3"/>
  <c r="T142" i="3"/>
  <c r="T138" i="3"/>
  <c r="T134" i="3"/>
  <c r="T130" i="3"/>
  <c r="T126" i="3"/>
  <c r="T122" i="3"/>
  <c r="T118" i="3"/>
  <c r="T114" i="3"/>
  <c r="T110" i="3"/>
  <c r="T106" i="3"/>
  <c r="T102" i="3"/>
  <c r="T98" i="3"/>
  <c r="T94" i="3"/>
  <c r="T90" i="3"/>
  <c r="T86" i="3"/>
  <c r="T82" i="3"/>
  <c r="T78" i="3"/>
  <c r="T74" i="3"/>
  <c r="T70" i="3"/>
  <c r="T66" i="3"/>
  <c r="T62" i="3"/>
  <c r="T58" i="3"/>
  <c r="T54" i="3"/>
  <c r="T50" i="3"/>
  <c r="T46" i="3"/>
  <c r="T42" i="3"/>
  <c r="T38" i="3"/>
  <c r="T34" i="3"/>
  <c r="T30" i="3"/>
  <c r="T26" i="3"/>
  <c r="T22" i="3"/>
  <c r="T18" i="3"/>
  <c r="T141" i="3"/>
  <c r="T133" i="3"/>
  <c r="T125" i="3"/>
  <c r="T117" i="3"/>
  <c r="T109" i="3"/>
  <c r="T101" i="3"/>
  <c r="T93" i="3"/>
  <c r="T85" i="3"/>
  <c r="T81" i="3"/>
  <c r="T77" i="3"/>
  <c r="T69" i="3"/>
  <c r="T65" i="3"/>
  <c r="T61" i="3"/>
  <c r="T57" i="3"/>
  <c r="T53" i="3"/>
  <c r="T49" i="3"/>
  <c r="T45" i="3"/>
  <c r="T41" i="3"/>
  <c r="T37" i="3"/>
  <c r="T33" i="3"/>
  <c r="T29" i="3"/>
  <c r="T25" i="3"/>
  <c r="T17" i="3"/>
  <c r="T145" i="3"/>
  <c r="T137" i="3"/>
  <c r="T129" i="3"/>
  <c r="T121" i="3"/>
  <c r="T113" i="3"/>
  <c r="T105" i="3"/>
  <c r="T97" i="3"/>
  <c r="T89" i="3"/>
  <c r="T73" i="3"/>
  <c r="T21" i="3"/>
  <c r="T104" i="3"/>
  <c r="T100" i="3"/>
  <c r="T96" i="3"/>
  <c r="T92" i="3"/>
  <c r="T88" i="3"/>
  <c r="T84" i="3"/>
  <c r="T80" i="3"/>
  <c r="T76" i="3"/>
  <c r="T72" i="3"/>
  <c r="T68" i="3"/>
  <c r="T64" i="3"/>
  <c r="T60" i="3"/>
  <c r="T56" i="3"/>
  <c r="T52" i="3"/>
  <c r="T48" i="3"/>
  <c r="T44" i="3"/>
  <c r="T40" i="3"/>
  <c r="T36" i="3"/>
  <c r="T32" i="3"/>
  <c r="T28" i="3"/>
  <c r="T24" i="3"/>
  <c r="T20" i="3"/>
  <c r="T16" i="3"/>
  <c r="T144" i="3"/>
  <c r="T140" i="3"/>
  <c r="T136" i="3"/>
  <c r="T132" i="3"/>
  <c r="T128" i="3"/>
  <c r="T124" i="3"/>
  <c r="T120" i="3"/>
  <c r="T116" i="3"/>
  <c r="T112" i="3"/>
  <c r="T108" i="3"/>
  <c r="T143" i="3"/>
  <c r="T139" i="3"/>
  <c r="T135" i="3"/>
  <c r="T131" i="3"/>
  <c r="T127" i="3"/>
  <c r="T123" i="3"/>
  <c r="T119" i="3"/>
  <c r="T115" i="3"/>
  <c r="T111" i="3"/>
  <c r="T107" i="3"/>
  <c r="T103" i="3"/>
  <c r="T99" i="3"/>
  <c r="T95" i="3"/>
  <c r="T91" i="3"/>
  <c r="T87" i="3"/>
  <c r="T83" i="3"/>
  <c r="T79" i="3"/>
  <c r="T75" i="3"/>
  <c r="T71" i="3"/>
  <c r="T67" i="3"/>
  <c r="T63" i="3"/>
  <c r="T59" i="3"/>
  <c r="T55" i="3"/>
  <c r="T51" i="3"/>
  <c r="T47" i="3"/>
  <c r="T43" i="3"/>
  <c r="T39" i="3"/>
  <c r="T35" i="3"/>
  <c r="T31" i="3"/>
  <c r="T27" i="3"/>
  <c r="T23" i="3"/>
  <c r="T19" i="3"/>
  <c r="T15" i="3"/>
  <c r="T14" i="3"/>
  <c r="T12" i="3"/>
  <c r="T7" i="3"/>
  <c r="T11" i="3"/>
  <c r="T10" i="3"/>
  <c r="T6" i="3"/>
  <c r="T8" i="3"/>
  <c r="T13" i="3"/>
  <c r="T9" i="3"/>
  <c r="T5" i="3"/>
  <c r="T4" i="3"/>
  <c r="J31" i="2"/>
  <c r="F31" i="2"/>
  <c r="V31" i="2" s="1"/>
  <c r="V30" i="2"/>
  <c r="T30" i="2"/>
  <c r="F30" i="2"/>
  <c r="R30" i="2" s="1"/>
  <c r="AF29" i="2"/>
  <c r="T29" i="2"/>
  <c r="R29" i="2"/>
  <c r="P29" i="2"/>
  <c r="F29" i="2"/>
  <c r="AD29" i="2" s="1"/>
  <c r="AF28" i="2"/>
  <c r="AD28" i="2"/>
  <c r="AB28" i="2"/>
  <c r="T28" i="2"/>
  <c r="P28" i="2"/>
  <c r="N28" i="2"/>
  <c r="L28" i="2"/>
  <c r="F28" i="2"/>
  <c r="Z28" i="2" s="1"/>
  <c r="Z27" i="2"/>
  <c r="J27" i="2"/>
  <c r="F27" i="2"/>
  <c r="V27" i="2" s="1"/>
  <c r="V26" i="2"/>
  <c r="T26" i="2"/>
  <c r="F26" i="2"/>
  <c r="R26" i="2" s="1"/>
  <c r="AF25" i="2"/>
  <c r="T25" i="2"/>
  <c r="R25" i="2"/>
  <c r="P25" i="2"/>
  <c r="F25" i="2"/>
  <c r="AD25" i="2" s="1"/>
  <c r="AF24" i="2"/>
  <c r="AD24" i="2"/>
  <c r="AB24" i="2"/>
  <c r="T24" i="2"/>
  <c r="P24" i="2"/>
  <c r="N24" i="2"/>
  <c r="L24" i="2"/>
  <c r="F24" i="2"/>
  <c r="Z24" i="2" s="1"/>
  <c r="Z23" i="2"/>
  <c r="J23" i="2"/>
  <c r="F23" i="2"/>
  <c r="V23" i="2" s="1"/>
  <c r="V22" i="2"/>
  <c r="T22" i="2"/>
  <c r="F22" i="2"/>
  <c r="R22" i="2" s="1"/>
  <c r="AF21" i="2"/>
  <c r="T21" i="2"/>
  <c r="R21" i="2"/>
  <c r="P21" i="2"/>
  <c r="F21" i="2"/>
  <c r="AD21" i="2" s="1"/>
  <c r="AF20" i="2"/>
  <c r="AD20" i="2"/>
  <c r="AB20" i="2"/>
  <c r="T20" i="2"/>
  <c r="P20" i="2"/>
  <c r="N20" i="2"/>
  <c r="L20" i="2"/>
  <c r="F20" i="2"/>
  <c r="Z20" i="2" s="1"/>
  <c r="Z19" i="2"/>
  <c r="J19" i="2"/>
  <c r="F19" i="2"/>
  <c r="V19" i="2" s="1"/>
  <c r="V18" i="2"/>
  <c r="T18" i="2"/>
  <c r="F18" i="2"/>
  <c r="R18" i="2" s="1"/>
  <c r="AF17" i="2"/>
  <c r="T17" i="2"/>
  <c r="R17" i="2"/>
  <c r="P17" i="2"/>
  <c r="F17" i="2"/>
  <c r="AD17" i="2" s="1"/>
  <c r="AF16" i="2"/>
  <c r="AD16" i="2"/>
  <c r="AB16" i="2"/>
  <c r="T16" i="2"/>
  <c r="P16" i="2"/>
  <c r="N16" i="2"/>
  <c r="L16" i="2"/>
  <c r="F16" i="2"/>
  <c r="Z16" i="2" s="1"/>
  <c r="Z15" i="2"/>
  <c r="J15" i="2"/>
  <c r="F15" i="2"/>
  <c r="V15" i="2" s="1"/>
  <c r="V14" i="2"/>
  <c r="T14" i="2"/>
  <c r="F14" i="2"/>
  <c r="R14" i="2" s="1"/>
  <c r="AF13" i="2"/>
  <c r="T13" i="2"/>
  <c r="R13" i="2"/>
  <c r="P13" i="2"/>
  <c r="F13" i="2"/>
  <c r="AD13" i="2" s="1"/>
  <c r="AF12" i="2"/>
  <c r="AD12" i="2"/>
  <c r="AB12" i="2"/>
  <c r="T12" i="2"/>
  <c r="P12" i="2"/>
  <c r="N12" i="2"/>
  <c r="L12" i="2"/>
  <c r="F12" i="2"/>
  <c r="Z12" i="2" s="1"/>
  <c r="Z11" i="2"/>
  <c r="J11" i="2"/>
  <c r="F11" i="2"/>
  <c r="V11" i="2" s="1"/>
  <c r="V10" i="2"/>
  <c r="T10" i="2"/>
  <c r="F10" i="2"/>
  <c r="R10" i="2" s="1"/>
  <c r="AF9" i="2"/>
  <c r="T9" i="2"/>
  <c r="R9" i="2"/>
  <c r="P9" i="2"/>
  <c r="F9" i="2"/>
  <c r="AD9" i="2" s="1"/>
  <c r="AF8" i="2"/>
  <c r="AD8" i="2"/>
  <c r="AB8" i="2"/>
  <c r="T8" i="2"/>
  <c r="N8" i="2"/>
  <c r="L8" i="2"/>
  <c r="J8" i="2"/>
  <c r="F8" i="2"/>
  <c r="Z8" i="2" s="1"/>
  <c r="F7" i="2"/>
  <c r="T7" i="2" s="1"/>
  <c r="Z6" i="2"/>
  <c r="V6" i="2"/>
  <c r="T6" i="2"/>
  <c r="R6" i="2"/>
  <c r="J6" i="2"/>
  <c r="F6" i="2"/>
  <c r="AF6" i="2" s="1"/>
  <c r="AF5" i="2"/>
  <c r="AD5" i="2"/>
  <c r="V5" i="2"/>
  <c r="T5" i="2"/>
  <c r="R5" i="2"/>
  <c r="P5" i="2"/>
  <c r="N5" i="2"/>
  <c r="F5" i="2"/>
  <c r="AB5" i="2" s="1"/>
  <c r="AB4" i="2"/>
  <c r="J4" i="2"/>
  <c r="F4" i="2"/>
  <c r="X4" i="2" s="1"/>
  <c r="V3" i="2"/>
  <c r="T3" i="2"/>
  <c r="F3" i="2"/>
  <c r="R3" i="2" s="1"/>
  <c r="V4" i="3" l="1"/>
  <c r="AG8" i="2"/>
  <c r="V32" i="2"/>
  <c r="Z4" i="2"/>
  <c r="V7" i="2"/>
  <c r="X11" i="2"/>
  <c r="X15" i="2"/>
  <c r="X19" i="2"/>
  <c r="X23" i="2"/>
  <c r="X27" i="2"/>
  <c r="X31" i="2"/>
  <c r="Z31" i="2"/>
  <c r="X7" i="2"/>
  <c r="X3" i="2"/>
  <c r="L4" i="2"/>
  <c r="AG4" i="2" s="1"/>
  <c r="AD4" i="2"/>
  <c r="J7" i="2"/>
  <c r="Z7" i="2"/>
  <c r="X10" i="2"/>
  <c r="L11" i="2"/>
  <c r="AG11" i="2" s="1"/>
  <c r="AB11" i="2"/>
  <c r="X14" i="2"/>
  <c r="L15" i="2"/>
  <c r="AG15" i="2" s="1"/>
  <c r="AB15" i="2"/>
  <c r="X18" i="2"/>
  <c r="L19" i="2"/>
  <c r="AG19" i="2" s="1"/>
  <c r="AB19" i="2"/>
  <c r="X22" i="2"/>
  <c r="L23" i="2"/>
  <c r="AB23" i="2"/>
  <c r="X26" i="2"/>
  <c r="L27" i="2"/>
  <c r="AG27" i="2" s="1"/>
  <c r="AB27" i="2"/>
  <c r="X30" i="2"/>
  <c r="L31" i="2"/>
  <c r="AG31" i="2" s="1"/>
  <c r="AB31" i="2"/>
  <c r="Z3" i="2"/>
  <c r="P4" i="2"/>
  <c r="AF4" i="2"/>
  <c r="X6" i="2"/>
  <c r="L7" i="2"/>
  <c r="AB7" i="2"/>
  <c r="P8" i="2"/>
  <c r="V9" i="2"/>
  <c r="J10" i="2"/>
  <c r="Z10" i="2"/>
  <c r="N11" i="2"/>
  <c r="AD11" i="2"/>
  <c r="R12" i="2"/>
  <c r="V13" i="2"/>
  <c r="J14" i="2"/>
  <c r="Z14" i="2"/>
  <c r="N15" i="2"/>
  <c r="AD15" i="2"/>
  <c r="R16" i="2"/>
  <c r="V17" i="2"/>
  <c r="J18" i="2"/>
  <c r="Z18" i="2"/>
  <c r="N19" i="2"/>
  <c r="AD19" i="2"/>
  <c r="R20" i="2"/>
  <c r="V21" i="2"/>
  <c r="J22" i="2"/>
  <c r="Z22" i="2"/>
  <c r="N23" i="2"/>
  <c r="AG23" i="2" s="1"/>
  <c r="AD23" i="2"/>
  <c r="R24" i="2"/>
  <c r="V25" i="2"/>
  <c r="J26" i="2"/>
  <c r="Z26" i="2"/>
  <c r="N27" i="2"/>
  <c r="AD27" i="2"/>
  <c r="R28" i="2"/>
  <c r="V29" i="2"/>
  <c r="J30" i="2"/>
  <c r="Z30" i="2"/>
  <c r="N31" i="2"/>
  <c r="AD31" i="2"/>
  <c r="L3" i="2"/>
  <c r="AB3" i="2"/>
  <c r="R4" i="2"/>
  <c r="N7" i="2"/>
  <c r="AD7" i="2"/>
  <c r="X9" i="2"/>
  <c r="L10" i="2"/>
  <c r="AB10" i="2"/>
  <c r="P11" i="2"/>
  <c r="AF11" i="2"/>
  <c r="X13" i="2"/>
  <c r="L14" i="2"/>
  <c r="AB14" i="2"/>
  <c r="P15" i="2"/>
  <c r="AF15" i="2"/>
  <c r="X17" i="2"/>
  <c r="L18" i="2"/>
  <c r="AB18" i="2"/>
  <c r="P19" i="2"/>
  <c r="AF19" i="2"/>
  <c r="X21" i="2"/>
  <c r="L22" i="2"/>
  <c r="AB22" i="2"/>
  <c r="P23" i="2"/>
  <c r="AF23" i="2"/>
  <c r="X25" i="2"/>
  <c r="L26" i="2"/>
  <c r="AB26" i="2"/>
  <c r="P27" i="2"/>
  <c r="AF27" i="2"/>
  <c r="X29" i="2"/>
  <c r="L30" i="2"/>
  <c r="AB30" i="2"/>
  <c r="P31" i="2"/>
  <c r="AF31" i="2"/>
  <c r="N3" i="2"/>
  <c r="AD3" i="2"/>
  <c r="T4" i="2"/>
  <c r="X5" i="2"/>
  <c r="L6" i="2"/>
  <c r="AB6" i="2"/>
  <c r="P7" i="2"/>
  <c r="AF7" i="2"/>
  <c r="V8" i="2"/>
  <c r="J9" i="2"/>
  <c r="Z9" i="2"/>
  <c r="N10" i="2"/>
  <c r="AD10" i="2"/>
  <c r="R11" i="2"/>
  <c r="V12" i="2"/>
  <c r="J13" i="2"/>
  <c r="AG13" i="2" s="1"/>
  <c r="Z13" i="2"/>
  <c r="N14" i="2"/>
  <c r="AD14" i="2"/>
  <c r="R15" i="2"/>
  <c r="V16" i="2"/>
  <c r="J17" i="2"/>
  <c r="Z17" i="2"/>
  <c r="N18" i="2"/>
  <c r="AD18" i="2"/>
  <c r="R19" i="2"/>
  <c r="V20" i="2"/>
  <c r="J21" i="2"/>
  <c r="Z21" i="2"/>
  <c r="N22" i="2"/>
  <c r="AD22" i="2"/>
  <c r="R23" i="2"/>
  <c r="V24" i="2"/>
  <c r="J25" i="2"/>
  <c r="Z25" i="2"/>
  <c r="N26" i="2"/>
  <c r="AD26" i="2"/>
  <c r="R27" i="2"/>
  <c r="V28" i="2"/>
  <c r="J29" i="2"/>
  <c r="AG29" i="2" s="1"/>
  <c r="Z29" i="2"/>
  <c r="N30" i="2"/>
  <c r="AD30" i="2"/>
  <c r="R31" i="2"/>
  <c r="P3" i="2"/>
  <c r="AF3" i="2"/>
  <c r="V4" i="2"/>
  <c r="J5" i="2"/>
  <c r="AG5" i="2" s="1"/>
  <c r="Z5" i="2"/>
  <c r="AD6" i="2"/>
  <c r="R7" i="2"/>
  <c r="X8" i="2"/>
  <c r="L9" i="2"/>
  <c r="AB9" i="2"/>
  <c r="P10" i="2"/>
  <c r="AF10" i="2"/>
  <c r="T11" i="2"/>
  <c r="X12" i="2"/>
  <c r="L13" i="2"/>
  <c r="AB13" i="2"/>
  <c r="P14" i="2"/>
  <c r="AF14" i="2"/>
  <c r="T15" i="2"/>
  <c r="X16" i="2"/>
  <c r="L17" i="2"/>
  <c r="AB17" i="2"/>
  <c r="P18" i="2"/>
  <c r="AF18" i="2"/>
  <c r="T19" i="2"/>
  <c r="X20" i="2"/>
  <c r="L21" i="2"/>
  <c r="AB21" i="2"/>
  <c r="P22" i="2"/>
  <c r="AF22" i="2"/>
  <c r="T23" i="2"/>
  <c r="X24" i="2"/>
  <c r="L25" i="2"/>
  <c r="AB25" i="2"/>
  <c r="P26" i="2"/>
  <c r="AF26" i="2"/>
  <c r="T27" i="2"/>
  <c r="X28" i="2"/>
  <c r="L29" i="2"/>
  <c r="AB29" i="2"/>
  <c r="P30" i="2"/>
  <c r="AF30" i="2"/>
  <c r="T31" i="2"/>
  <c r="L5" i="2"/>
  <c r="P6" i="2"/>
  <c r="N9" i="2"/>
  <c r="J12" i="2"/>
  <c r="N13" i="2"/>
  <c r="J16" i="2"/>
  <c r="AG16" i="2" s="1"/>
  <c r="N17" i="2"/>
  <c r="J20" i="2"/>
  <c r="AG20" i="2" s="1"/>
  <c r="N21" i="2"/>
  <c r="J24" i="2"/>
  <c r="N25" i="2"/>
  <c r="J28" i="2"/>
  <c r="N29" i="2"/>
  <c r="AB32" i="2" l="1"/>
  <c r="AG7" i="2"/>
  <c r="AF32" i="2"/>
  <c r="AG17" i="2"/>
  <c r="L32" i="2"/>
  <c r="AG22" i="2"/>
  <c r="P32" i="2"/>
  <c r="AG6" i="2"/>
  <c r="AG28" i="2"/>
  <c r="AG18" i="2"/>
  <c r="AG21" i="2"/>
  <c r="AG26" i="2"/>
  <c r="AG10" i="2"/>
  <c r="AG3" i="2"/>
  <c r="J32" i="2"/>
  <c r="Z32" i="2"/>
  <c r="AG24" i="2"/>
  <c r="AG25" i="2"/>
  <c r="AG9" i="2"/>
  <c r="AD32" i="2"/>
  <c r="AG30" i="2"/>
  <c r="AG14" i="2"/>
  <c r="AG12" i="2"/>
  <c r="X32" i="2"/>
  <c r="AG32" i="2" l="1"/>
  <c r="H3" i="1"/>
  <c r="H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tc={728FE5A8-73C6-4E8C-9EC0-DE70CA1C09B6}</author>
    <author>Tracy, Ross</author>
    <author>tc={05D034DE-DAD5-4839-8B9A-74F5BA271B49}</author>
  </authors>
  <commentList>
    <comment ref="A2" authorId="0" shapeId="0" xr:uid="{728FE5A8-73C6-4E8C-9EC0-DE70CA1C09B6}">
      <text>
        <t>[Threaded comment]
Your version of Excel allows you to read this threaded comment; however, any edits to it will get removed if the file is opened in a newer version of Excel. Learn more: https://go.microsoft.com/fwlink/?linkid=870924
Comment:
    Terms of payment:
"FOR MACHINES TOTALING UP TO $499,000, A MINIMUM DOWN PAYMENT OF TEN PERCENT (10%) OF THE PURCHASE PRICE AT RECEIPT OF ORDER. BALANCE, FIFTEEN (15) DAYS AFTER DATE OF SHIPMENT."</t>
      </text>
    </comment>
    <comment ref="I4" authorId="1" shapeId="0" xr:uid="{726A5F78-FC2F-43DA-9581-B240BEF18C79}">
      <text>
        <r>
          <rPr>
            <b/>
            <sz val="9"/>
            <color indexed="81"/>
            <rFont val="Tahoma"/>
            <family val="2"/>
          </rPr>
          <t>Tracy, Ross:</t>
        </r>
        <r>
          <rPr>
            <sz val="9"/>
            <color indexed="81"/>
            <rFont val="Tahoma"/>
            <family val="2"/>
          </rPr>
          <t xml:space="preserve">
Not only could we save $479,241 in the second year, but each neighbouring plant to Mason (Escalon, Freemont, Muscatine, ect) could also be supplied parts from our machine shop, allowing the savings to very quickly become significant. I estimate there could be upwards of $10M annual savings. This analysis only views a single part we manufacture, and does not go into detail on cost savings via machine efficiency improvement (being able to produce a critical part when a machine is down is worth something in itself)</t>
        </r>
      </text>
    </comment>
    <comment ref="H7" authorId="2" shapeId="0" xr:uid="{05D034DE-DAD5-4839-8B9A-74F5BA271B49}">
      <text>
        <t>[Threaded comment]
Your version of Excel allows you to read this threaded comment; however, any edits to it will get removed if the file is opened in a newer version of Excel. Learn more: https://go.microsoft.com/fwlink/?linkid=870924
Comment:
    Rough estimate of labor+material+energy+anodization costs
Reply:
    Material Cost is $12
Anodization per unit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Tracy, Ross</author>
    <author>tc={C35E831B-D167-4419-AD53-9BCAEA06C35D}</author>
  </authors>
  <commentList>
    <comment ref="M1" authorId="0" shapeId="0" xr:uid="{E44A64A7-F14E-48FB-9DE1-66E289477AE2}">
      <text>
        <r>
          <rPr>
            <b/>
            <sz val="9"/>
            <color indexed="81"/>
            <rFont val="Tahoma"/>
            <family val="2"/>
          </rPr>
          <t>Tracy, Ross:</t>
        </r>
        <r>
          <rPr>
            <sz val="9"/>
            <color indexed="81"/>
            <rFont val="Tahoma"/>
            <family val="2"/>
          </rPr>
          <t xml:space="preserve">
There is a data grouping on this page. Click the - button above the A Column, or the + button above the M column to open/close the grouping.</t>
        </r>
      </text>
    </comment>
    <comment ref="V4" authorId="1" shapeId="0" xr:uid="{C35E831B-D167-4419-AD53-9BCAEA06C35D}">
      <text>
        <t>[Threaded comment]
Your version of Excel allows you to read this threaded comment; however, any edits to it will get removed if the file is opened in a newer version of Excel. Learn more: https://go.microsoft.com/fwlink/?linkid=870924
Comment:
    This $600k is at an outside vendors quoted price. We could have produced these parts at a significantly cheaper price.
Reply:
    Per plant that we manufacture parts for, we could be saving ~$200k+ annually, money that is invested back into Kraft Heinz, rather than outside.
Reply:
    For reference, yellow cells denote parts Mason has the capacity to produce in house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tc={6CA6C0D5-97B0-4DCE-882E-A8E141A23EE6}</author>
  </authors>
  <commentList>
    <comment ref="E3" authorId="0" shapeId="0" xr:uid="{6CA6C0D5-97B0-4DCE-882E-A8E141A23EE6}">
      <text>
        <t>[Threaded comment]
Your version of Excel allows you to read this threaded comment; however, any edits to it will get removed if the file is opened in a newer version of Excel. Learn more: https://go.microsoft.com/fwlink/?linkid=870924
Comment:
    This could be money invested into Kraft Heinz machining its own parts, allowing us to produce these same parts at a lower cost, and with a lot less lead time.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<sst xmlns="http://schemas.openxmlformats.org/spreadsheetml/2006/main" count="929" uniqueCount="363">
  <si>
    <t>Start Date</t>
  </si>
  <si>
    <t>MATERIAL</t>
  </si>
  <si>
    <t>MATERIAL DESCRIPTION</t>
  </si>
  <si>
    <t>Last PO Price</t>
  </si>
  <si>
    <t>RE PRICE</t>
  </si>
  <si>
    <t>NET SAVINGS PER ITEM</t>
  </si>
  <si>
    <t>VENDOR (OEM)</t>
  </si>
  <si>
    <t>VENDOR (RE)</t>
  </si>
  <si>
    <t>P1</t>
  </si>
  <si>
    <t>P2</t>
  </si>
  <si>
    <t>P3</t>
  </si>
  <si>
    <t>P4</t>
  </si>
  <si>
    <t>P5</t>
  </si>
  <si>
    <t>P6</t>
  </si>
  <si>
    <t>P7</t>
  </si>
  <si>
    <t>P8</t>
  </si>
  <si>
    <t>P9</t>
  </si>
  <si>
    <t>P10</t>
  </si>
  <si>
    <t>P11</t>
  </si>
  <si>
    <t>P12</t>
  </si>
  <si>
    <t>2022 SAVINGS</t>
  </si>
  <si>
    <t>QTY</t>
  </si>
  <si>
    <t>SAVINGS</t>
  </si>
  <si>
    <t>SAUCE CARRIER SP506</t>
  </si>
  <si>
    <t>WINPAK</t>
  </si>
  <si>
    <t>KRAFTHEINZ</t>
  </si>
  <si>
    <t>SHAFT: PORTION PAC INC SJ00140</t>
  </si>
  <si>
    <t>Carrier:JELLY,JEL5049,KRAFT INT MFG</t>
  </si>
  <si>
    <t>Winpak</t>
  </si>
  <si>
    <t>GRAND TOTALS</t>
  </si>
  <si>
    <t>VERTICAL CENTER NEXUS 570C KY MAZATROL SMOOTHG CONTROL</t>
  </si>
  <si>
    <t>VC-Ez 20 VERTICAL CENTER KY MAZATROL SMOOTHEZ CONTROL</t>
  </si>
  <si>
    <t>Year</t>
  </si>
  <si>
    <t>Plant</t>
  </si>
  <si>
    <t>Dept</t>
  </si>
  <si>
    <t xml:space="preserve">Machine </t>
  </si>
  <si>
    <t xml:space="preserve">part name </t>
  </si>
  <si>
    <t xml:space="preserve">Date </t>
  </si>
  <si>
    <t>RERUN READY?</t>
  </si>
  <si>
    <t>Sap #</t>
  </si>
  <si>
    <t xml:space="preserve">Used in other Facilities </t>
  </si>
  <si>
    <t xml:space="preserve">Material </t>
  </si>
  <si>
    <t>Starting size</t>
  </si>
  <si>
    <t>My Material cost/EA</t>
  </si>
  <si>
    <t>Cost</t>
  </si>
  <si>
    <t xml:space="preserve">New Cost </t>
  </si>
  <si>
    <t>parts made ytd</t>
  </si>
  <si>
    <t xml:space="preserve">Yearly Usage </t>
  </si>
  <si>
    <t xml:space="preserve">Total yearly spend before </t>
  </si>
  <si>
    <t xml:space="preserve">Total yearly spend after </t>
  </si>
  <si>
    <t xml:space="preserve">Total Savings YTD </t>
  </si>
  <si>
    <t>Springfield</t>
  </si>
  <si>
    <t>Pro Cheese</t>
  </si>
  <si>
    <t>Waterjett</t>
  </si>
  <si>
    <t>screen canister tops (acetal)</t>
  </si>
  <si>
    <t xml:space="preserve">Acetal </t>
  </si>
  <si>
    <t>Outsourced to local shop</t>
  </si>
  <si>
    <t>pasta</t>
  </si>
  <si>
    <t>Mill</t>
  </si>
  <si>
    <t xml:space="preserve">Funnel Slide assembly body </t>
  </si>
  <si>
    <t>x</t>
  </si>
  <si>
    <t>Aluminum Bronze C954</t>
  </si>
  <si>
    <t>10"x4"x1"</t>
  </si>
  <si>
    <t xml:space="preserve">Pasta </t>
  </si>
  <si>
    <t xml:space="preserve">funnel slide </t>
  </si>
  <si>
    <t xml:space="preserve">C1018 Trubar </t>
  </si>
  <si>
    <t>10"x1.5"x1/4"</t>
  </si>
  <si>
    <t>1/4"x1"x10"</t>
  </si>
  <si>
    <t xml:space="preserve">Manual lathe </t>
  </si>
  <si>
    <t xml:space="preserve">shaker shaft </t>
  </si>
  <si>
    <t xml:space="preserve"> 304 SS</t>
  </si>
  <si>
    <t>2.250 round bar</t>
  </si>
  <si>
    <t xml:space="preserve">Natec </t>
  </si>
  <si>
    <t>waterjett</t>
  </si>
  <si>
    <t xml:space="preserve">bracket keyhole </t>
  </si>
  <si>
    <t xml:space="preserve">304 ss </t>
  </si>
  <si>
    <t xml:space="preserve">outsourced </t>
  </si>
  <si>
    <t xml:space="preserve">pasta </t>
  </si>
  <si>
    <t xml:space="preserve">custom stud </t>
  </si>
  <si>
    <t xml:space="preserve">steel </t>
  </si>
  <si>
    <t xml:space="preserve">1" round </t>
  </si>
  <si>
    <t xml:space="preserve">manual lathe </t>
  </si>
  <si>
    <t xml:space="preserve">shaft </t>
  </si>
  <si>
    <t>304 ss</t>
  </si>
  <si>
    <t>NA</t>
  </si>
  <si>
    <t xml:space="preserve">Natural Cuts </t>
  </si>
  <si>
    <t>904740A13025</t>
  </si>
  <si>
    <t>??</t>
  </si>
  <si>
    <t>chain link</t>
  </si>
  <si>
    <t>2"x2"x3.5"</t>
  </si>
  <si>
    <t xml:space="preserve">Lathe </t>
  </si>
  <si>
    <t xml:space="preserve">Stem Valve </t>
  </si>
  <si>
    <t xml:space="preserve">15-5 </t>
  </si>
  <si>
    <t>1.250 round bar</t>
  </si>
  <si>
    <t xml:space="preserve">lathe </t>
  </si>
  <si>
    <t xml:space="preserve">spacer </t>
  </si>
  <si>
    <t>2.5 round acetal</t>
  </si>
  <si>
    <t xml:space="preserve">Cupline </t>
  </si>
  <si>
    <t>surface grinder</t>
  </si>
  <si>
    <t xml:space="preserve">cutter </t>
  </si>
  <si>
    <t>entoleter shaft</t>
  </si>
  <si>
    <t>304ss</t>
  </si>
  <si>
    <t>2.125"</t>
  </si>
  <si>
    <t>natec</t>
  </si>
  <si>
    <t xml:space="preserve">2" acetal </t>
  </si>
  <si>
    <t xml:space="preserve">2" round </t>
  </si>
  <si>
    <t xml:space="preserve">c 1020 </t>
  </si>
  <si>
    <t xml:space="preserve">7/8" round </t>
  </si>
  <si>
    <t xml:space="preserve">manual </t>
  </si>
  <si>
    <t xml:space="preserve">10 mm </t>
  </si>
  <si>
    <t>spacer</t>
  </si>
  <si>
    <t>3.5" round</t>
  </si>
  <si>
    <t>Lathe/Mill</t>
  </si>
  <si>
    <t>slv guide</t>
  </si>
  <si>
    <t>acetal</t>
  </si>
  <si>
    <t xml:space="preserve">Pouch </t>
  </si>
  <si>
    <t xml:space="preserve">pulley wheel </t>
  </si>
  <si>
    <t xml:space="preserve">acetal </t>
  </si>
  <si>
    <t xml:space="preserve">ring seal </t>
  </si>
  <si>
    <t>304 SS</t>
  </si>
  <si>
    <t>2.5" round bar</t>
  </si>
  <si>
    <t xml:space="preserve">cover plate </t>
  </si>
  <si>
    <t>303 SS</t>
  </si>
  <si>
    <t xml:space="preserve">4.5" round </t>
  </si>
  <si>
    <t xml:space="preserve">natec </t>
  </si>
  <si>
    <t xml:space="preserve">tool holder </t>
  </si>
  <si>
    <t xml:space="preserve">.375 square </t>
  </si>
  <si>
    <t xml:space="preserve">flg bushing </t>
  </si>
  <si>
    <t>peek</t>
  </si>
  <si>
    <t>1.75" round bar</t>
  </si>
  <si>
    <t>bearing block</t>
  </si>
  <si>
    <t>Aluminum</t>
  </si>
  <si>
    <t xml:space="preserve">mill </t>
  </si>
  <si>
    <t xml:space="preserve">guide </t>
  </si>
  <si>
    <t>ss</t>
  </si>
  <si>
    <t>steel</t>
  </si>
  <si>
    <t>na</t>
  </si>
  <si>
    <t>Natec</t>
  </si>
  <si>
    <t xml:space="preserve">natec bracket </t>
  </si>
  <si>
    <t xml:space="preserve">roller bushing </t>
  </si>
  <si>
    <t xml:space="preserve">440 ss </t>
  </si>
  <si>
    <t>2.750 round bar</t>
  </si>
  <si>
    <t>8059,36</t>
  </si>
  <si>
    <t>manual</t>
  </si>
  <si>
    <t>phenolic</t>
  </si>
  <si>
    <t>Trial 7</t>
  </si>
  <si>
    <t xml:space="preserve">shoe </t>
  </si>
  <si>
    <t>C386</t>
  </si>
  <si>
    <t xml:space="preserve">heater bar </t>
  </si>
  <si>
    <t>lathe</t>
  </si>
  <si>
    <t>plate parts</t>
  </si>
  <si>
    <t xml:space="preserve">lathe/ mill </t>
  </si>
  <si>
    <t xml:space="preserve">pouch </t>
  </si>
  <si>
    <t xml:space="preserve">3" round </t>
  </si>
  <si>
    <t>piston</t>
  </si>
  <si>
    <t>lathe/mill</t>
  </si>
  <si>
    <t xml:space="preserve">Stub shaft </t>
  </si>
  <si>
    <t>303SS</t>
  </si>
  <si>
    <t>2" round  ss</t>
  </si>
  <si>
    <t xml:space="preserve">legacy </t>
  </si>
  <si>
    <t xml:space="preserve">washer </t>
  </si>
  <si>
    <t>7/8 OD 1/2 ID</t>
  </si>
  <si>
    <t xml:space="preserve">tensioner </t>
  </si>
  <si>
    <t xml:space="preserve">1x2 acetal </t>
  </si>
  <si>
    <t xml:space="preserve">Legacy </t>
  </si>
  <si>
    <t xml:space="preserve">steam inj body </t>
  </si>
  <si>
    <t>cooker body</t>
  </si>
  <si>
    <t>no</t>
  </si>
  <si>
    <t xml:space="preserve">316 ss </t>
  </si>
  <si>
    <t xml:space="preserve">3.25 round </t>
  </si>
  <si>
    <t xml:space="preserve">45 1 time </t>
  </si>
  <si>
    <t xml:space="preserve">bushing </t>
  </si>
  <si>
    <t>L2 TS</t>
  </si>
  <si>
    <t>mill</t>
  </si>
  <si>
    <t>bracket</t>
  </si>
  <si>
    <t>scof</t>
  </si>
  <si>
    <t xml:space="preserve">scof </t>
  </si>
  <si>
    <t>303ss</t>
  </si>
  <si>
    <t xml:space="preserve">1.0 round </t>
  </si>
  <si>
    <t>heater bar</t>
  </si>
  <si>
    <t xml:space="preserve">1141 steel </t>
  </si>
  <si>
    <t>1.5x.75</t>
  </si>
  <si>
    <t>17-4</t>
  </si>
  <si>
    <t xml:space="preserve">Scof </t>
  </si>
  <si>
    <t xml:space="preserve">954 bushings </t>
  </si>
  <si>
    <t xml:space="preserve">Bushing for scof </t>
  </si>
  <si>
    <t xml:space="preserve">c 954 </t>
  </si>
  <si>
    <t xml:space="preserve">2" od x 1.5" ID </t>
  </si>
  <si>
    <t xml:space="preserve">end cap </t>
  </si>
  <si>
    <t>phenolic/nylon</t>
  </si>
  <si>
    <t>4.5"</t>
  </si>
  <si>
    <t xml:space="preserve">knife gearbox shaft </t>
  </si>
  <si>
    <t xml:space="preserve">32 mm </t>
  </si>
  <si>
    <t xml:space="preserve">bar seal </t>
  </si>
  <si>
    <t>c377 brass</t>
  </si>
  <si>
    <t>1.250x.750</t>
  </si>
  <si>
    <t>mil l</t>
  </si>
  <si>
    <t xml:space="preserve">dogbones </t>
  </si>
  <si>
    <t>c954</t>
  </si>
  <si>
    <t>1,5x3</t>
  </si>
  <si>
    <t>cooker plate</t>
  </si>
  <si>
    <t xml:space="preserve">NA </t>
  </si>
  <si>
    <t>pro chs</t>
  </si>
  <si>
    <t>steam inj legacy</t>
  </si>
  <si>
    <t>1.375  316 ss</t>
  </si>
  <si>
    <t xml:space="preserve">27 puck </t>
  </si>
  <si>
    <t>6061 aluminum</t>
  </si>
  <si>
    <t xml:space="preserve">5" round </t>
  </si>
  <si>
    <t xml:space="preserve">31 puck </t>
  </si>
  <si>
    <t xml:space="preserve">5.5" round </t>
  </si>
  <si>
    <t>shaft</t>
  </si>
  <si>
    <t xml:space="preserve">stainless </t>
  </si>
  <si>
    <t xml:space="preserve">2.5 " round </t>
  </si>
  <si>
    <t>polyprpalyne</t>
  </si>
  <si>
    <t>Beaver Dam</t>
  </si>
  <si>
    <t xml:space="preserve">Beaver Dam </t>
  </si>
  <si>
    <t xml:space="preserve">cam </t>
  </si>
  <si>
    <t xml:space="preserve">Done </t>
  </si>
  <si>
    <t xml:space="preserve">c954 </t>
  </si>
  <si>
    <t xml:space="preserve">3.1x 3.1 </t>
  </si>
  <si>
    <t>Process Cheese</t>
  </si>
  <si>
    <t>plate</t>
  </si>
  <si>
    <t xml:space="preserve">Process cheese </t>
  </si>
  <si>
    <t xml:space="preserve">stems </t>
  </si>
  <si>
    <t>316ss</t>
  </si>
  <si>
    <t>pouch cooler rollers</t>
  </si>
  <si>
    <t xml:space="preserve">nylon </t>
  </si>
  <si>
    <t>arm</t>
  </si>
  <si>
    <t>Pro cheese</t>
  </si>
  <si>
    <t xml:space="preserve">steam housing </t>
  </si>
  <si>
    <t xml:space="preserve">Process Cheese </t>
  </si>
  <si>
    <t xml:space="preserve">side plate </t>
  </si>
  <si>
    <t xml:space="preserve">aluminum </t>
  </si>
  <si>
    <t xml:space="preserve">roller </t>
  </si>
  <si>
    <t>yes</t>
  </si>
  <si>
    <t>`</t>
  </si>
  <si>
    <t xml:space="preserve">bracket </t>
  </si>
  <si>
    <t xml:space="preserve">yes </t>
  </si>
  <si>
    <t>aluminum</t>
  </si>
  <si>
    <t xml:space="preserve">waterjett </t>
  </si>
  <si>
    <t xml:space="preserve">Big Plate </t>
  </si>
  <si>
    <t>12.5X40X1.75</t>
  </si>
  <si>
    <t xml:space="preserve">PASTA </t>
  </si>
  <si>
    <t xml:space="preserve">MILL </t>
  </si>
  <si>
    <t xml:space="preserve">SHOES </t>
  </si>
  <si>
    <t>C544</t>
  </si>
  <si>
    <t>side plate</t>
  </si>
  <si>
    <t xml:space="preserve">9" </t>
  </si>
  <si>
    <t xml:space="preserve">eccentric block </t>
  </si>
  <si>
    <t xml:space="preserve">20X40MM </t>
  </si>
  <si>
    <t xml:space="preserve">Naturals </t>
  </si>
  <si>
    <t xml:space="preserve">harp bolt </t>
  </si>
  <si>
    <t>SS</t>
  </si>
  <si>
    <t>.75 HEX</t>
  </si>
  <si>
    <t xml:space="preserve">Pc </t>
  </si>
  <si>
    <t>bushings</t>
  </si>
  <si>
    <t xml:space="preserve">cupline </t>
  </si>
  <si>
    <t xml:space="preserve">cody </t>
  </si>
  <si>
    <t xml:space="preserve">brackets </t>
  </si>
  <si>
    <t xml:space="preserve">40mm tubing </t>
  </si>
  <si>
    <t xml:space="preserve">steam stems </t>
  </si>
  <si>
    <t xml:space="preserve"> 316 ss</t>
  </si>
  <si>
    <t xml:space="preserve">1" </t>
  </si>
  <si>
    <t xml:space="preserve">NATEC </t>
  </si>
  <si>
    <t xml:space="preserve">CAP FOR VOIDS </t>
  </si>
  <si>
    <t xml:space="preserve">ACETAL </t>
  </si>
  <si>
    <t xml:space="preserve">LATHE </t>
  </si>
  <si>
    <t xml:space="preserve">BUSHINGS </t>
  </si>
  <si>
    <t xml:space="preserve">440C </t>
  </si>
  <si>
    <t xml:space="preserve">SCOF </t>
  </si>
  <si>
    <t xml:space="preserve">barrel wand tips </t>
  </si>
  <si>
    <t xml:space="preserve">WATERJETT </t>
  </si>
  <si>
    <t xml:space="preserve">PASTA PART </t>
  </si>
  <si>
    <t xml:space="preserve">ALUMINUM </t>
  </si>
  <si>
    <t xml:space="preserve">SEAL RINGS </t>
  </si>
  <si>
    <t xml:space="preserve">SS </t>
  </si>
  <si>
    <t xml:space="preserve">POUCH </t>
  </si>
  <si>
    <t xml:space="preserve">PUSHERS </t>
  </si>
  <si>
    <t xml:space="preserve">LONG ROLLER </t>
  </si>
  <si>
    <t>ACETAL</t>
  </si>
  <si>
    <t xml:space="preserve">SHORT ROLLER </t>
  </si>
  <si>
    <t xml:space="preserve">CUPLINE </t>
  </si>
  <si>
    <t xml:space="preserve">PUCKS </t>
  </si>
  <si>
    <t>5"</t>
  </si>
  <si>
    <t>PIEZETA PINS</t>
  </si>
  <si>
    <t>CHAIN GUIDE</t>
  </si>
  <si>
    <t>BUSHING</t>
  </si>
  <si>
    <t xml:space="preserve">434 SS </t>
  </si>
  <si>
    <t>SLEEVES</t>
  </si>
  <si>
    <t>C954</t>
  </si>
  <si>
    <t xml:space="preserve">C954 </t>
  </si>
  <si>
    <t xml:space="preserve">NC </t>
  </si>
  <si>
    <t>BOLTS</t>
  </si>
  <si>
    <t>Lowville</t>
  </si>
  <si>
    <t xml:space="preserve">LOWEVILLE </t>
  </si>
  <si>
    <t>ROLLER</t>
  </si>
  <si>
    <t>LATHE</t>
  </si>
  <si>
    <t>PUCK 31</t>
  </si>
  <si>
    <t xml:space="preserve">HEATED ROLLER BUSHINGS </t>
  </si>
  <si>
    <t xml:space="preserve">420 SS </t>
  </si>
  <si>
    <t xml:space="preserve">NATURALS </t>
  </si>
  <si>
    <t xml:space="preserve">CHOPPER STEMS &amp; CUPS </t>
  </si>
  <si>
    <t xml:space="preserve">304SS </t>
  </si>
  <si>
    <t xml:space="preserve">BRIDGE BLOCKS </t>
  </si>
  <si>
    <t xml:space="preserve">316SS </t>
  </si>
  <si>
    <t xml:space="preserve">Parts room </t>
  </si>
  <si>
    <t xml:space="preserve">bushings </t>
  </si>
  <si>
    <t xml:space="preserve">parts room </t>
  </si>
  <si>
    <t xml:space="preserve">PARTS ROOM </t>
  </si>
  <si>
    <t xml:space="preserve">LATHE /MILL </t>
  </si>
  <si>
    <t xml:space="preserve">SEALS </t>
  </si>
  <si>
    <t xml:space="preserve">PARTS ROOOM </t>
  </si>
  <si>
    <t xml:space="preserve">SPACERS </t>
  </si>
  <si>
    <t xml:space="preserve">woodstock </t>
  </si>
  <si>
    <t xml:space="preserve">pusher arms </t>
  </si>
  <si>
    <t xml:space="preserve">pasta shoes </t>
  </si>
  <si>
    <t xml:space="preserve">pc </t>
  </si>
  <si>
    <t xml:space="preserve">cover plates </t>
  </si>
  <si>
    <t xml:space="preserve">nc </t>
  </si>
  <si>
    <t xml:space="preserve">harp bolts </t>
  </si>
  <si>
    <t xml:space="preserve">lathes </t>
  </si>
  <si>
    <t xml:space="preserve">pins </t>
  </si>
  <si>
    <t xml:space="preserve">keys </t>
  </si>
  <si>
    <t>cupline</t>
  </si>
  <si>
    <t>bell plate</t>
  </si>
  <si>
    <t>company wide</t>
  </si>
  <si>
    <t xml:space="preserve">cbm targets </t>
  </si>
  <si>
    <t>steam inj</t>
  </si>
  <si>
    <t>This spreadsheet comes from central maintenance doing the same kind of work last summer. Any parts highlighted in yellow are ones that we have the capacity to produce here in Mason.</t>
  </si>
  <si>
    <t>Color Index</t>
  </si>
  <si>
    <t>$/hr</t>
  </si>
  <si>
    <t>Benefits</t>
  </si>
  <si>
    <t>Quantity</t>
  </si>
  <si>
    <t>Machines</t>
  </si>
  <si>
    <t>Total</t>
  </si>
  <si>
    <t>2023 Costs</t>
  </si>
  <si>
    <t>Outside</t>
  </si>
  <si>
    <t>Inside</t>
  </si>
  <si>
    <t>Net Savings</t>
  </si>
  <si>
    <t>Inside Costs</t>
  </si>
  <si>
    <t>Outside Costs</t>
  </si>
  <si>
    <t>Sauce Carrier</t>
  </si>
  <si>
    <t>Jelly Carrier</t>
  </si>
  <si>
    <t>Machinist Cost</t>
  </si>
  <si>
    <t>Machinists</t>
  </si>
  <si>
    <t>Yearly Hours</t>
  </si>
  <si>
    <t>Machine Overhead</t>
  </si>
  <si>
    <t>Net price</t>
  </si>
  <si>
    <t>Order Quantity</t>
  </si>
  <si>
    <t>Material</t>
  </si>
  <si>
    <t>Sum</t>
  </si>
  <si>
    <t>READ ME</t>
  </si>
  <si>
    <t>New Machine Prices</t>
  </si>
  <si>
    <t>1st Year</t>
  </si>
  <si>
    <t>2nd Year (estimate)</t>
  </si>
  <si>
    <t>Where the money goes</t>
  </si>
  <si>
    <t>hrs</t>
  </si>
  <si>
    <t>Carrier</t>
  </si>
  <si>
    <t>Total Hrs</t>
  </si>
  <si>
    <t>Days</t>
  </si>
  <si>
    <t>Total price</t>
  </si>
  <si>
    <t>Additional Outside Material Costs</t>
  </si>
  <si>
    <t>Other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</si>
</sst>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quot;$&quot;#,##0.00"/>
  </numFmts>
  <fonts count="17" x14ac:knownFonts="1">
    <font>
      <sz val="11"/>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0"/>
      <name val="Calibri"/>
      <family val="2"/>
      <scheme val="minor"/>
    </font>
    <font>
      <sz val="11"/>
      <color theme="1"/>
      <name val="Verdana"/>
      <family val="2"/>
    </font>
    <font>
      <sz val="11"/>
      <name val="Verdana"/>
      <family val="2"/>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sz val="10"/>
      <name val="Arial"/>
      <family val="2"/>
    </font>
    <font>
      <sz val="16"/>
      <color rgb="FFFF0000"/>
      <name val="Calibri"/>
      <family val="2"/>
      <scheme val="minor"/>
    </font>
    <font>
      <b/>
      <sz val="20"/>
      <color theme="1"/>
      <name val="Calibri"/>
      <family val="2"/>
      <scheme val="minor"/>
    </font>
    <font>
      <b/>
      <sz val="18"/>
      <color theme="1"/>
      <name val="Calibri"/>
      <family val="2"/>
      <scheme val="minor"/>
    </font>
    <font>
      <sz val="10"/>
      <name val="Arial"/>
    </font>
    <font>
      <sz val="11"/>
      <color rgb="FF006100"/>
      <name val="Calibri"/>
      <family val="2"/>
      <scheme val="minor"/>
    </font>
  </fonts>
  <fills count="18">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rgb="FFD3EAD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9CBB1"/>
        <bgColor indexed="64"/>
      </patternFill>
    </fill>
    <fill>
      <patternFill patternType="solid">
        <fgColor rgb="FFF6B18A"/>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DDFD"/>
        <bgColor indexed="64"/>
      </patternFill>
    </fill>
    <fill>
      <patternFill patternType="solid">
        <fgColor rgb="FFC9D7FF"/>
        <bgColor indexed="64"/>
      </patternFill>
    </fill>
    <fill>
      <patternFill patternType="solid">
        <fgColor rgb="FFABC1FF"/>
        <bgColor indexed="64"/>
      </patternFill>
    </fill>
    <fill>
      <patternFill patternType="solid">
        <fgColor rgb="FFC6EFCE"/>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5" fillId="0" borderId="0"/>
    <xf numFmtId="44" fontId="5" fillId="0" borderId="0" applyFont="0" applyFill="0" applyBorder="0" applyAlignment="0" applyProtection="0"/>
    <xf numFmtId="0" fontId="11" fillId="0" borderId="0"/>
    <xf numFmtId="0" fontId="15" fillId="0" borderId="0"/>
    <xf numFmtId="0" fontId="16" fillId="17" borderId="0" applyNumberFormat="0" applyBorder="0" applyAlignment="0" applyProtection="0"/>
  </cellStyleXfs>
  <cellXfs count="116">
    <xf numFmtId="0" fontId="0" fillId="0" borderId="0" xfId="0"/>
    <xf numFmtId="0" fontId="3" fillId="0" borderId="0" xfId="0" applyFont="1"/>
    <xf numFmtId="0" fontId="1" fillId="2" borderId="1" xfId="0" applyFont="1" applyFill="1" applyBorder="1" applyAlignment="1">
      <alignment horizontal="center" vertical="top"/>
    </xf>
    <xf numFmtId="14" fontId="3" fillId="3" borderId="1" xfId="0" applyNumberFormat="1" applyFont="1"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0" applyNumberFormat="1" applyFont="1" applyFill="1" applyBorder="1" applyAlignment="1">
      <alignment horizontal="center" vertical="center" wrapText="1"/>
    </xf>
    <xf numFmtId="164" fontId="2" fillId="0" borderId="1" xfId="0" applyNumberFormat="1" applyFont="1" applyBorder="1" applyAlignment="1">
      <alignment horizontal="center" vertical="center" wrapText="1"/>
    </xf>
    <xf numFmtId="0" fontId="3" fillId="3" borderId="1" xfId="0" applyFont="1" applyFill="1" applyBorder="1"/>
    <xf numFmtId="44" fontId="3" fillId="0" borderId="1" xfId="0" applyNumberFormat="1" applyFont="1" applyBorder="1"/>
    <xf numFmtId="0" fontId="3" fillId="3" borderId="2" xfId="0" applyFont="1" applyFill="1" applyBorder="1"/>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164" fontId="4" fillId="3" borderId="2"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wrapText="1"/>
    </xf>
    <xf numFmtId="0" fontId="3" fillId="4" borderId="3" xfId="0" applyFont="1" applyFill="1" applyBorder="1"/>
    <xf numFmtId="44" fontId="1" fillId="4" borderId="5" xfId="0" applyNumberFormat="1" applyFont="1" applyFill="1" applyBorder="1"/>
    <xf numFmtId="0" fontId="1" fillId="4" borderId="1" xfId="0" applyFont="1" applyFill="1" applyBorder="1"/>
    <xf numFmtId="44" fontId="1" fillId="4" borderId="1" xfId="0" applyNumberFormat="1" applyFont="1" applyFill="1" applyBorder="1"/>
    <xf numFmtId="44" fontId="1" fillId="4" borderId="1" xfId="0" applyNumberFormat="1" applyFont="1" applyFill="1" applyBorder="1" applyAlignment="1">
      <alignment horizontal="center"/>
    </xf>
    <xf numFmtId="44" fontId="3" fillId="0" borderId="0" xfId="0" applyNumberFormat="1" applyFont="1"/>
    <xf numFmtId="0" fontId="5" fillId="0" borderId="0" xfId="1" applyAlignment="1">
      <alignment horizontal="center"/>
    </xf>
    <xf numFmtId="0" fontId="5" fillId="0" borderId="0" xfId="1"/>
    <xf numFmtId="0" fontId="5" fillId="0" borderId="0" xfId="1" applyAlignment="1">
      <alignment wrapText="1"/>
    </xf>
    <xf numFmtId="0" fontId="5" fillId="0" borderId="0" xfId="1" applyAlignment="1">
      <alignment horizontal="center" wrapText="1"/>
    </xf>
    <xf numFmtId="0" fontId="5" fillId="0" borderId="0" xfId="1" applyAlignment="1">
      <alignment horizontal="center" vertical="center" wrapText="1"/>
    </xf>
    <xf numFmtId="44" fontId="0" fillId="0" borderId="0" xfId="2" applyFont="1" applyFill="1" applyAlignment="1">
      <alignment wrapText="1"/>
    </xf>
    <xf numFmtId="44" fontId="0" fillId="0" borderId="0" xfId="2" applyFont="1" applyFill="1"/>
    <xf numFmtId="1" fontId="0" fillId="0" borderId="0" xfId="2" applyNumberFormat="1" applyFont="1" applyFill="1" applyAlignment="1">
      <alignment horizontal="center" wrapText="1"/>
    </xf>
    <xf numFmtId="44" fontId="0" fillId="0" borderId="0" xfId="2" applyFont="1" applyFill="1" applyAlignment="1">
      <alignment horizontal="center" wrapText="1"/>
    </xf>
    <xf numFmtId="0" fontId="6" fillId="0" borderId="0" xfId="1" applyFont="1"/>
    <xf numFmtId="0" fontId="0" fillId="3" borderId="1" xfId="0" applyFill="1" applyBorder="1"/>
    <xf numFmtId="6" fontId="0" fillId="3" borderId="1" xfId="0" applyNumberFormat="1" applyFill="1" applyBorder="1"/>
    <xf numFmtId="0" fontId="0" fillId="6" borderId="1" xfId="0" applyFill="1" applyBorder="1"/>
    <xf numFmtId="8" fontId="0" fillId="6" borderId="1" xfId="0" applyNumberFormat="1" applyFill="1" applyBorder="1"/>
    <xf numFmtId="0" fontId="0" fillId="7" borderId="1" xfId="0" applyFill="1" applyBorder="1"/>
    <xf numFmtId="0" fontId="0" fillId="8" borderId="1" xfId="0" applyFill="1" applyBorder="1"/>
    <xf numFmtId="0" fontId="5" fillId="0" borderId="1" xfId="1" applyBorder="1" applyAlignment="1">
      <alignment horizontal="center"/>
    </xf>
    <xf numFmtId="0" fontId="5" fillId="0" borderId="1" xfId="1" applyBorder="1"/>
    <xf numFmtId="0" fontId="5" fillId="0" borderId="1" xfId="1" applyBorder="1" applyAlignment="1">
      <alignment wrapText="1"/>
    </xf>
    <xf numFmtId="14" fontId="5" fillId="0" borderId="1" xfId="1" applyNumberFormat="1" applyBorder="1" applyAlignment="1">
      <alignment horizontal="center" wrapText="1"/>
    </xf>
    <xf numFmtId="0" fontId="5" fillId="0" borderId="1" xfId="1" applyBorder="1" applyAlignment="1">
      <alignment horizontal="center" wrapText="1"/>
    </xf>
    <xf numFmtId="0" fontId="5" fillId="0" borderId="1" xfId="1" applyBorder="1" applyAlignment="1">
      <alignment horizontal="center" vertical="center" wrapText="1"/>
    </xf>
    <xf numFmtId="44" fontId="0" fillId="0" borderId="1" xfId="2" applyFont="1" applyFill="1" applyBorder="1" applyAlignment="1">
      <alignment wrapText="1"/>
    </xf>
    <xf numFmtId="44" fontId="0" fillId="0" borderId="1" xfId="2" applyFont="1" applyFill="1" applyBorder="1"/>
    <xf numFmtId="1" fontId="0" fillId="0" borderId="1" xfId="2" applyNumberFormat="1" applyFont="1" applyFill="1" applyBorder="1" applyAlignment="1">
      <alignment horizontal="center" wrapText="1"/>
    </xf>
    <xf numFmtId="44" fontId="0" fillId="0" borderId="1" xfId="2" applyFont="1" applyFill="1" applyBorder="1" applyAlignment="1">
      <alignment horizontal="center" wrapText="1"/>
    </xf>
    <xf numFmtId="0" fontId="5" fillId="5" borderId="1" xfId="1" applyFill="1" applyBorder="1" applyAlignment="1">
      <alignment horizontal="center"/>
    </xf>
    <xf numFmtId="0" fontId="5" fillId="5" borderId="1" xfId="1" applyFill="1" applyBorder="1"/>
    <xf numFmtId="0" fontId="5" fillId="5" borderId="1" xfId="1" applyFill="1" applyBorder="1" applyAlignment="1">
      <alignment wrapText="1"/>
    </xf>
    <xf numFmtId="14" fontId="5" fillId="5" borderId="1" xfId="1" applyNumberFormat="1" applyFill="1" applyBorder="1" applyAlignment="1">
      <alignment horizontal="center" wrapText="1"/>
    </xf>
    <xf numFmtId="0" fontId="5" fillId="5" borderId="1" xfId="1" applyFill="1" applyBorder="1" applyAlignment="1">
      <alignment horizontal="center" wrapText="1"/>
    </xf>
    <xf numFmtId="44" fontId="0" fillId="5" borderId="1" xfId="2" applyFont="1" applyFill="1" applyBorder="1" applyAlignment="1">
      <alignment wrapText="1"/>
    </xf>
    <xf numFmtId="44" fontId="0" fillId="5" borderId="1" xfId="2" applyFont="1" applyFill="1" applyBorder="1"/>
    <xf numFmtId="1" fontId="0" fillId="5" borderId="1" xfId="2" applyNumberFormat="1" applyFont="1" applyFill="1" applyBorder="1" applyAlignment="1">
      <alignment horizontal="center" wrapText="1"/>
    </xf>
    <xf numFmtId="44" fontId="0" fillId="5" borderId="1" xfId="2" applyFont="1" applyFill="1" applyBorder="1" applyAlignment="1">
      <alignment horizontal="center" wrapText="1"/>
    </xf>
    <xf numFmtId="0" fontId="5" fillId="5" borderId="1" xfId="1" applyFill="1" applyBorder="1" applyAlignment="1">
      <alignment horizontal="center" vertical="center" wrapText="1"/>
    </xf>
    <xf numFmtId="0" fontId="6" fillId="5" borderId="1" xfId="1" applyFont="1" applyFill="1" applyBorder="1"/>
    <xf numFmtId="0" fontId="6" fillId="5" borderId="1" xfId="1" applyFont="1" applyFill="1" applyBorder="1" applyAlignment="1">
      <alignment wrapText="1"/>
    </xf>
    <xf numFmtId="14" fontId="6" fillId="5" borderId="1" xfId="1" applyNumberFormat="1" applyFont="1" applyFill="1" applyBorder="1" applyAlignment="1">
      <alignment horizontal="center" wrapText="1"/>
    </xf>
    <xf numFmtId="0" fontId="6" fillId="5" borderId="1" xfId="1" applyFont="1" applyFill="1" applyBorder="1" applyAlignment="1">
      <alignment horizontal="center" wrapText="1"/>
    </xf>
    <xf numFmtId="0" fontId="6" fillId="5" borderId="1" xfId="1" applyFont="1" applyFill="1" applyBorder="1" applyAlignment="1">
      <alignment horizontal="center" vertical="center" wrapText="1"/>
    </xf>
    <xf numFmtId="44" fontId="6" fillId="5" borderId="1" xfId="2" applyFont="1" applyFill="1" applyBorder="1" applyAlignment="1">
      <alignment wrapText="1"/>
    </xf>
    <xf numFmtId="44" fontId="6" fillId="5" borderId="1" xfId="2" applyFont="1" applyFill="1" applyBorder="1"/>
    <xf numFmtId="1" fontId="6" fillId="5" borderId="1" xfId="2" applyNumberFormat="1" applyFont="1" applyFill="1" applyBorder="1" applyAlignment="1">
      <alignment horizontal="center" wrapText="1"/>
    </xf>
    <xf numFmtId="0" fontId="6" fillId="5" borderId="1" xfId="1" applyFont="1" applyFill="1" applyBorder="1" applyAlignment="1">
      <alignment horizontal="center"/>
    </xf>
    <xf numFmtId="44" fontId="6" fillId="5" borderId="1" xfId="2" applyFont="1" applyFill="1" applyBorder="1" applyAlignment="1">
      <alignment horizontal="center" wrapText="1"/>
    </xf>
    <xf numFmtId="0" fontId="6" fillId="0" borderId="1" xfId="1" applyFont="1" applyBorder="1" applyAlignment="1">
      <alignment horizontal="center" vertical="center" wrapText="1"/>
    </xf>
    <xf numFmtId="0" fontId="6" fillId="0" borderId="1" xfId="1" applyFont="1" applyBorder="1" applyAlignment="1">
      <alignment wrapText="1"/>
    </xf>
    <xf numFmtId="0" fontId="6" fillId="0" borderId="1" xfId="1" applyFont="1" applyBorder="1" applyAlignment="1">
      <alignment horizontal="center"/>
    </xf>
    <xf numFmtId="44" fontId="6" fillId="0" borderId="1" xfId="2" applyFont="1" applyFill="1" applyBorder="1" applyAlignment="1">
      <alignment horizontal="center" wrapText="1"/>
    </xf>
    <xf numFmtId="0" fontId="0" fillId="11" borderId="1" xfId="0" applyFill="1" applyBorder="1"/>
    <xf numFmtId="0" fontId="0" fillId="11" borderId="1" xfId="0" applyFill="1" applyBorder="1" applyAlignment="1">
      <alignment horizontal="center"/>
    </xf>
    <xf numFmtId="6" fontId="0" fillId="11" borderId="1" xfId="0" applyNumberFormat="1" applyFill="1" applyBorder="1"/>
    <xf numFmtId="0" fontId="11" fillId="0" borderId="0" xfId="3" applyAlignment="1">
      <alignment vertical="top"/>
    </xf>
    <xf numFmtId="3" fontId="11" fillId="12" borderId="1" xfId="3" applyNumberFormat="1" applyFill="1" applyBorder="1" applyAlignment="1">
      <alignment horizontal="right" vertical="top"/>
    </xf>
    <xf numFmtId="8" fontId="5" fillId="12" borderId="0" xfId="1" applyNumberFormat="1" applyFill="1"/>
    <xf numFmtId="44" fontId="12" fillId="0" borderId="0" xfId="2" applyFont="1" applyFill="1"/>
    <xf numFmtId="3" fontId="0" fillId="3" borderId="1" xfId="0" applyNumberFormat="1" applyFill="1" applyBorder="1"/>
    <xf numFmtId="1" fontId="0" fillId="6" borderId="1" xfId="0" applyNumberFormat="1" applyFill="1" applyBorder="1"/>
    <xf numFmtId="1" fontId="0" fillId="3" borderId="1" xfId="0" applyNumberFormat="1" applyFill="1" applyBorder="1"/>
    <xf numFmtId="0" fontId="0" fillId="3" borderId="1" xfId="0" applyFill="1" applyBorder="1" applyAlignment="1">
      <alignment horizontal="center" vertical="center"/>
    </xf>
    <xf numFmtId="6" fontId="13" fillId="10" borderId="7" xfId="0" applyNumberFormat="1" applyFont="1" applyFill="1" applyBorder="1" applyAlignment="1">
      <alignment horizontal="center"/>
    </xf>
    <xf numFmtId="6" fontId="14" fillId="9" borderId="7" xfId="0" applyNumberFormat="1" applyFont="1" applyFill="1" applyBorder="1" applyAlignment="1">
      <alignment horizontal="center"/>
    </xf>
    <xf numFmtId="0" fontId="7" fillId="9" borderId="6" xfId="0" applyFont="1" applyFill="1" applyBorder="1" applyAlignment="1">
      <alignment wrapText="1"/>
    </xf>
    <xf numFmtId="0" fontId="7" fillId="10" borderId="6" xfId="0" applyFont="1" applyFill="1" applyBorder="1" applyAlignment="1">
      <alignment wrapText="1"/>
    </xf>
    <xf numFmtId="8" fontId="10" fillId="6" borderId="1" xfId="0" applyNumberFormat="1" applyFont="1" applyFill="1" applyBorder="1"/>
    <xf numFmtId="6" fontId="10" fillId="3" borderId="1" xfId="0" applyNumberFormat="1" applyFont="1" applyFill="1" applyBorder="1"/>
    <xf numFmtId="8" fontId="10" fillId="7" borderId="1" xfId="0" applyNumberFormat="1" applyFont="1" applyFill="1" applyBorder="1"/>
    <xf numFmtId="0" fontId="0" fillId="8" borderId="1" xfId="0" applyFill="1" applyBorder="1" applyAlignment="1">
      <alignment wrapText="1"/>
    </xf>
    <xf numFmtId="0" fontId="0" fillId="14" borderId="1" xfId="0" applyFill="1" applyBorder="1"/>
    <xf numFmtId="1" fontId="0" fillId="14" borderId="1" xfId="0" applyNumberFormat="1" applyFill="1" applyBorder="1"/>
    <xf numFmtId="6" fontId="0" fillId="14" borderId="1" xfId="0" applyNumberFormat="1" applyFill="1" applyBorder="1"/>
    <xf numFmtId="0" fontId="15" fillId="0" borderId="0" xfId="4" applyAlignment="1">
      <alignment vertical="top"/>
    </xf>
    <xf numFmtId="0" fontId="15" fillId="15" borderId="1" xfId="4" applyFill="1" applyBorder="1" applyAlignment="1">
      <alignment vertical="top"/>
    </xf>
    <xf numFmtId="0" fontId="15" fillId="16" borderId="1" xfId="4" applyFill="1" applyBorder="1" applyAlignment="1">
      <alignment vertical="top"/>
    </xf>
    <xf numFmtId="0" fontId="15" fillId="16" borderId="1" xfId="4" applyFill="1" applyBorder="1" applyAlignment="1">
      <alignment vertical="top" wrapText="1"/>
    </xf>
    <xf numFmtId="3" fontId="15" fillId="15" borderId="1" xfId="4" applyNumberFormat="1" applyFill="1" applyBorder="1" applyAlignment="1">
      <alignment horizontal="right" vertical="top"/>
    </xf>
    <xf numFmtId="8" fontId="15" fillId="15" borderId="1" xfId="4" applyNumberFormat="1" applyFill="1" applyBorder="1" applyAlignment="1">
      <alignment horizontal="right" vertical="top"/>
    </xf>
    <xf numFmtId="6" fontId="0" fillId="0" borderId="0" xfId="0" applyNumberFormat="1"/>
    <xf numFmtId="8" fontId="0" fillId="0" borderId="0" xfId="0" applyNumberFormat="1"/>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4" borderId="4" xfId="0" applyFont="1" applyFill="1" applyBorder="1" applyAlignment="1">
      <alignment horizontal="right"/>
    </xf>
    <xf numFmtId="0" fontId="1" fillId="4" borderId="5" xfId="0" applyFont="1" applyFill="1" applyBorder="1" applyAlignment="1">
      <alignment horizontal="right"/>
    </xf>
    <xf numFmtId="0" fontId="11" fillId="12" borderId="5" xfId="3" applyFill="1" applyBorder="1" applyAlignment="1">
      <alignment vertical="top"/>
    </xf>
    <xf numFmtId="8" fontId="11" fillId="12" borderId="3" xfId="3" applyNumberFormat="1" applyFill="1" applyBorder="1" applyAlignment="1">
      <alignment horizontal="right" vertical="top"/>
    </xf>
    <xf numFmtId="0" fontId="11" fillId="13" borderId="8" xfId="3" applyFill="1" applyBorder="1" applyAlignment="1">
      <alignment vertical="top"/>
    </xf>
    <xf numFmtId="0" fontId="11" fillId="13" borderId="9" xfId="3" applyFill="1" applyBorder="1" applyAlignment="1">
      <alignment vertical="top"/>
    </xf>
    <xf numFmtId="0" fontId="11" fillId="13" borderId="10" xfId="3" applyFill="1" applyBorder="1" applyAlignment="1">
      <alignment vertical="top"/>
    </xf>
    <xf numFmtId="0" fontId="11" fillId="12" borderId="11" xfId="3" applyFill="1" applyBorder="1" applyAlignment="1">
      <alignment vertical="top"/>
    </xf>
    <xf numFmtId="3" fontId="11" fillId="12" borderId="2" xfId="3" applyNumberFormat="1" applyFill="1" applyBorder="1" applyAlignment="1">
      <alignment horizontal="right" vertical="top"/>
    </xf>
    <xf numFmtId="8" fontId="11" fillId="12" borderId="12" xfId="3" applyNumberFormat="1" applyFill="1" applyBorder="1" applyAlignment="1">
      <alignment horizontal="right" vertical="top"/>
    </xf>
    <xf numFmtId="0" fontId="16" fillId="17" borderId="13" xfId="5" applyBorder="1" applyAlignment="1">
      <alignment vertical="top"/>
    </xf>
    <xf numFmtId="8" fontId="16" fillId="17" borderId="14" xfId="5" applyNumberFormat="1" applyBorder="1" applyAlignment="1">
      <alignment vertical="top"/>
    </xf>
  </cellXfs>
  <cellStyles count="6">
    <cellStyle name="Currency 2" xfId="2" xr:uid="{D701754D-A04E-4825-B868-398CB0C295E2}"/>
    <cellStyle name="Good" xfId="5" builtinId="26"/>
    <cellStyle name="Normal" xfId="0" builtinId="0"/>
    <cellStyle name="Normal 2" xfId="1" xr:uid="{FEDA3AD4-E3CF-4344-9855-84A3A6A760EC}"/>
    <cellStyle name="Normal 3" xfId="3" xr:uid="{0FD4CEA7-A913-4B51-90B2-5BB4D98014BA}"/>
    <cellStyle name="Normal 4" xfId="4" xr:uid="{6F8EE9C3-6F72-4E0F-B61C-5AF3E1C46F02}"/>
  </cellStyles>
  <dxfs count="7">
    <dxf>
      <numFmt numFmtId="12" formatCode="&quot;$&quot;#,##0.00_);[Red]\(&quot;$&quot;#,##0.00\)"/>
      <fill>
        <patternFill patternType="solid">
          <fgColor indexed="64"/>
          <bgColor theme="9" tint="0.79998168889431442"/>
        </patternFill>
      </fill>
      <alignment horizontal="right" vertical="top" textRotation="0" wrapText="0" indent="0" justifyLastLine="0" shrinkToFit="0" readingOrder="0"/>
      <border diagonalUp="0" diagonalDown="0">
        <left style="thin">
          <color indexed="64"/>
        </left>
        <right/>
        <top style="thin">
          <color indexed="64"/>
        </top>
        <bottom style="thin">
          <color indexed="64"/>
        </bottom>
        <vertical/>
        <horizontal/>
      </border>
    </dxf>
    <dxf>
      <numFmt numFmtId="3" formatCode="#,##0"/>
      <fill>
        <patternFill patternType="solid">
          <fgColor indexed="64"/>
          <bgColor theme="9" tint="0.79998168889431442"/>
        </patternFill>
      </fill>
      <alignment horizontal="righ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ABC1FF"/>
      <color rgb="FFC9D7FF"/>
      <color rgb="FFFFDDFD"/>
      <color rgb="FFF6B18A"/>
      <color rgb="FFF9CBB1"/>
      <color rgb="FFFBDBC9"/>
      <color rgb="FFE0F8FC"/>
      <color rgb="FF81E3F3"/>
      <color rgb="FFABECF7"/>
      <color rgb="FFCEF4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Tracy, Ross" id="{1FA67BC1-0222-4B9D-AB4E-830620EA599C}" userId="S::ross.tracy@kraftheinz.com::34e90117-2bdc-4cf6-87f4-6ffe3f7dd69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FBBCE-84AE-45AE-AEE5-ED78A5F8083C}" name="Table1" displayName="Table1" ref="A1:C434" totalsRowShown="0" headerRowDxfId="6" headerRowBorderDxfId="4" tableBorderDxfId="5" totalsRowBorderDxfId="3" headerRowCellStyle="Normal 3">
  <autoFilter ref="A1:C434" xr:uid="{0C5FBBCE-84AE-45AE-AEE5-ED78A5F8083C}"/>
  <tableColumns count="3">
    <tableColumn id="1" xr3:uid="{8D092F1C-4E8D-44AE-9231-3D5384C216F0}" name="Material" dataDxfId="2" dataCellStyle="Normal 3"/>
    <tableColumn id="2" xr3:uid="{0A842EDC-2F7C-4602-A153-66E49CEA384B}" name="Order Quantity" dataDxfId="1" dataCellStyle="Normal 3"/>
    <tableColumn id="3" xr3:uid="{40CDCB4A-399D-46BB-B38D-77E121ADE924}" name="Net price" dataDxfId="0" dataCellStyle="Normal 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1-19T16:32:11.42" personId="{1FA67BC1-0222-4B9D-AB4E-830620EA599C}" id="{728FE5A8-73C6-4E8C-9EC0-DE70CA1C09B6}">
    <text>Terms of payment:
"FOR MACHINES TOTALING UP TO $499,000, A MINIMUM DOWN PAYMENT OF TEN PERCENT (10%) OF THE PURCHASE PRICE AT RECEIPT OF ORDER. BALANCE, FIFTEEN (15) DAYS AFTER DATE OF SHIPMENT."</text>
  </threadedComment>
  <threadedComment ref="H7" dT="2023-01-19T19:20:27.05" personId="{1FA67BC1-0222-4B9D-AB4E-830620EA599C}" id="{05D034DE-DAD5-4839-8B9A-74F5BA271B49}">
    <text>Rough estimate of labor+material+energy+anodization costs</text>
  </threadedComment>
  <threadedComment ref="H7" dT="2023-01-19T21:55:10.56" personId="{1FA67BC1-0222-4B9D-AB4E-830620EA599C}" id="{0F0794AB-778D-416D-B045-0CC0FBA36EB5}" parentId="{05D034DE-DAD5-4839-8B9A-74F5BA271B49}">
    <text>Material Cost is $12
Anodization per unit $3</text>
  </threadedComment>
</ThreadedComments>
</file>

<file path=xl/threadedComments/threadedComment2.xml><?xml version="1.0" encoding="utf-8"?>
<ThreadedComments xmlns="http://schemas.microsoft.com/office/spreadsheetml/2018/threadedcomments" xmlns:x="http://schemas.openxmlformats.org/spreadsheetml/2006/main">
  <threadedComment ref="V4" dT="2023-01-19T22:33:24.00" personId="{1FA67BC1-0222-4B9D-AB4E-830620EA599C}" id="{C35E831B-D167-4419-AD53-9BCAEA06C35D}">
    <text>This $600k is at an outside vendors quoted price. We could have produced these parts at a significantly cheaper price.</text>
  </threadedComment>
  <threadedComment ref="V4" dT="2023-01-19T22:34:07.87" personId="{1FA67BC1-0222-4B9D-AB4E-830620EA599C}" id="{6CFC9A2A-0943-40BF-A948-BD6C149D2B8F}" parentId="{C35E831B-D167-4419-AD53-9BCAEA06C35D}">
    <text>Per plant that we manufacture parts for, we could be saving ~$200k+ annually, money that is invested back into Kraft Heinz, rather than outside.</text>
  </threadedComment>
  <threadedComment ref="V4" dT="2023-01-19T22:36:26.22" personId="{1FA67BC1-0222-4B9D-AB4E-830620EA599C}" id="{25F55919-7439-45A9-AC01-E9F4439B31D8}" parentId="{C35E831B-D167-4419-AD53-9BCAEA06C35D}">
    <text>For reference, yellow cells denote parts Mason has the capacity to produce in house</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3-01-19T22:31:10.07" personId="{1FA67BC1-0222-4B9D-AB4E-830620EA599C}" id="{6CA6C0D5-97B0-4DCE-882E-A8E141A23EE6}">
    <text>This could be money invested into Kraft Heinz machining its own parts, allowing us to produce these same parts at a lower cost, and with a lot less lead time.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4010-1B88-475A-A619-268A73B33BE2}">
  <sheetPr codeName="Sheet3"/>
  <dimension ref="A1:AH32"/>
  <sheetViews>
    <sheetView tabSelected="1" workbookViewId="0">
      <selection sqref="A1:A2"/>
    </sheetView>
  </sheetViews>
  <sheetFormatPr defaultColWidth="8.7890625" defaultRowHeight="12.9" x14ac:dyDescent="0.5"/>
  <cols>
    <col min="1" max="1" width="9.5234375" style="1" bestFit="1" customWidth="1"/>
    <col min="2" max="2" width="9" style="1" bestFit="1" customWidth="1"/>
    <col min="3" max="3" width="22.15625" style="1" customWidth="1"/>
    <col min="4" max="4" width="9.5234375" style="1" bestFit="1" customWidth="1"/>
    <col min="5" max="5" width="9.15625" style="1" customWidth="1"/>
    <col min="6" max="6" width="11.5234375" style="1" customWidth="1"/>
    <col min="7" max="7" width="10.26171875" style="1" customWidth="1"/>
    <col min="8" max="8" width="10" style="1" customWidth="1"/>
    <col min="9" max="9" width="4.15625" style="1" bestFit="1" customWidth="1"/>
    <col min="10" max="10" width="11" style="1" bestFit="1" customWidth="1"/>
    <col min="11" max="11" width="4.15625" style="1" bestFit="1" customWidth="1"/>
    <col min="12" max="12" width="10.734375" style="1" customWidth="1"/>
    <col min="13" max="13" width="4.15625" style="1" bestFit="1" customWidth="1"/>
    <col min="14" max="14" width="10.734375" style="1" customWidth="1"/>
    <col min="15" max="15" width="4.15625" style="1" bestFit="1" customWidth="1"/>
    <col min="16" max="16" width="11.47265625" style="1" bestFit="1" customWidth="1"/>
    <col min="17" max="17" width="4.15625" style="1" bestFit="1" customWidth="1"/>
    <col min="18" max="18" width="11" style="1" bestFit="1" customWidth="1"/>
    <col min="19" max="19" width="4.15625" style="1" bestFit="1" customWidth="1"/>
    <col min="20" max="20" width="11" style="1" bestFit="1" customWidth="1"/>
    <col min="21" max="21" width="4.15625" style="1" bestFit="1" customWidth="1"/>
    <col min="22" max="22" width="10.734375" style="1" customWidth="1"/>
    <col min="23" max="23" width="4.15625" style="1" bestFit="1" customWidth="1"/>
    <col min="24" max="24" width="10.734375" style="1" customWidth="1"/>
    <col min="25" max="25" width="4.15625" style="1" bestFit="1" customWidth="1"/>
    <col min="26" max="26" width="10.734375" style="1" customWidth="1"/>
    <col min="27" max="27" width="4.15625" style="1" bestFit="1" customWidth="1"/>
    <col min="28" max="28" width="10.734375" style="1" customWidth="1"/>
    <col min="29" max="29" width="4.15625" style="1" bestFit="1" customWidth="1"/>
    <col min="30" max="30" width="10.734375" style="1" customWidth="1"/>
    <col min="31" max="31" width="4.15625" style="1" bestFit="1" customWidth="1"/>
    <col min="32" max="32" width="10.734375" style="1" customWidth="1"/>
    <col min="33" max="33" width="12.26171875" style="1" bestFit="1" customWidth="1"/>
    <col min="34" max="16384" width="8.7890625" style="1"/>
  </cols>
  <sheetData>
    <row r="1" spans="1:33" ht="16.5" customHeight="1" x14ac:dyDescent="0.5">
      <c r="A1" s="102" t="s">
        <v>0</v>
      </c>
      <c r="B1" s="101" t="s">
        <v>1</v>
      </c>
      <c r="C1" s="101" t="s">
        <v>2</v>
      </c>
      <c r="D1" s="101" t="s">
        <v>3</v>
      </c>
      <c r="E1" s="101" t="s">
        <v>4</v>
      </c>
      <c r="F1" s="101" t="s">
        <v>5</v>
      </c>
      <c r="G1" s="101" t="s">
        <v>6</v>
      </c>
      <c r="H1" s="101" t="s">
        <v>7</v>
      </c>
      <c r="I1" s="103" t="s">
        <v>8</v>
      </c>
      <c r="J1" s="103"/>
      <c r="K1" s="103" t="s">
        <v>9</v>
      </c>
      <c r="L1" s="103"/>
      <c r="M1" s="103" t="s">
        <v>10</v>
      </c>
      <c r="N1" s="103"/>
      <c r="O1" s="103" t="s">
        <v>11</v>
      </c>
      <c r="P1" s="103"/>
      <c r="Q1" s="103" t="s">
        <v>12</v>
      </c>
      <c r="R1" s="103"/>
      <c r="S1" s="103" t="s">
        <v>13</v>
      </c>
      <c r="T1" s="103"/>
      <c r="U1" s="103" t="s">
        <v>14</v>
      </c>
      <c r="V1" s="103"/>
      <c r="W1" s="103" t="s">
        <v>15</v>
      </c>
      <c r="X1" s="103"/>
      <c r="Y1" s="103" t="s">
        <v>16</v>
      </c>
      <c r="Z1" s="103"/>
      <c r="AA1" s="103" t="s">
        <v>17</v>
      </c>
      <c r="AB1" s="103"/>
      <c r="AC1" s="103" t="s">
        <v>18</v>
      </c>
      <c r="AD1" s="103"/>
      <c r="AE1" s="103" t="s">
        <v>19</v>
      </c>
      <c r="AF1" s="103"/>
      <c r="AG1" s="102" t="s">
        <v>20</v>
      </c>
    </row>
    <row r="2" spans="1:33" ht="27" customHeight="1" x14ac:dyDescent="0.5">
      <c r="A2" s="102"/>
      <c r="B2" s="101"/>
      <c r="C2" s="101"/>
      <c r="D2" s="101"/>
      <c r="E2" s="101"/>
      <c r="F2" s="101"/>
      <c r="G2" s="101"/>
      <c r="H2" s="101"/>
      <c r="I2" s="2" t="s">
        <v>21</v>
      </c>
      <c r="J2" s="2" t="s">
        <v>22</v>
      </c>
      <c r="K2" s="2" t="s">
        <v>21</v>
      </c>
      <c r="L2" s="2" t="s">
        <v>22</v>
      </c>
      <c r="M2" s="2" t="s">
        <v>21</v>
      </c>
      <c r="N2" s="2" t="s">
        <v>22</v>
      </c>
      <c r="O2" s="2" t="s">
        <v>21</v>
      </c>
      <c r="P2" s="2" t="s">
        <v>22</v>
      </c>
      <c r="Q2" s="2" t="s">
        <v>21</v>
      </c>
      <c r="R2" s="2" t="s">
        <v>22</v>
      </c>
      <c r="S2" s="2" t="s">
        <v>21</v>
      </c>
      <c r="T2" s="2" t="s">
        <v>22</v>
      </c>
      <c r="U2" s="2" t="s">
        <v>21</v>
      </c>
      <c r="V2" s="2" t="s">
        <v>22</v>
      </c>
      <c r="W2" s="2" t="s">
        <v>21</v>
      </c>
      <c r="X2" s="2" t="s">
        <v>22</v>
      </c>
      <c r="Y2" s="2" t="s">
        <v>21</v>
      </c>
      <c r="Z2" s="2" t="s">
        <v>22</v>
      </c>
      <c r="AA2" s="2" t="s">
        <v>21</v>
      </c>
      <c r="AB2" s="2" t="s">
        <v>22</v>
      </c>
      <c r="AC2" s="2" t="s">
        <v>21</v>
      </c>
      <c r="AD2" s="2" t="s">
        <v>22</v>
      </c>
      <c r="AE2" s="2" t="s">
        <v>21</v>
      </c>
      <c r="AF2" s="2" t="s">
        <v>22</v>
      </c>
      <c r="AG2" s="102"/>
    </row>
    <row r="3" spans="1:33" x14ac:dyDescent="0.5">
      <c r="A3" s="3">
        <v>44583</v>
      </c>
      <c r="B3" s="4">
        <v>50575115</v>
      </c>
      <c r="C3" s="5" t="s">
        <v>23</v>
      </c>
      <c r="D3" s="6">
        <v>319.8</v>
      </c>
      <c r="E3" s="6">
        <v>12</v>
      </c>
      <c r="F3" s="7">
        <f>D3-E3</f>
        <v>307.8</v>
      </c>
      <c r="G3" s="6" t="s">
        <v>24</v>
      </c>
      <c r="H3" s="4" t="s">
        <v>25</v>
      </c>
      <c r="I3" s="8">
        <v>146</v>
      </c>
      <c r="J3" s="9">
        <f>I3*$F3</f>
        <v>44938.8</v>
      </c>
      <c r="K3" s="8"/>
      <c r="L3" s="9">
        <f>K3*$F3</f>
        <v>0</v>
      </c>
      <c r="M3" s="8"/>
      <c r="N3" s="9">
        <f>M3*$F3</f>
        <v>0</v>
      </c>
      <c r="O3" s="8"/>
      <c r="P3" s="9">
        <f>O3*$F3</f>
        <v>0</v>
      </c>
      <c r="Q3" s="8"/>
      <c r="R3" s="9">
        <f>Q3*$F3</f>
        <v>0</v>
      </c>
      <c r="S3" s="8"/>
      <c r="T3" s="9">
        <f>S3*$F3</f>
        <v>0</v>
      </c>
      <c r="U3" s="8"/>
      <c r="V3" s="9">
        <f>U3*$F3</f>
        <v>0</v>
      </c>
      <c r="W3" s="8"/>
      <c r="X3" s="9">
        <f>W3*$F3</f>
        <v>0</v>
      </c>
      <c r="Y3" s="8"/>
      <c r="Z3" s="9">
        <f>Y3*$F3</f>
        <v>0</v>
      </c>
      <c r="AA3" s="8"/>
      <c r="AB3" s="9">
        <f>AA3*$F3</f>
        <v>0</v>
      </c>
      <c r="AC3" s="8"/>
      <c r="AD3" s="9">
        <f>AC3*$F3</f>
        <v>0</v>
      </c>
      <c r="AE3" s="8"/>
      <c r="AF3" s="9">
        <f>AE3*$F3</f>
        <v>0</v>
      </c>
      <c r="AG3" s="9">
        <f>SUM(J3+L3+N3+P3+R3+T3+V3+X3+Z3+AB3+AD3+AF3)</f>
        <v>44938.8</v>
      </c>
    </row>
    <row r="4" spans="1:33" x14ac:dyDescent="0.5">
      <c r="A4" s="3">
        <v>44603</v>
      </c>
      <c r="B4" s="4">
        <v>50575115</v>
      </c>
      <c r="C4" s="5" t="s">
        <v>23</v>
      </c>
      <c r="D4" s="6">
        <v>319.8</v>
      </c>
      <c r="E4" s="6">
        <v>12</v>
      </c>
      <c r="F4" s="7">
        <f t="shared" ref="F4:F31" si="0">D4-E4</f>
        <v>307.8</v>
      </c>
      <c r="G4" s="4" t="s">
        <v>24</v>
      </c>
      <c r="H4" s="4" t="s">
        <v>25</v>
      </c>
      <c r="I4" s="8"/>
      <c r="J4" s="9">
        <f t="shared" ref="J4:L31" si="1">I4*$F4</f>
        <v>0</v>
      </c>
      <c r="K4" s="8">
        <v>146</v>
      </c>
      <c r="L4" s="9">
        <f t="shared" si="1"/>
        <v>44938.8</v>
      </c>
      <c r="M4" s="8"/>
      <c r="N4" s="9">
        <v>0</v>
      </c>
      <c r="O4" s="8"/>
      <c r="P4" s="9">
        <f t="shared" ref="P4:P31" si="2">O4*$F4</f>
        <v>0</v>
      </c>
      <c r="Q4" s="8"/>
      <c r="R4" s="9">
        <f t="shared" ref="R4:R31" si="3">Q4*$F4</f>
        <v>0</v>
      </c>
      <c r="S4" s="8"/>
      <c r="T4" s="9">
        <f t="shared" ref="T4:T31" si="4">S4*$F4</f>
        <v>0</v>
      </c>
      <c r="U4" s="8"/>
      <c r="V4" s="9">
        <f t="shared" ref="V4:V31" si="5">U4*$F4</f>
        <v>0</v>
      </c>
      <c r="W4" s="8"/>
      <c r="X4" s="9">
        <f t="shared" ref="X4:X31" si="6">W4*$F4</f>
        <v>0</v>
      </c>
      <c r="Y4" s="8"/>
      <c r="Z4" s="9">
        <f t="shared" ref="Z4:Z31" si="7">Y4*$F4</f>
        <v>0</v>
      </c>
      <c r="AA4" s="8"/>
      <c r="AB4" s="9">
        <f t="shared" ref="AB4:AB31" si="8">AA4*$F4</f>
        <v>0</v>
      </c>
      <c r="AC4" s="8"/>
      <c r="AD4" s="9">
        <f t="shared" ref="AD4:AD31" si="9">AC4*$F4</f>
        <v>0</v>
      </c>
      <c r="AE4" s="8"/>
      <c r="AF4" s="9">
        <f t="shared" ref="AF4:AF31" si="10">AE4*$F4</f>
        <v>0</v>
      </c>
      <c r="AG4" s="9">
        <f t="shared" ref="AG4:AG31" si="11">SUM(J4+L4+N4+P4+R4+T4+V4+X4+Z4+AB4+AD4+AF4)</f>
        <v>44938.8</v>
      </c>
    </row>
    <row r="5" spans="1:33" x14ac:dyDescent="0.5">
      <c r="A5" s="3">
        <v>44639</v>
      </c>
      <c r="B5" s="4">
        <v>50575115</v>
      </c>
      <c r="C5" s="5" t="s">
        <v>23</v>
      </c>
      <c r="D5" s="6">
        <v>319.8</v>
      </c>
      <c r="E5" s="6">
        <v>12</v>
      </c>
      <c r="F5" s="7">
        <f t="shared" si="0"/>
        <v>307.8</v>
      </c>
      <c r="G5" s="4" t="s">
        <v>24</v>
      </c>
      <c r="H5" s="4" t="s">
        <v>25</v>
      </c>
      <c r="I5" s="8"/>
      <c r="J5" s="9">
        <f t="shared" si="1"/>
        <v>0</v>
      </c>
      <c r="K5" s="8"/>
      <c r="L5" s="9">
        <f t="shared" si="1"/>
        <v>0</v>
      </c>
      <c r="M5" s="8">
        <v>120</v>
      </c>
      <c r="N5" s="9">
        <f t="shared" ref="N5:N31" si="12">M5*$F5</f>
        <v>36936</v>
      </c>
      <c r="O5" s="8"/>
      <c r="P5" s="9">
        <f t="shared" si="2"/>
        <v>0</v>
      </c>
      <c r="Q5" s="8"/>
      <c r="R5" s="9">
        <f t="shared" si="3"/>
        <v>0</v>
      </c>
      <c r="S5" s="8"/>
      <c r="T5" s="9">
        <f t="shared" si="4"/>
        <v>0</v>
      </c>
      <c r="U5" s="8"/>
      <c r="V5" s="9">
        <f t="shared" si="5"/>
        <v>0</v>
      </c>
      <c r="W5" s="8"/>
      <c r="X5" s="9">
        <f t="shared" si="6"/>
        <v>0</v>
      </c>
      <c r="Y5" s="8"/>
      <c r="Z5" s="9">
        <f t="shared" si="7"/>
        <v>0</v>
      </c>
      <c r="AA5" s="8"/>
      <c r="AB5" s="9">
        <f t="shared" si="8"/>
        <v>0</v>
      </c>
      <c r="AC5" s="8"/>
      <c r="AD5" s="9">
        <f t="shared" si="9"/>
        <v>0</v>
      </c>
      <c r="AE5" s="8"/>
      <c r="AF5" s="9">
        <f t="shared" si="10"/>
        <v>0</v>
      </c>
      <c r="AG5" s="9">
        <f t="shared" si="11"/>
        <v>36936</v>
      </c>
    </row>
    <row r="6" spans="1:33" ht="25.8" x14ac:dyDescent="0.5">
      <c r="A6" s="3">
        <v>44639</v>
      </c>
      <c r="B6" s="4">
        <v>45502275</v>
      </c>
      <c r="C6" s="5" t="s">
        <v>26</v>
      </c>
      <c r="D6" s="6">
        <v>2598.85</v>
      </c>
      <c r="E6" s="6">
        <v>380</v>
      </c>
      <c r="F6" s="7">
        <f t="shared" si="0"/>
        <v>2218.85</v>
      </c>
      <c r="G6" s="4" t="s">
        <v>24</v>
      </c>
      <c r="H6" s="4" t="s">
        <v>25</v>
      </c>
      <c r="I6" s="8"/>
      <c r="J6" s="9">
        <f t="shared" si="1"/>
        <v>0</v>
      </c>
      <c r="K6" s="8"/>
      <c r="L6" s="9">
        <f t="shared" si="1"/>
        <v>0</v>
      </c>
      <c r="M6" s="8">
        <v>1</v>
      </c>
      <c r="N6" s="9">
        <f>M6*$F6</f>
        <v>2218.85</v>
      </c>
      <c r="O6" s="8"/>
      <c r="P6" s="9">
        <f t="shared" si="2"/>
        <v>0</v>
      </c>
      <c r="Q6" s="8"/>
      <c r="R6" s="9">
        <f t="shared" si="3"/>
        <v>0</v>
      </c>
      <c r="S6" s="8"/>
      <c r="T6" s="9">
        <f t="shared" si="4"/>
        <v>0</v>
      </c>
      <c r="U6" s="8"/>
      <c r="V6" s="9">
        <f t="shared" si="5"/>
        <v>0</v>
      </c>
      <c r="W6" s="8"/>
      <c r="X6" s="9">
        <f t="shared" si="6"/>
        <v>0</v>
      </c>
      <c r="Y6" s="8"/>
      <c r="Z6" s="9">
        <f t="shared" si="7"/>
        <v>0</v>
      </c>
      <c r="AA6" s="8"/>
      <c r="AB6" s="9">
        <f t="shared" si="8"/>
        <v>0</v>
      </c>
      <c r="AC6" s="8"/>
      <c r="AD6" s="9">
        <f t="shared" si="9"/>
        <v>0</v>
      </c>
      <c r="AE6" s="8"/>
      <c r="AF6" s="9">
        <f t="shared" si="10"/>
        <v>0</v>
      </c>
      <c r="AG6" s="9">
        <f t="shared" si="11"/>
        <v>2218.85</v>
      </c>
    </row>
    <row r="7" spans="1:33" ht="25.8" x14ac:dyDescent="0.5">
      <c r="A7" s="3">
        <v>44655</v>
      </c>
      <c r="B7" s="4">
        <v>50591583</v>
      </c>
      <c r="C7" s="5" t="s">
        <v>27</v>
      </c>
      <c r="D7" s="6">
        <v>1443.75</v>
      </c>
      <c r="E7" s="6">
        <v>12</v>
      </c>
      <c r="F7" s="7">
        <f t="shared" si="0"/>
        <v>1431.75</v>
      </c>
      <c r="G7" s="4" t="s">
        <v>28</v>
      </c>
      <c r="H7" s="4" t="s">
        <v>25</v>
      </c>
      <c r="I7" s="8"/>
      <c r="J7" s="9">
        <f t="shared" si="1"/>
        <v>0</v>
      </c>
      <c r="K7" s="8"/>
      <c r="L7" s="9">
        <f t="shared" si="1"/>
        <v>0</v>
      </c>
      <c r="M7" s="8"/>
      <c r="N7" s="9">
        <f t="shared" si="12"/>
        <v>0</v>
      </c>
      <c r="O7" s="8">
        <v>130</v>
      </c>
      <c r="P7" s="9">
        <f t="shared" si="2"/>
        <v>186127.5</v>
      </c>
      <c r="Q7" s="8"/>
      <c r="R7" s="9">
        <f t="shared" si="3"/>
        <v>0</v>
      </c>
      <c r="S7" s="8"/>
      <c r="T7" s="9">
        <f t="shared" si="4"/>
        <v>0</v>
      </c>
      <c r="U7" s="8"/>
      <c r="V7" s="9">
        <f t="shared" si="5"/>
        <v>0</v>
      </c>
      <c r="W7" s="8"/>
      <c r="X7" s="9">
        <f t="shared" si="6"/>
        <v>0</v>
      </c>
      <c r="Y7" s="8"/>
      <c r="Z7" s="9">
        <f t="shared" si="7"/>
        <v>0</v>
      </c>
      <c r="AA7" s="8"/>
      <c r="AB7" s="9">
        <f t="shared" si="8"/>
        <v>0</v>
      </c>
      <c r="AC7" s="8"/>
      <c r="AD7" s="9">
        <f t="shared" si="9"/>
        <v>0</v>
      </c>
      <c r="AE7" s="8"/>
      <c r="AF7" s="9">
        <f t="shared" si="10"/>
        <v>0</v>
      </c>
      <c r="AG7" s="9">
        <f t="shared" si="11"/>
        <v>186127.5</v>
      </c>
    </row>
    <row r="8" spans="1:33" ht="25.8" x14ac:dyDescent="0.5">
      <c r="A8" s="3">
        <v>44730</v>
      </c>
      <c r="B8" s="4">
        <v>50591583</v>
      </c>
      <c r="C8" s="5" t="s">
        <v>27</v>
      </c>
      <c r="D8" s="6">
        <v>1443.75</v>
      </c>
      <c r="E8" s="6">
        <v>12</v>
      </c>
      <c r="F8" s="7">
        <f t="shared" si="0"/>
        <v>1431.75</v>
      </c>
      <c r="G8" s="4" t="s">
        <v>28</v>
      </c>
      <c r="H8" s="4" t="s">
        <v>25</v>
      </c>
      <c r="I8" s="8"/>
      <c r="J8" s="9">
        <f t="shared" si="1"/>
        <v>0</v>
      </c>
      <c r="K8" s="8"/>
      <c r="L8" s="9">
        <f t="shared" si="1"/>
        <v>0</v>
      </c>
      <c r="M8" s="8"/>
      <c r="N8" s="9">
        <f t="shared" si="12"/>
        <v>0</v>
      </c>
      <c r="O8" s="8"/>
      <c r="P8" s="9">
        <f t="shared" si="2"/>
        <v>0</v>
      </c>
      <c r="Q8" s="8"/>
      <c r="R8" s="9"/>
      <c r="S8" s="8">
        <v>130</v>
      </c>
      <c r="T8" s="9">
        <f t="shared" si="4"/>
        <v>186127.5</v>
      </c>
      <c r="U8" s="8"/>
      <c r="V8" s="9">
        <f t="shared" si="5"/>
        <v>0</v>
      </c>
      <c r="W8" s="8"/>
      <c r="X8" s="9">
        <f t="shared" si="6"/>
        <v>0</v>
      </c>
      <c r="Y8" s="8"/>
      <c r="Z8" s="9">
        <f t="shared" si="7"/>
        <v>0</v>
      </c>
      <c r="AA8" s="8"/>
      <c r="AB8" s="9">
        <f t="shared" si="8"/>
        <v>0</v>
      </c>
      <c r="AC8" s="8"/>
      <c r="AD8" s="9">
        <f t="shared" si="9"/>
        <v>0</v>
      </c>
      <c r="AE8" s="8"/>
      <c r="AF8" s="9">
        <f t="shared" si="10"/>
        <v>0</v>
      </c>
      <c r="AG8" s="9">
        <f t="shared" si="11"/>
        <v>186127.5</v>
      </c>
    </row>
    <row r="9" spans="1:33" x14ac:dyDescent="0.5">
      <c r="A9" s="8"/>
      <c r="B9" s="4"/>
      <c r="C9" s="5"/>
      <c r="D9" s="6"/>
      <c r="E9" s="6"/>
      <c r="F9" s="7">
        <f t="shared" si="0"/>
        <v>0</v>
      </c>
      <c r="G9" s="4"/>
      <c r="H9" s="4"/>
      <c r="I9" s="8"/>
      <c r="J9" s="9">
        <f t="shared" si="1"/>
        <v>0</v>
      </c>
      <c r="K9" s="8"/>
      <c r="L9" s="9">
        <f t="shared" si="1"/>
        <v>0</v>
      </c>
      <c r="M9" s="8"/>
      <c r="N9" s="9">
        <f t="shared" si="12"/>
        <v>0</v>
      </c>
      <c r="O9" s="8"/>
      <c r="P9" s="9">
        <f t="shared" si="2"/>
        <v>0</v>
      </c>
      <c r="Q9" s="8"/>
      <c r="R9" s="9">
        <f t="shared" si="3"/>
        <v>0</v>
      </c>
      <c r="S9" s="8"/>
      <c r="T9" s="9">
        <f t="shared" si="4"/>
        <v>0</v>
      </c>
      <c r="U9" s="8"/>
      <c r="V9" s="9">
        <f t="shared" si="5"/>
        <v>0</v>
      </c>
      <c r="W9" s="8"/>
      <c r="X9" s="9">
        <f t="shared" si="6"/>
        <v>0</v>
      </c>
      <c r="Y9" s="8"/>
      <c r="Z9" s="9">
        <f t="shared" si="7"/>
        <v>0</v>
      </c>
      <c r="AA9" s="8"/>
      <c r="AB9" s="9">
        <f t="shared" si="8"/>
        <v>0</v>
      </c>
      <c r="AC9" s="8"/>
      <c r="AD9" s="9">
        <f t="shared" si="9"/>
        <v>0</v>
      </c>
      <c r="AE9" s="8"/>
      <c r="AF9" s="9">
        <f t="shared" si="10"/>
        <v>0</v>
      </c>
      <c r="AG9" s="9">
        <f t="shared" si="11"/>
        <v>0</v>
      </c>
    </row>
    <row r="10" spans="1:33" x14ac:dyDescent="0.5">
      <c r="A10" s="8"/>
      <c r="B10" s="4"/>
      <c r="C10" s="5"/>
      <c r="D10" s="6"/>
      <c r="E10" s="6"/>
      <c r="F10" s="7">
        <f t="shared" si="0"/>
        <v>0</v>
      </c>
      <c r="G10" s="4"/>
      <c r="H10" s="4"/>
      <c r="I10" s="8"/>
      <c r="J10" s="9">
        <f t="shared" si="1"/>
        <v>0</v>
      </c>
      <c r="K10" s="8"/>
      <c r="L10" s="9">
        <f t="shared" si="1"/>
        <v>0</v>
      </c>
      <c r="M10" s="8"/>
      <c r="N10" s="9">
        <f t="shared" si="12"/>
        <v>0</v>
      </c>
      <c r="O10" s="8"/>
      <c r="P10" s="9">
        <f t="shared" si="2"/>
        <v>0</v>
      </c>
      <c r="Q10" s="8"/>
      <c r="R10" s="9">
        <f t="shared" si="3"/>
        <v>0</v>
      </c>
      <c r="S10" s="8"/>
      <c r="T10" s="9">
        <f t="shared" si="4"/>
        <v>0</v>
      </c>
      <c r="U10" s="8"/>
      <c r="V10" s="9">
        <f t="shared" si="5"/>
        <v>0</v>
      </c>
      <c r="W10" s="8"/>
      <c r="X10" s="9">
        <f t="shared" si="6"/>
        <v>0</v>
      </c>
      <c r="Y10" s="8"/>
      <c r="Z10" s="9">
        <f t="shared" si="7"/>
        <v>0</v>
      </c>
      <c r="AA10" s="8"/>
      <c r="AB10" s="9">
        <f t="shared" si="8"/>
        <v>0</v>
      </c>
      <c r="AC10" s="8"/>
      <c r="AD10" s="9">
        <f t="shared" si="9"/>
        <v>0</v>
      </c>
      <c r="AE10" s="8"/>
      <c r="AF10" s="9">
        <f t="shared" si="10"/>
        <v>0</v>
      </c>
      <c r="AG10" s="9">
        <f t="shared" si="11"/>
        <v>0</v>
      </c>
    </row>
    <row r="11" spans="1:33" x14ac:dyDescent="0.5">
      <c r="A11" s="8"/>
      <c r="B11" s="4"/>
      <c r="C11" s="5"/>
      <c r="D11" s="6"/>
      <c r="E11" s="6"/>
      <c r="F11" s="7">
        <f t="shared" si="0"/>
        <v>0</v>
      </c>
      <c r="G11" s="4"/>
      <c r="H11" s="4"/>
      <c r="I11" s="8"/>
      <c r="J11" s="9">
        <f t="shared" si="1"/>
        <v>0</v>
      </c>
      <c r="K11" s="8"/>
      <c r="L11" s="9">
        <f t="shared" si="1"/>
        <v>0</v>
      </c>
      <c r="M11" s="8"/>
      <c r="N11" s="9">
        <f t="shared" si="12"/>
        <v>0</v>
      </c>
      <c r="O11" s="8"/>
      <c r="P11" s="9">
        <f t="shared" si="2"/>
        <v>0</v>
      </c>
      <c r="Q11" s="8"/>
      <c r="R11" s="9">
        <f t="shared" si="3"/>
        <v>0</v>
      </c>
      <c r="S11" s="8"/>
      <c r="T11" s="9">
        <f t="shared" si="4"/>
        <v>0</v>
      </c>
      <c r="U11" s="8"/>
      <c r="V11" s="9">
        <f t="shared" si="5"/>
        <v>0</v>
      </c>
      <c r="W11" s="8"/>
      <c r="X11" s="9">
        <f t="shared" si="6"/>
        <v>0</v>
      </c>
      <c r="Y11" s="8"/>
      <c r="Z11" s="9">
        <f t="shared" si="7"/>
        <v>0</v>
      </c>
      <c r="AA11" s="8"/>
      <c r="AB11" s="9">
        <f t="shared" si="8"/>
        <v>0</v>
      </c>
      <c r="AC11" s="8"/>
      <c r="AD11" s="9">
        <f t="shared" si="9"/>
        <v>0</v>
      </c>
      <c r="AE11" s="8"/>
      <c r="AF11" s="9">
        <f t="shared" si="10"/>
        <v>0</v>
      </c>
      <c r="AG11" s="9">
        <f t="shared" si="11"/>
        <v>0</v>
      </c>
    </row>
    <row r="12" spans="1:33" x14ac:dyDescent="0.5">
      <c r="A12" s="8"/>
      <c r="B12" s="4"/>
      <c r="C12" s="5"/>
      <c r="D12" s="6"/>
      <c r="E12" s="6"/>
      <c r="F12" s="7">
        <f t="shared" si="0"/>
        <v>0</v>
      </c>
      <c r="G12" s="4"/>
      <c r="H12" s="4"/>
      <c r="I12" s="8"/>
      <c r="J12" s="9">
        <f t="shared" si="1"/>
        <v>0</v>
      </c>
      <c r="K12" s="8"/>
      <c r="L12" s="9">
        <f t="shared" si="1"/>
        <v>0</v>
      </c>
      <c r="M12" s="8"/>
      <c r="N12" s="9">
        <f t="shared" si="12"/>
        <v>0</v>
      </c>
      <c r="O12" s="8"/>
      <c r="P12" s="9">
        <f t="shared" si="2"/>
        <v>0</v>
      </c>
      <c r="Q12" s="8"/>
      <c r="R12" s="9">
        <f t="shared" si="3"/>
        <v>0</v>
      </c>
      <c r="S12" s="8"/>
      <c r="T12" s="9">
        <f t="shared" si="4"/>
        <v>0</v>
      </c>
      <c r="U12" s="8"/>
      <c r="V12" s="9">
        <f t="shared" si="5"/>
        <v>0</v>
      </c>
      <c r="W12" s="8"/>
      <c r="X12" s="9">
        <f t="shared" si="6"/>
        <v>0</v>
      </c>
      <c r="Y12" s="8"/>
      <c r="Z12" s="9">
        <f t="shared" si="7"/>
        <v>0</v>
      </c>
      <c r="AA12" s="8"/>
      <c r="AB12" s="9">
        <f t="shared" si="8"/>
        <v>0</v>
      </c>
      <c r="AC12" s="8"/>
      <c r="AD12" s="9">
        <f t="shared" si="9"/>
        <v>0</v>
      </c>
      <c r="AE12" s="8"/>
      <c r="AF12" s="9">
        <f t="shared" si="10"/>
        <v>0</v>
      </c>
      <c r="AG12" s="9">
        <f t="shared" si="11"/>
        <v>0</v>
      </c>
    </row>
    <row r="13" spans="1:33" x14ac:dyDescent="0.5">
      <c r="A13" s="8"/>
      <c r="B13" s="4"/>
      <c r="C13" s="5"/>
      <c r="D13" s="6"/>
      <c r="E13" s="6"/>
      <c r="F13" s="7">
        <f t="shared" si="0"/>
        <v>0</v>
      </c>
      <c r="G13" s="4"/>
      <c r="H13" s="4"/>
      <c r="I13" s="8"/>
      <c r="J13" s="9">
        <f t="shared" si="1"/>
        <v>0</v>
      </c>
      <c r="K13" s="8"/>
      <c r="L13" s="9">
        <f t="shared" si="1"/>
        <v>0</v>
      </c>
      <c r="M13" s="8"/>
      <c r="N13" s="9">
        <f t="shared" si="12"/>
        <v>0</v>
      </c>
      <c r="O13" s="8"/>
      <c r="P13" s="9">
        <f t="shared" si="2"/>
        <v>0</v>
      </c>
      <c r="Q13" s="8"/>
      <c r="R13" s="9">
        <f t="shared" si="3"/>
        <v>0</v>
      </c>
      <c r="S13" s="8"/>
      <c r="T13" s="9">
        <f t="shared" si="4"/>
        <v>0</v>
      </c>
      <c r="U13" s="8"/>
      <c r="V13" s="9">
        <f t="shared" si="5"/>
        <v>0</v>
      </c>
      <c r="W13" s="8"/>
      <c r="X13" s="9">
        <f t="shared" si="6"/>
        <v>0</v>
      </c>
      <c r="Y13" s="8"/>
      <c r="Z13" s="9">
        <f t="shared" si="7"/>
        <v>0</v>
      </c>
      <c r="AA13" s="8"/>
      <c r="AB13" s="9">
        <f t="shared" si="8"/>
        <v>0</v>
      </c>
      <c r="AC13" s="8"/>
      <c r="AD13" s="9">
        <f t="shared" si="9"/>
        <v>0</v>
      </c>
      <c r="AE13" s="8"/>
      <c r="AF13" s="9">
        <f t="shared" si="10"/>
        <v>0</v>
      </c>
      <c r="AG13" s="9">
        <f t="shared" si="11"/>
        <v>0</v>
      </c>
    </row>
    <row r="14" spans="1:33" x14ac:dyDescent="0.5">
      <c r="A14" s="8"/>
      <c r="B14" s="4"/>
      <c r="C14" s="5"/>
      <c r="D14" s="6"/>
      <c r="E14" s="6"/>
      <c r="F14" s="7">
        <f t="shared" si="0"/>
        <v>0</v>
      </c>
      <c r="G14" s="4"/>
      <c r="H14" s="4"/>
      <c r="I14" s="8"/>
      <c r="J14" s="9">
        <f t="shared" si="1"/>
        <v>0</v>
      </c>
      <c r="K14" s="8"/>
      <c r="L14" s="9">
        <f t="shared" si="1"/>
        <v>0</v>
      </c>
      <c r="M14" s="8"/>
      <c r="N14" s="9">
        <f t="shared" si="12"/>
        <v>0</v>
      </c>
      <c r="O14" s="8"/>
      <c r="P14" s="9">
        <f t="shared" si="2"/>
        <v>0</v>
      </c>
      <c r="Q14" s="8"/>
      <c r="R14" s="9">
        <f t="shared" si="3"/>
        <v>0</v>
      </c>
      <c r="S14" s="8"/>
      <c r="T14" s="9">
        <f t="shared" si="4"/>
        <v>0</v>
      </c>
      <c r="U14" s="8"/>
      <c r="V14" s="9">
        <f t="shared" si="5"/>
        <v>0</v>
      </c>
      <c r="W14" s="8"/>
      <c r="X14" s="9">
        <f t="shared" si="6"/>
        <v>0</v>
      </c>
      <c r="Y14" s="8"/>
      <c r="Z14" s="9">
        <f t="shared" si="7"/>
        <v>0</v>
      </c>
      <c r="AA14" s="8"/>
      <c r="AB14" s="9">
        <f t="shared" si="8"/>
        <v>0</v>
      </c>
      <c r="AC14" s="8"/>
      <c r="AD14" s="9">
        <f t="shared" si="9"/>
        <v>0</v>
      </c>
      <c r="AE14" s="8"/>
      <c r="AF14" s="9">
        <f t="shared" si="10"/>
        <v>0</v>
      </c>
      <c r="AG14" s="9">
        <f t="shared" si="11"/>
        <v>0</v>
      </c>
    </row>
    <row r="15" spans="1:33" x14ac:dyDescent="0.5">
      <c r="A15" s="8"/>
      <c r="B15" s="4"/>
      <c r="C15" s="5"/>
      <c r="D15" s="6"/>
      <c r="E15" s="6"/>
      <c r="F15" s="7">
        <f t="shared" si="0"/>
        <v>0</v>
      </c>
      <c r="G15" s="4"/>
      <c r="H15" s="4"/>
      <c r="I15" s="8"/>
      <c r="J15" s="9">
        <f t="shared" si="1"/>
        <v>0</v>
      </c>
      <c r="K15" s="8"/>
      <c r="L15" s="9">
        <f t="shared" si="1"/>
        <v>0</v>
      </c>
      <c r="M15" s="8"/>
      <c r="N15" s="9">
        <f t="shared" si="12"/>
        <v>0</v>
      </c>
      <c r="O15" s="8"/>
      <c r="P15" s="9">
        <f t="shared" si="2"/>
        <v>0</v>
      </c>
      <c r="Q15" s="8"/>
      <c r="R15" s="9">
        <f t="shared" si="3"/>
        <v>0</v>
      </c>
      <c r="S15" s="8"/>
      <c r="T15" s="9">
        <f t="shared" si="4"/>
        <v>0</v>
      </c>
      <c r="U15" s="8"/>
      <c r="V15" s="9">
        <f t="shared" si="5"/>
        <v>0</v>
      </c>
      <c r="W15" s="8"/>
      <c r="X15" s="9">
        <f t="shared" si="6"/>
        <v>0</v>
      </c>
      <c r="Y15" s="8"/>
      <c r="Z15" s="9">
        <f t="shared" si="7"/>
        <v>0</v>
      </c>
      <c r="AA15" s="8"/>
      <c r="AB15" s="9">
        <f t="shared" si="8"/>
        <v>0</v>
      </c>
      <c r="AC15" s="8"/>
      <c r="AD15" s="9">
        <f t="shared" si="9"/>
        <v>0</v>
      </c>
      <c r="AE15" s="8"/>
      <c r="AF15" s="9">
        <f t="shared" si="10"/>
        <v>0</v>
      </c>
      <c r="AG15" s="9">
        <f t="shared" si="11"/>
        <v>0</v>
      </c>
    </row>
    <row r="16" spans="1:33" x14ac:dyDescent="0.5">
      <c r="A16" s="8"/>
      <c r="B16" s="4"/>
      <c r="C16" s="5"/>
      <c r="D16" s="6"/>
      <c r="E16" s="6"/>
      <c r="F16" s="7">
        <f t="shared" si="0"/>
        <v>0</v>
      </c>
      <c r="G16" s="4"/>
      <c r="H16" s="4"/>
      <c r="I16" s="8"/>
      <c r="J16" s="9">
        <f t="shared" si="1"/>
        <v>0</v>
      </c>
      <c r="K16" s="8"/>
      <c r="L16" s="9">
        <f t="shared" si="1"/>
        <v>0</v>
      </c>
      <c r="M16" s="8"/>
      <c r="N16" s="9">
        <f t="shared" si="12"/>
        <v>0</v>
      </c>
      <c r="O16" s="8"/>
      <c r="P16" s="9">
        <f t="shared" si="2"/>
        <v>0</v>
      </c>
      <c r="Q16" s="8"/>
      <c r="R16" s="9">
        <f t="shared" si="3"/>
        <v>0</v>
      </c>
      <c r="S16" s="8"/>
      <c r="T16" s="9">
        <f t="shared" si="4"/>
        <v>0</v>
      </c>
      <c r="U16" s="8"/>
      <c r="V16" s="9">
        <f t="shared" si="5"/>
        <v>0</v>
      </c>
      <c r="W16" s="8"/>
      <c r="X16" s="9">
        <f t="shared" si="6"/>
        <v>0</v>
      </c>
      <c r="Y16" s="8"/>
      <c r="Z16" s="9">
        <f t="shared" si="7"/>
        <v>0</v>
      </c>
      <c r="AA16" s="8"/>
      <c r="AB16" s="9">
        <f t="shared" si="8"/>
        <v>0</v>
      </c>
      <c r="AC16" s="8"/>
      <c r="AD16" s="9">
        <f t="shared" si="9"/>
        <v>0</v>
      </c>
      <c r="AE16" s="8"/>
      <c r="AF16" s="9">
        <f t="shared" si="10"/>
        <v>0</v>
      </c>
      <c r="AG16" s="9">
        <f t="shared" si="11"/>
        <v>0</v>
      </c>
    </row>
    <row r="17" spans="1:34" x14ac:dyDescent="0.5">
      <c r="A17" s="8"/>
      <c r="B17" s="4"/>
      <c r="C17" s="5"/>
      <c r="D17" s="6"/>
      <c r="E17" s="6"/>
      <c r="F17" s="7">
        <f t="shared" si="0"/>
        <v>0</v>
      </c>
      <c r="G17" s="4"/>
      <c r="H17" s="4"/>
      <c r="I17" s="8"/>
      <c r="J17" s="9">
        <f t="shared" si="1"/>
        <v>0</v>
      </c>
      <c r="K17" s="8"/>
      <c r="L17" s="9">
        <f t="shared" si="1"/>
        <v>0</v>
      </c>
      <c r="M17" s="8"/>
      <c r="N17" s="9">
        <f t="shared" si="12"/>
        <v>0</v>
      </c>
      <c r="O17" s="8"/>
      <c r="P17" s="9">
        <f t="shared" si="2"/>
        <v>0</v>
      </c>
      <c r="Q17" s="8"/>
      <c r="R17" s="9">
        <f t="shared" si="3"/>
        <v>0</v>
      </c>
      <c r="S17" s="8"/>
      <c r="T17" s="9">
        <f t="shared" si="4"/>
        <v>0</v>
      </c>
      <c r="U17" s="8"/>
      <c r="V17" s="9">
        <f t="shared" si="5"/>
        <v>0</v>
      </c>
      <c r="W17" s="8"/>
      <c r="X17" s="9">
        <f t="shared" si="6"/>
        <v>0</v>
      </c>
      <c r="Y17" s="8"/>
      <c r="Z17" s="9">
        <f t="shared" si="7"/>
        <v>0</v>
      </c>
      <c r="AA17" s="8"/>
      <c r="AB17" s="9">
        <f t="shared" si="8"/>
        <v>0</v>
      </c>
      <c r="AC17" s="8"/>
      <c r="AD17" s="9">
        <f t="shared" si="9"/>
        <v>0</v>
      </c>
      <c r="AE17" s="8"/>
      <c r="AF17" s="9">
        <f t="shared" si="10"/>
        <v>0</v>
      </c>
      <c r="AG17" s="9">
        <f t="shared" si="11"/>
        <v>0</v>
      </c>
    </row>
    <row r="18" spans="1:34" x14ac:dyDescent="0.5">
      <c r="A18" s="8"/>
      <c r="B18" s="4"/>
      <c r="C18" s="5"/>
      <c r="D18" s="6"/>
      <c r="E18" s="6"/>
      <c r="F18" s="7">
        <f t="shared" si="0"/>
        <v>0</v>
      </c>
      <c r="G18" s="4"/>
      <c r="H18" s="4"/>
      <c r="I18" s="8"/>
      <c r="J18" s="9">
        <f t="shared" si="1"/>
        <v>0</v>
      </c>
      <c r="K18" s="8"/>
      <c r="L18" s="9">
        <f t="shared" si="1"/>
        <v>0</v>
      </c>
      <c r="M18" s="8"/>
      <c r="N18" s="9">
        <f t="shared" si="12"/>
        <v>0</v>
      </c>
      <c r="O18" s="8"/>
      <c r="P18" s="9">
        <f t="shared" si="2"/>
        <v>0</v>
      </c>
      <c r="Q18" s="8"/>
      <c r="R18" s="9">
        <f t="shared" si="3"/>
        <v>0</v>
      </c>
      <c r="S18" s="8"/>
      <c r="T18" s="9">
        <f t="shared" si="4"/>
        <v>0</v>
      </c>
      <c r="U18" s="8"/>
      <c r="V18" s="9">
        <f t="shared" si="5"/>
        <v>0</v>
      </c>
      <c r="W18" s="8"/>
      <c r="X18" s="9">
        <f t="shared" si="6"/>
        <v>0</v>
      </c>
      <c r="Y18" s="8"/>
      <c r="Z18" s="9">
        <f t="shared" si="7"/>
        <v>0</v>
      </c>
      <c r="AA18" s="8"/>
      <c r="AB18" s="9">
        <f t="shared" si="8"/>
        <v>0</v>
      </c>
      <c r="AC18" s="8"/>
      <c r="AD18" s="9">
        <f t="shared" si="9"/>
        <v>0</v>
      </c>
      <c r="AE18" s="8"/>
      <c r="AF18" s="9">
        <f t="shared" si="10"/>
        <v>0</v>
      </c>
      <c r="AG18" s="9">
        <f t="shared" si="11"/>
        <v>0</v>
      </c>
    </row>
    <row r="19" spans="1:34" x14ac:dyDescent="0.5">
      <c r="A19" s="8"/>
      <c r="B19" s="4"/>
      <c r="C19" s="5"/>
      <c r="D19" s="6"/>
      <c r="E19" s="6"/>
      <c r="F19" s="7">
        <f t="shared" si="0"/>
        <v>0</v>
      </c>
      <c r="G19" s="4"/>
      <c r="H19" s="4"/>
      <c r="I19" s="8"/>
      <c r="J19" s="9">
        <f t="shared" si="1"/>
        <v>0</v>
      </c>
      <c r="K19" s="8"/>
      <c r="L19" s="9">
        <f t="shared" si="1"/>
        <v>0</v>
      </c>
      <c r="M19" s="8"/>
      <c r="N19" s="9">
        <f t="shared" si="12"/>
        <v>0</v>
      </c>
      <c r="O19" s="8"/>
      <c r="P19" s="9">
        <f t="shared" si="2"/>
        <v>0</v>
      </c>
      <c r="Q19" s="8"/>
      <c r="R19" s="9">
        <f t="shared" si="3"/>
        <v>0</v>
      </c>
      <c r="S19" s="8"/>
      <c r="T19" s="9">
        <f t="shared" si="4"/>
        <v>0</v>
      </c>
      <c r="U19" s="8"/>
      <c r="V19" s="9">
        <f t="shared" si="5"/>
        <v>0</v>
      </c>
      <c r="W19" s="8"/>
      <c r="X19" s="9">
        <f t="shared" si="6"/>
        <v>0</v>
      </c>
      <c r="Y19" s="8"/>
      <c r="Z19" s="9">
        <f t="shared" si="7"/>
        <v>0</v>
      </c>
      <c r="AA19" s="8"/>
      <c r="AB19" s="9">
        <f t="shared" si="8"/>
        <v>0</v>
      </c>
      <c r="AC19" s="8"/>
      <c r="AD19" s="9">
        <f t="shared" si="9"/>
        <v>0</v>
      </c>
      <c r="AE19" s="8"/>
      <c r="AF19" s="9">
        <f t="shared" si="10"/>
        <v>0</v>
      </c>
      <c r="AG19" s="9">
        <f t="shared" si="11"/>
        <v>0</v>
      </c>
    </row>
    <row r="20" spans="1:34" x14ac:dyDescent="0.5">
      <c r="A20" s="8"/>
      <c r="B20" s="4"/>
      <c r="C20" s="5"/>
      <c r="D20" s="6"/>
      <c r="E20" s="6"/>
      <c r="F20" s="7">
        <f t="shared" si="0"/>
        <v>0</v>
      </c>
      <c r="G20" s="4"/>
      <c r="H20" s="4"/>
      <c r="I20" s="8"/>
      <c r="J20" s="9">
        <f t="shared" si="1"/>
        <v>0</v>
      </c>
      <c r="K20" s="8"/>
      <c r="L20" s="9">
        <f t="shared" si="1"/>
        <v>0</v>
      </c>
      <c r="M20" s="8"/>
      <c r="N20" s="9">
        <f t="shared" si="12"/>
        <v>0</v>
      </c>
      <c r="O20" s="8"/>
      <c r="P20" s="9">
        <f t="shared" si="2"/>
        <v>0</v>
      </c>
      <c r="Q20" s="8"/>
      <c r="R20" s="9">
        <f t="shared" si="3"/>
        <v>0</v>
      </c>
      <c r="S20" s="8"/>
      <c r="T20" s="9">
        <f t="shared" si="4"/>
        <v>0</v>
      </c>
      <c r="U20" s="8"/>
      <c r="V20" s="9">
        <f t="shared" si="5"/>
        <v>0</v>
      </c>
      <c r="W20" s="8"/>
      <c r="X20" s="9">
        <f t="shared" si="6"/>
        <v>0</v>
      </c>
      <c r="Y20" s="8"/>
      <c r="Z20" s="9">
        <f t="shared" si="7"/>
        <v>0</v>
      </c>
      <c r="AA20" s="8"/>
      <c r="AB20" s="9">
        <f t="shared" si="8"/>
        <v>0</v>
      </c>
      <c r="AC20" s="8"/>
      <c r="AD20" s="9">
        <f t="shared" si="9"/>
        <v>0</v>
      </c>
      <c r="AE20" s="8"/>
      <c r="AF20" s="9">
        <f t="shared" si="10"/>
        <v>0</v>
      </c>
      <c r="AG20" s="9">
        <f t="shared" si="11"/>
        <v>0</v>
      </c>
    </row>
    <row r="21" spans="1:34" x14ac:dyDescent="0.5">
      <c r="A21" s="8"/>
      <c r="B21" s="4"/>
      <c r="C21" s="5"/>
      <c r="D21" s="6"/>
      <c r="E21" s="6"/>
      <c r="F21" s="7">
        <f t="shared" si="0"/>
        <v>0</v>
      </c>
      <c r="G21" s="4"/>
      <c r="H21" s="4"/>
      <c r="I21" s="8"/>
      <c r="J21" s="9">
        <f t="shared" si="1"/>
        <v>0</v>
      </c>
      <c r="K21" s="8"/>
      <c r="L21" s="9">
        <f t="shared" si="1"/>
        <v>0</v>
      </c>
      <c r="M21" s="8"/>
      <c r="N21" s="9">
        <f t="shared" si="12"/>
        <v>0</v>
      </c>
      <c r="O21" s="8"/>
      <c r="P21" s="9">
        <f t="shared" si="2"/>
        <v>0</v>
      </c>
      <c r="Q21" s="8"/>
      <c r="R21" s="9">
        <f t="shared" si="3"/>
        <v>0</v>
      </c>
      <c r="S21" s="8"/>
      <c r="T21" s="9">
        <f t="shared" si="4"/>
        <v>0</v>
      </c>
      <c r="U21" s="8"/>
      <c r="V21" s="9">
        <f t="shared" si="5"/>
        <v>0</v>
      </c>
      <c r="W21" s="8"/>
      <c r="X21" s="9">
        <f t="shared" si="6"/>
        <v>0</v>
      </c>
      <c r="Y21" s="8"/>
      <c r="Z21" s="9">
        <f t="shared" si="7"/>
        <v>0</v>
      </c>
      <c r="AA21" s="8"/>
      <c r="AB21" s="9">
        <f t="shared" si="8"/>
        <v>0</v>
      </c>
      <c r="AC21" s="8"/>
      <c r="AD21" s="9">
        <f t="shared" si="9"/>
        <v>0</v>
      </c>
      <c r="AE21" s="8"/>
      <c r="AF21" s="9">
        <f t="shared" si="10"/>
        <v>0</v>
      </c>
      <c r="AG21" s="9">
        <f t="shared" si="11"/>
        <v>0</v>
      </c>
    </row>
    <row r="22" spans="1:34" x14ac:dyDescent="0.5">
      <c r="A22" s="8"/>
      <c r="B22" s="4"/>
      <c r="C22" s="5"/>
      <c r="D22" s="6"/>
      <c r="E22" s="6"/>
      <c r="F22" s="7">
        <f t="shared" si="0"/>
        <v>0</v>
      </c>
      <c r="G22" s="4"/>
      <c r="H22" s="4"/>
      <c r="I22" s="8"/>
      <c r="J22" s="9">
        <f t="shared" si="1"/>
        <v>0</v>
      </c>
      <c r="K22" s="8"/>
      <c r="L22" s="9">
        <f t="shared" si="1"/>
        <v>0</v>
      </c>
      <c r="M22" s="8"/>
      <c r="N22" s="9">
        <f t="shared" si="12"/>
        <v>0</v>
      </c>
      <c r="O22" s="8"/>
      <c r="P22" s="9">
        <f t="shared" si="2"/>
        <v>0</v>
      </c>
      <c r="Q22" s="8"/>
      <c r="R22" s="9">
        <f t="shared" si="3"/>
        <v>0</v>
      </c>
      <c r="S22" s="8"/>
      <c r="T22" s="9">
        <f t="shared" si="4"/>
        <v>0</v>
      </c>
      <c r="U22" s="8"/>
      <c r="V22" s="9">
        <f t="shared" si="5"/>
        <v>0</v>
      </c>
      <c r="W22" s="8"/>
      <c r="X22" s="9">
        <f t="shared" si="6"/>
        <v>0</v>
      </c>
      <c r="Y22" s="8"/>
      <c r="Z22" s="9">
        <f t="shared" si="7"/>
        <v>0</v>
      </c>
      <c r="AA22" s="8"/>
      <c r="AB22" s="9">
        <f t="shared" si="8"/>
        <v>0</v>
      </c>
      <c r="AC22" s="8"/>
      <c r="AD22" s="9">
        <f t="shared" si="9"/>
        <v>0</v>
      </c>
      <c r="AE22" s="8"/>
      <c r="AF22" s="9">
        <f t="shared" si="10"/>
        <v>0</v>
      </c>
      <c r="AG22" s="9">
        <f t="shared" si="11"/>
        <v>0</v>
      </c>
    </row>
    <row r="23" spans="1:34" x14ac:dyDescent="0.5">
      <c r="A23" s="8"/>
      <c r="B23" s="4"/>
      <c r="C23" s="5"/>
      <c r="D23" s="6"/>
      <c r="E23" s="6"/>
      <c r="F23" s="7">
        <f t="shared" si="0"/>
        <v>0</v>
      </c>
      <c r="G23" s="4"/>
      <c r="H23" s="4"/>
      <c r="I23" s="8"/>
      <c r="J23" s="9">
        <f t="shared" si="1"/>
        <v>0</v>
      </c>
      <c r="K23" s="8"/>
      <c r="L23" s="9">
        <f t="shared" si="1"/>
        <v>0</v>
      </c>
      <c r="M23" s="8"/>
      <c r="N23" s="9">
        <f t="shared" si="12"/>
        <v>0</v>
      </c>
      <c r="O23" s="8"/>
      <c r="P23" s="9">
        <f t="shared" si="2"/>
        <v>0</v>
      </c>
      <c r="Q23" s="8"/>
      <c r="R23" s="9">
        <f t="shared" si="3"/>
        <v>0</v>
      </c>
      <c r="S23" s="8"/>
      <c r="T23" s="9">
        <f t="shared" si="4"/>
        <v>0</v>
      </c>
      <c r="U23" s="8"/>
      <c r="V23" s="9">
        <f t="shared" si="5"/>
        <v>0</v>
      </c>
      <c r="W23" s="8"/>
      <c r="X23" s="9">
        <f t="shared" si="6"/>
        <v>0</v>
      </c>
      <c r="Y23" s="8"/>
      <c r="Z23" s="9">
        <f t="shared" si="7"/>
        <v>0</v>
      </c>
      <c r="AA23" s="8"/>
      <c r="AB23" s="9">
        <f t="shared" si="8"/>
        <v>0</v>
      </c>
      <c r="AC23" s="8"/>
      <c r="AD23" s="9">
        <f t="shared" si="9"/>
        <v>0</v>
      </c>
      <c r="AE23" s="8"/>
      <c r="AF23" s="9">
        <f t="shared" si="10"/>
        <v>0</v>
      </c>
      <c r="AG23" s="9">
        <f t="shared" si="11"/>
        <v>0</v>
      </c>
    </row>
    <row r="24" spans="1:34" x14ac:dyDescent="0.5">
      <c r="A24" s="8"/>
      <c r="B24" s="4"/>
      <c r="C24" s="5"/>
      <c r="D24" s="6"/>
      <c r="E24" s="6"/>
      <c r="F24" s="7">
        <f t="shared" si="0"/>
        <v>0</v>
      </c>
      <c r="G24" s="4"/>
      <c r="H24" s="4"/>
      <c r="I24" s="8"/>
      <c r="J24" s="9">
        <f t="shared" si="1"/>
        <v>0</v>
      </c>
      <c r="K24" s="8"/>
      <c r="L24" s="9">
        <f t="shared" si="1"/>
        <v>0</v>
      </c>
      <c r="M24" s="8"/>
      <c r="N24" s="9">
        <f t="shared" si="12"/>
        <v>0</v>
      </c>
      <c r="O24" s="8"/>
      <c r="P24" s="9">
        <f t="shared" si="2"/>
        <v>0</v>
      </c>
      <c r="Q24" s="8"/>
      <c r="R24" s="9">
        <f t="shared" si="3"/>
        <v>0</v>
      </c>
      <c r="S24" s="8"/>
      <c r="T24" s="9">
        <f t="shared" si="4"/>
        <v>0</v>
      </c>
      <c r="U24" s="8"/>
      <c r="V24" s="9">
        <f t="shared" si="5"/>
        <v>0</v>
      </c>
      <c r="W24" s="8"/>
      <c r="X24" s="9">
        <f t="shared" si="6"/>
        <v>0</v>
      </c>
      <c r="Y24" s="8"/>
      <c r="Z24" s="9">
        <f t="shared" si="7"/>
        <v>0</v>
      </c>
      <c r="AA24" s="8"/>
      <c r="AB24" s="9">
        <f t="shared" si="8"/>
        <v>0</v>
      </c>
      <c r="AC24" s="8"/>
      <c r="AD24" s="9">
        <f t="shared" si="9"/>
        <v>0</v>
      </c>
      <c r="AE24" s="8"/>
      <c r="AF24" s="9">
        <f t="shared" si="10"/>
        <v>0</v>
      </c>
      <c r="AG24" s="9">
        <f t="shared" si="11"/>
        <v>0</v>
      </c>
    </row>
    <row r="25" spans="1:34" x14ac:dyDescent="0.5">
      <c r="A25" s="8"/>
      <c r="B25" s="4"/>
      <c r="C25" s="5"/>
      <c r="D25" s="6"/>
      <c r="E25" s="6"/>
      <c r="F25" s="7">
        <f t="shared" si="0"/>
        <v>0</v>
      </c>
      <c r="G25" s="4"/>
      <c r="H25" s="4"/>
      <c r="I25" s="8"/>
      <c r="J25" s="9">
        <f t="shared" si="1"/>
        <v>0</v>
      </c>
      <c r="K25" s="8"/>
      <c r="L25" s="9">
        <f t="shared" si="1"/>
        <v>0</v>
      </c>
      <c r="M25" s="8"/>
      <c r="N25" s="9">
        <f t="shared" si="12"/>
        <v>0</v>
      </c>
      <c r="O25" s="8"/>
      <c r="P25" s="9">
        <f t="shared" si="2"/>
        <v>0</v>
      </c>
      <c r="Q25" s="8"/>
      <c r="R25" s="9">
        <f t="shared" si="3"/>
        <v>0</v>
      </c>
      <c r="S25" s="8"/>
      <c r="T25" s="9">
        <f t="shared" si="4"/>
        <v>0</v>
      </c>
      <c r="U25" s="8"/>
      <c r="V25" s="9">
        <f t="shared" si="5"/>
        <v>0</v>
      </c>
      <c r="W25" s="8"/>
      <c r="X25" s="9">
        <f t="shared" si="6"/>
        <v>0</v>
      </c>
      <c r="Y25" s="8"/>
      <c r="Z25" s="9">
        <f t="shared" si="7"/>
        <v>0</v>
      </c>
      <c r="AA25" s="8"/>
      <c r="AB25" s="9">
        <f t="shared" si="8"/>
        <v>0</v>
      </c>
      <c r="AC25" s="8"/>
      <c r="AD25" s="9">
        <f t="shared" si="9"/>
        <v>0</v>
      </c>
      <c r="AE25" s="8"/>
      <c r="AF25" s="9">
        <f t="shared" si="10"/>
        <v>0</v>
      </c>
      <c r="AG25" s="9">
        <f t="shared" si="11"/>
        <v>0</v>
      </c>
    </row>
    <row r="26" spans="1:34" x14ac:dyDescent="0.5">
      <c r="A26" s="8"/>
      <c r="B26" s="4"/>
      <c r="C26" s="5"/>
      <c r="D26" s="6"/>
      <c r="E26" s="6"/>
      <c r="F26" s="7">
        <f t="shared" si="0"/>
        <v>0</v>
      </c>
      <c r="G26" s="4"/>
      <c r="H26" s="4"/>
      <c r="I26" s="8"/>
      <c r="J26" s="9">
        <f t="shared" si="1"/>
        <v>0</v>
      </c>
      <c r="K26" s="8"/>
      <c r="L26" s="9">
        <f t="shared" si="1"/>
        <v>0</v>
      </c>
      <c r="M26" s="8"/>
      <c r="N26" s="9">
        <f t="shared" si="12"/>
        <v>0</v>
      </c>
      <c r="O26" s="8"/>
      <c r="P26" s="9">
        <f t="shared" si="2"/>
        <v>0</v>
      </c>
      <c r="Q26" s="8"/>
      <c r="R26" s="9">
        <f t="shared" si="3"/>
        <v>0</v>
      </c>
      <c r="S26" s="8"/>
      <c r="T26" s="9">
        <f t="shared" si="4"/>
        <v>0</v>
      </c>
      <c r="U26" s="8"/>
      <c r="V26" s="9">
        <f t="shared" si="5"/>
        <v>0</v>
      </c>
      <c r="W26" s="8"/>
      <c r="X26" s="9">
        <f t="shared" si="6"/>
        <v>0</v>
      </c>
      <c r="Y26" s="8"/>
      <c r="Z26" s="9">
        <f t="shared" si="7"/>
        <v>0</v>
      </c>
      <c r="AA26" s="8"/>
      <c r="AB26" s="9">
        <f t="shared" si="8"/>
        <v>0</v>
      </c>
      <c r="AC26" s="8"/>
      <c r="AD26" s="9">
        <f t="shared" si="9"/>
        <v>0</v>
      </c>
      <c r="AE26" s="8"/>
      <c r="AF26" s="9">
        <f t="shared" si="10"/>
        <v>0</v>
      </c>
      <c r="AG26" s="9">
        <f t="shared" si="11"/>
        <v>0</v>
      </c>
    </row>
    <row r="27" spans="1:34" x14ac:dyDescent="0.5">
      <c r="A27" s="8"/>
      <c r="B27" s="4"/>
      <c r="C27" s="5"/>
      <c r="D27" s="6"/>
      <c r="E27" s="6"/>
      <c r="F27" s="7">
        <f t="shared" si="0"/>
        <v>0</v>
      </c>
      <c r="G27" s="4"/>
      <c r="H27" s="4"/>
      <c r="I27" s="8"/>
      <c r="J27" s="9">
        <f t="shared" si="1"/>
        <v>0</v>
      </c>
      <c r="K27" s="8"/>
      <c r="L27" s="9">
        <f t="shared" si="1"/>
        <v>0</v>
      </c>
      <c r="M27" s="8"/>
      <c r="N27" s="9">
        <f t="shared" si="12"/>
        <v>0</v>
      </c>
      <c r="O27" s="8"/>
      <c r="P27" s="9">
        <f t="shared" si="2"/>
        <v>0</v>
      </c>
      <c r="Q27" s="8"/>
      <c r="R27" s="9">
        <f t="shared" si="3"/>
        <v>0</v>
      </c>
      <c r="S27" s="8"/>
      <c r="T27" s="9">
        <f t="shared" si="4"/>
        <v>0</v>
      </c>
      <c r="U27" s="8"/>
      <c r="V27" s="9">
        <f t="shared" si="5"/>
        <v>0</v>
      </c>
      <c r="W27" s="8"/>
      <c r="X27" s="9">
        <f t="shared" si="6"/>
        <v>0</v>
      </c>
      <c r="Y27" s="8"/>
      <c r="Z27" s="9">
        <f t="shared" si="7"/>
        <v>0</v>
      </c>
      <c r="AA27" s="8"/>
      <c r="AB27" s="9">
        <f t="shared" si="8"/>
        <v>0</v>
      </c>
      <c r="AC27" s="8"/>
      <c r="AD27" s="9">
        <f t="shared" si="9"/>
        <v>0</v>
      </c>
      <c r="AE27" s="8"/>
      <c r="AF27" s="9">
        <f t="shared" si="10"/>
        <v>0</v>
      </c>
      <c r="AG27" s="9">
        <f t="shared" si="11"/>
        <v>0</v>
      </c>
    </row>
    <row r="28" spans="1:34" x14ac:dyDescent="0.5">
      <c r="A28" s="8"/>
      <c r="B28" s="4"/>
      <c r="C28" s="5"/>
      <c r="D28" s="6"/>
      <c r="E28" s="6"/>
      <c r="F28" s="7">
        <f t="shared" si="0"/>
        <v>0</v>
      </c>
      <c r="G28" s="4"/>
      <c r="H28" s="4"/>
      <c r="I28" s="8"/>
      <c r="J28" s="9">
        <f t="shared" si="1"/>
        <v>0</v>
      </c>
      <c r="K28" s="8"/>
      <c r="L28" s="9">
        <f t="shared" si="1"/>
        <v>0</v>
      </c>
      <c r="M28" s="8"/>
      <c r="N28" s="9">
        <f t="shared" si="12"/>
        <v>0</v>
      </c>
      <c r="O28" s="8"/>
      <c r="P28" s="9">
        <f t="shared" si="2"/>
        <v>0</v>
      </c>
      <c r="Q28" s="8"/>
      <c r="R28" s="9">
        <f t="shared" si="3"/>
        <v>0</v>
      </c>
      <c r="S28" s="8"/>
      <c r="T28" s="9">
        <f t="shared" si="4"/>
        <v>0</v>
      </c>
      <c r="U28" s="8"/>
      <c r="V28" s="9">
        <f t="shared" si="5"/>
        <v>0</v>
      </c>
      <c r="W28" s="8"/>
      <c r="X28" s="9">
        <f t="shared" si="6"/>
        <v>0</v>
      </c>
      <c r="Y28" s="8"/>
      <c r="Z28" s="9">
        <f t="shared" si="7"/>
        <v>0</v>
      </c>
      <c r="AA28" s="8"/>
      <c r="AB28" s="9">
        <f t="shared" si="8"/>
        <v>0</v>
      </c>
      <c r="AC28" s="8"/>
      <c r="AD28" s="9">
        <f t="shared" si="9"/>
        <v>0</v>
      </c>
      <c r="AE28" s="8"/>
      <c r="AF28" s="9">
        <f t="shared" si="10"/>
        <v>0</v>
      </c>
      <c r="AG28" s="9">
        <f t="shared" si="11"/>
        <v>0</v>
      </c>
    </row>
    <row r="29" spans="1:34" x14ac:dyDescent="0.5">
      <c r="A29" s="8"/>
      <c r="B29" s="4"/>
      <c r="C29" s="5"/>
      <c r="D29" s="6"/>
      <c r="E29" s="6"/>
      <c r="F29" s="7">
        <f t="shared" si="0"/>
        <v>0</v>
      </c>
      <c r="G29" s="4"/>
      <c r="H29" s="4"/>
      <c r="I29" s="8"/>
      <c r="J29" s="9">
        <f t="shared" si="1"/>
        <v>0</v>
      </c>
      <c r="K29" s="8"/>
      <c r="L29" s="9">
        <f t="shared" si="1"/>
        <v>0</v>
      </c>
      <c r="M29" s="8"/>
      <c r="N29" s="9">
        <f t="shared" si="12"/>
        <v>0</v>
      </c>
      <c r="O29" s="8"/>
      <c r="P29" s="9">
        <f t="shared" si="2"/>
        <v>0</v>
      </c>
      <c r="Q29" s="8"/>
      <c r="R29" s="9">
        <f t="shared" si="3"/>
        <v>0</v>
      </c>
      <c r="S29" s="8"/>
      <c r="T29" s="9">
        <f t="shared" si="4"/>
        <v>0</v>
      </c>
      <c r="U29" s="8"/>
      <c r="V29" s="9">
        <f t="shared" si="5"/>
        <v>0</v>
      </c>
      <c r="W29" s="8"/>
      <c r="X29" s="9">
        <f t="shared" si="6"/>
        <v>0</v>
      </c>
      <c r="Y29" s="8"/>
      <c r="Z29" s="9">
        <f t="shared" si="7"/>
        <v>0</v>
      </c>
      <c r="AA29" s="8"/>
      <c r="AB29" s="9">
        <f t="shared" si="8"/>
        <v>0</v>
      </c>
      <c r="AC29" s="8"/>
      <c r="AD29" s="9">
        <f t="shared" si="9"/>
        <v>0</v>
      </c>
      <c r="AE29" s="8"/>
      <c r="AF29" s="9">
        <f t="shared" si="10"/>
        <v>0</v>
      </c>
      <c r="AG29" s="9">
        <f t="shared" si="11"/>
        <v>0</v>
      </c>
    </row>
    <row r="30" spans="1:34" x14ac:dyDescent="0.5">
      <c r="A30" s="8"/>
      <c r="B30" s="4"/>
      <c r="C30" s="5"/>
      <c r="D30" s="6"/>
      <c r="E30" s="6"/>
      <c r="F30" s="7">
        <f t="shared" si="0"/>
        <v>0</v>
      </c>
      <c r="G30" s="4"/>
      <c r="H30" s="4"/>
      <c r="I30" s="8"/>
      <c r="J30" s="9">
        <f t="shared" si="1"/>
        <v>0</v>
      </c>
      <c r="K30" s="8"/>
      <c r="L30" s="9">
        <f t="shared" si="1"/>
        <v>0</v>
      </c>
      <c r="M30" s="8"/>
      <c r="N30" s="9">
        <f t="shared" si="12"/>
        <v>0</v>
      </c>
      <c r="O30" s="8"/>
      <c r="P30" s="9">
        <f t="shared" si="2"/>
        <v>0</v>
      </c>
      <c r="Q30" s="8"/>
      <c r="R30" s="9">
        <f t="shared" si="3"/>
        <v>0</v>
      </c>
      <c r="S30" s="8"/>
      <c r="T30" s="9">
        <f t="shared" si="4"/>
        <v>0</v>
      </c>
      <c r="U30" s="8"/>
      <c r="V30" s="9">
        <f t="shared" si="5"/>
        <v>0</v>
      </c>
      <c r="W30" s="8"/>
      <c r="X30" s="9">
        <f t="shared" si="6"/>
        <v>0</v>
      </c>
      <c r="Y30" s="8"/>
      <c r="Z30" s="9">
        <f t="shared" si="7"/>
        <v>0</v>
      </c>
      <c r="AA30" s="8"/>
      <c r="AB30" s="9">
        <f t="shared" si="8"/>
        <v>0</v>
      </c>
      <c r="AC30" s="8"/>
      <c r="AD30" s="9">
        <f t="shared" si="9"/>
        <v>0</v>
      </c>
      <c r="AE30" s="8"/>
      <c r="AF30" s="9">
        <f t="shared" si="10"/>
        <v>0</v>
      </c>
      <c r="AG30" s="9">
        <f t="shared" si="11"/>
        <v>0</v>
      </c>
    </row>
    <row r="31" spans="1:34" x14ac:dyDescent="0.5">
      <c r="A31" s="10"/>
      <c r="B31" s="11"/>
      <c r="C31" s="12"/>
      <c r="D31" s="13"/>
      <c r="E31" s="13"/>
      <c r="F31" s="14">
        <f t="shared" si="0"/>
        <v>0</v>
      </c>
      <c r="G31" s="11"/>
      <c r="H31" s="11"/>
      <c r="I31" s="10"/>
      <c r="J31" s="9">
        <f t="shared" si="1"/>
        <v>0</v>
      </c>
      <c r="K31" s="8"/>
      <c r="L31" s="9">
        <f t="shared" si="1"/>
        <v>0</v>
      </c>
      <c r="M31" s="8"/>
      <c r="N31" s="9">
        <f t="shared" si="12"/>
        <v>0</v>
      </c>
      <c r="O31" s="8"/>
      <c r="P31" s="9">
        <f t="shared" si="2"/>
        <v>0</v>
      </c>
      <c r="Q31" s="8"/>
      <c r="R31" s="9">
        <f t="shared" si="3"/>
        <v>0</v>
      </c>
      <c r="S31" s="8"/>
      <c r="T31" s="9">
        <f t="shared" si="4"/>
        <v>0</v>
      </c>
      <c r="U31" s="8"/>
      <c r="V31" s="9">
        <f t="shared" si="5"/>
        <v>0</v>
      </c>
      <c r="W31" s="8"/>
      <c r="X31" s="9">
        <f t="shared" si="6"/>
        <v>0</v>
      </c>
      <c r="Y31" s="8"/>
      <c r="Z31" s="9">
        <f t="shared" si="7"/>
        <v>0</v>
      </c>
      <c r="AA31" s="8"/>
      <c r="AB31" s="9">
        <f t="shared" si="8"/>
        <v>0</v>
      </c>
      <c r="AC31" s="8"/>
      <c r="AD31" s="9">
        <f t="shared" si="9"/>
        <v>0</v>
      </c>
      <c r="AE31" s="8"/>
      <c r="AF31" s="9">
        <f t="shared" si="10"/>
        <v>0</v>
      </c>
      <c r="AG31" s="9">
        <f t="shared" si="11"/>
        <v>0</v>
      </c>
    </row>
    <row r="32" spans="1:34" x14ac:dyDescent="0.5">
      <c r="A32" s="15"/>
      <c r="B32" s="104" t="s">
        <v>29</v>
      </c>
      <c r="C32" s="104"/>
      <c r="D32" s="104"/>
      <c r="E32" s="104"/>
      <c r="F32" s="104"/>
      <c r="G32" s="104"/>
      <c r="H32" s="104"/>
      <c r="I32" s="105"/>
      <c r="J32" s="16">
        <f>SUM(J3:J30)</f>
        <v>44938.8</v>
      </c>
      <c r="K32" s="17"/>
      <c r="L32" s="18">
        <f>SUM(L3:L30)</f>
        <v>44938.8</v>
      </c>
      <c r="M32" s="17"/>
      <c r="N32" s="19">
        <v>39154.85</v>
      </c>
      <c r="O32" s="17"/>
      <c r="P32" s="18">
        <f>SUM(P3:P30)</f>
        <v>186127.5</v>
      </c>
      <c r="Q32" s="17"/>
      <c r="R32" s="18">
        <v>1E-3</v>
      </c>
      <c r="S32" s="17"/>
      <c r="T32" s="18">
        <v>1E-3</v>
      </c>
      <c r="U32" s="17"/>
      <c r="V32" s="18">
        <f>SUM(V3:V30)</f>
        <v>0</v>
      </c>
      <c r="W32" s="17"/>
      <c r="X32" s="18">
        <f>SUM(X3:X30)</f>
        <v>0</v>
      </c>
      <c r="Y32" s="17"/>
      <c r="Z32" s="18">
        <f>SUM(Z3:Z30)</f>
        <v>0</v>
      </c>
      <c r="AA32" s="17"/>
      <c r="AB32" s="18">
        <f>SUM(AB3:AB30)</f>
        <v>0</v>
      </c>
      <c r="AC32" s="17"/>
      <c r="AD32" s="18">
        <f>SUM(AD3:AD30)</f>
        <v>0</v>
      </c>
      <c r="AE32" s="17"/>
      <c r="AF32" s="18">
        <f>SUM(AF3:AF30)</f>
        <v>0</v>
      </c>
      <c r="AG32" s="18">
        <f>SUM(AG3:AG30)</f>
        <v>501287.45</v>
      </c>
      <c r="AH32" s="20"/>
    </row>
  </sheetData>
  <mergeCells count="22">
    <mergeCell ref="AC1:AD1"/>
    <mergeCell ref="AE1:AF1"/>
    <mergeCell ref="AG1:AG2"/>
    <mergeCell ref="B32:I32"/>
    <mergeCell ref="Q1:R1"/>
    <mergeCell ref="S1:T1"/>
    <mergeCell ref="U1:V1"/>
    <mergeCell ref="W1:X1"/>
    <mergeCell ref="Y1:Z1"/>
    <mergeCell ref="AA1:AB1"/>
    <mergeCell ref="G1:G2"/>
    <mergeCell ref="H1:H2"/>
    <mergeCell ref="I1:J1"/>
    <mergeCell ref="K1:L1"/>
    <mergeCell ref="M1:N1"/>
    <mergeCell ref="O1:P1"/>
    <mergeCell ref="F1:F2"/>
    <mergeCell ref="A1:A2"/>
    <mergeCell ref="B1:B2"/>
    <mergeCell ref="C1:C2"/>
    <mergeCell ref="D1:D2"/>
    <mergeCell ref="E1: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7DFEC-0B23-469B-961C-B352BFF86F54}">
  <sheetPr codeName="Sheet2"/>
  <dimension ref="A1:K15"/>
  <sheetViews>
    <sheetView zoomScale="90" zoomScaleNormal="90" workbookViewId="0"/>
  </sheetViews>
  <sheetFormatPr defaultRowHeight="14.4" x14ac:dyDescent="0.55000000000000004"/>
  <cols>
    <col min="1" max="1" width="22.47265625" customWidth="1"/>
    <col min="2" max="2" width="12.5234375" bestFit="1" customWidth="1"/>
    <col min="3" max="3" width="10.3671875" bestFit="1" customWidth="1"/>
    <col min="4" max="4" width="11.3671875" bestFit="1" customWidth="1"/>
    <col min="5" max="5" width="13" bestFit="1" customWidth="1"/>
    <col min="6" max="6" width="13.15625" bestFit="1" customWidth="1"/>
    <col min="7" max="7" width="20.47265625" customWidth="1"/>
    <col min="8" max="9" width="15.15625" bestFit="1" customWidth="1"/>
    <col min="10" max="11" width="11.62890625" bestFit="1" customWidth="1"/>
    <col min="12" max="16" width="8.5234375" bestFit="1" customWidth="1"/>
  </cols>
  <sheetData>
    <row r="1" spans="1:11" ht="43.2" x14ac:dyDescent="0.55000000000000004">
      <c r="A1" s="84" t="s">
        <v>30</v>
      </c>
      <c r="C1" s="71" t="s">
        <v>344</v>
      </c>
      <c r="D1" s="71" t="s">
        <v>345</v>
      </c>
      <c r="E1" s="71" t="s">
        <v>331</v>
      </c>
      <c r="G1" s="36" t="s">
        <v>355</v>
      </c>
      <c r="H1" s="36" t="s">
        <v>353</v>
      </c>
      <c r="I1" s="89" t="s">
        <v>354</v>
      </c>
    </row>
    <row r="2" spans="1:11" ht="23.4" thickBot="1" x14ac:dyDescent="0.9">
      <c r="A2" s="83">
        <v>145700</v>
      </c>
      <c r="C2" s="72" t="s">
        <v>330</v>
      </c>
      <c r="D2" s="71">
        <v>2080</v>
      </c>
      <c r="E2" s="71">
        <v>1.5</v>
      </c>
      <c r="G2" s="33" t="s">
        <v>336</v>
      </c>
      <c r="H2" s="86">
        <f>E11</f>
        <v>880895.96</v>
      </c>
      <c r="I2" s="86">
        <v>748901.4</v>
      </c>
      <c r="K2" s="99"/>
    </row>
    <row r="3" spans="1:11" ht="44.1" x14ac:dyDescent="0.7">
      <c r="A3" s="85" t="s">
        <v>31</v>
      </c>
      <c r="C3" s="73">
        <v>29</v>
      </c>
      <c r="D3" s="73">
        <f>C3*$D$2</f>
        <v>60320</v>
      </c>
      <c r="E3" s="73">
        <f>D3*$E$2</f>
        <v>90480</v>
      </c>
      <c r="G3" s="32" t="s">
        <v>337</v>
      </c>
      <c r="H3" s="87">
        <f>K12</f>
        <v>518260</v>
      </c>
      <c r="I3" s="87">
        <f>SUM(K7:K10)</f>
        <v>269660</v>
      </c>
      <c r="K3" t="s">
        <v>361</v>
      </c>
    </row>
    <row r="4" spans="1:11" ht="26.1" thickBot="1" x14ac:dyDescent="1">
      <c r="A4" s="82">
        <v>102900</v>
      </c>
      <c r="C4" s="73">
        <v>35</v>
      </c>
      <c r="D4" s="73">
        <f>C4*$D$2</f>
        <v>72800</v>
      </c>
      <c r="E4" s="73">
        <f>D4*$E$2</f>
        <v>109200</v>
      </c>
      <c r="G4" s="35" t="s">
        <v>338</v>
      </c>
      <c r="H4" s="88">
        <f>H2-H3</f>
        <v>362635.95999999996</v>
      </c>
      <c r="I4" s="88">
        <f>I2-I3</f>
        <v>479241.4</v>
      </c>
    </row>
    <row r="6" spans="1:11" x14ac:dyDescent="0.55000000000000004">
      <c r="H6" s="81" t="s">
        <v>339</v>
      </c>
      <c r="I6" s="31" t="s">
        <v>332</v>
      </c>
      <c r="J6" s="31" t="s">
        <v>333</v>
      </c>
      <c r="K6" s="31" t="s">
        <v>335</v>
      </c>
    </row>
    <row r="7" spans="1:11" x14ac:dyDescent="0.55000000000000004">
      <c r="B7" s="33" t="s">
        <v>340</v>
      </c>
      <c r="C7" s="33" t="s">
        <v>332</v>
      </c>
      <c r="D7" s="33" t="s">
        <v>333</v>
      </c>
      <c r="E7" s="33" t="s">
        <v>335</v>
      </c>
      <c r="G7" s="32" t="s">
        <v>341</v>
      </c>
      <c r="H7" s="32">
        <v>35</v>
      </c>
      <c r="I7" s="31">
        <v>146</v>
      </c>
      <c r="J7" s="31">
        <v>8</v>
      </c>
      <c r="K7" s="32">
        <f>H7*I7*J7</f>
        <v>40880</v>
      </c>
    </row>
    <row r="8" spans="1:11" x14ac:dyDescent="0.55000000000000004">
      <c r="A8" s="34" t="s">
        <v>341</v>
      </c>
      <c r="B8" s="34">
        <v>319.8</v>
      </c>
      <c r="C8" s="33">
        <v>146</v>
      </c>
      <c r="D8" s="33">
        <v>8</v>
      </c>
      <c r="E8" s="34">
        <f>B8*C8*D8</f>
        <v>373526.4</v>
      </c>
      <c r="G8" s="32" t="s">
        <v>342</v>
      </c>
      <c r="H8" s="32">
        <v>35</v>
      </c>
      <c r="I8" s="31">
        <v>130</v>
      </c>
      <c r="J8" s="31">
        <v>2</v>
      </c>
      <c r="K8" s="32">
        <f>H8*I8*J8</f>
        <v>9100</v>
      </c>
    </row>
    <row r="9" spans="1:11" x14ac:dyDescent="0.55000000000000004">
      <c r="A9" s="34" t="s">
        <v>342</v>
      </c>
      <c r="B9" s="34">
        <v>1443.75</v>
      </c>
      <c r="C9" s="33">
        <v>130</v>
      </c>
      <c r="D9" s="33">
        <v>2</v>
      </c>
      <c r="E9" s="34">
        <f>B9*C9*D9</f>
        <v>375375</v>
      </c>
      <c r="G9" s="32" t="s">
        <v>346</v>
      </c>
      <c r="H9" s="32"/>
      <c r="I9" s="31"/>
      <c r="J9" s="31"/>
      <c r="K9" s="32">
        <v>20000</v>
      </c>
    </row>
    <row r="10" spans="1:11" x14ac:dyDescent="0.55000000000000004">
      <c r="A10" s="34" t="s">
        <v>362</v>
      </c>
      <c r="B10" s="34"/>
      <c r="C10" s="34"/>
      <c r="D10" s="34"/>
      <c r="E10" s="34">
        <f>'Bluechip Prices'!E3+MachineTek!D2</f>
        <v>131994.56</v>
      </c>
      <c r="G10" s="32" t="s">
        <v>343</v>
      </c>
      <c r="H10" s="32"/>
      <c r="I10" s="32"/>
      <c r="J10" s="32"/>
      <c r="K10" s="32">
        <f>SUM(E3:E4)</f>
        <v>199680</v>
      </c>
    </row>
    <row r="11" spans="1:11" x14ac:dyDescent="0.55000000000000004">
      <c r="A11" s="34" t="s">
        <v>334</v>
      </c>
      <c r="B11" s="34">
        <f>SUM(B8:B9)</f>
        <v>1763.55</v>
      </c>
      <c r="C11" s="79">
        <f>SUM(C8:C9)</f>
        <v>276</v>
      </c>
      <c r="D11" s="79">
        <f>SUM(D8:D9)</f>
        <v>10</v>
      </c>
      <c r="E11" s="34">
        <f>SUM(E8:E10)</f>
        <v>880895.96</v>
      </c>
      <c r="G11" s="32" t="s">
        <v>352</v>
      </c>
      <c r="H11" s="32"/>
      <c r="I11" s="31"/>
      <c r="J11" s="31"/>
      <c r="K11" s="32">
        <f>A2+A4</f>
        <v>248600</v>
      </c>
    </row>
    <row r="12" spans="1:11" x14ac:dyDescent="0.55000000000000004">
      <c r="C12" s="100">
        <f>B11*(0.1*C11)</f>
        <v>48673.98</v>
      </c>
      <c r="G12" s="32" t="s">
        <v>334</v>
      </c>
      <c r="H12" s="32">
        <f>SUM(H7:H8)</f>
        <v>70</v>
      </c>
      <c r="I12" s="80">
        <f>SUM(I7:I8)</f>
        <v>276</v>
      </c>
      <c r="J12" s="78">
        <f>SUM(J7:J8)</f>
        <v>10</v>
      </c>
      <c r="K12" s="32">
        <f>K7+K8+K9+K10+K11</f>
        <v>518260</v>
      </c>
    </row>
    <row r="14" spans="1:11" x14ac:dyDescent="0.55000000000000004">
      <c r="H14" s="90" t="s">
        <v>356</v>
      </c>
      <c r="I14" s="90" t="s">
        <v>332</v>
      </c>
      <c r="J14" s="90" t="s">
        <v>358</v>
      </c>
      <c r="K14" s="90" t="s">
        <v>359</v>
      </c>
    </row>
    <row r="15" spans="1:11" x14ac:dyDescent="0.55000000000000004">
      <c r="G15" s="92" t="s">
        <v>357</v>
      </c>
      <c r="H15" s="90">
        <v>0.6</v>
      </c>
      <c r="I15" s="91">
        <f>I12*J12</f>
        <v>2760</v>
      </c>
      <c r="J15" s="90">
        <f>I15*H15</f>
        <v>1656</v>
      </c>
      <c r="K15" s="90">
        <f>J15/24</f>
        <v>69</v>
      </c>
    </row>
  </sheetData>
  <pageMargins left="0.7" right="0.7" top="0.75" bottom="0.75" header="0.3" footer="0.3"/>
  <pageSetup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73A45-E00C-44A0-87BD-DDCA4D5F86F6}">
  <sheetPr codeName="Sheet1"/>
  <dimension ref="A1:V146"/>
  <sheetViews>
    <sheetView zoomScale="80" zoomScaleNormal="80" workbookViewId="0">
      <pane ySplit="2" topLeftCell="A3" activePane="bottomLeft" state="frozen"/>
      <selection pane="bottomLeft"/>
    </sheetView>
  </sheetViews>
  <sheetFormatPr defaultColWidth="11.15625" defaultRowHeight="14.7" outlineLevelCol="1" x14ac:dyDescent="0.55000000000000004"/>
  <cols>
    <col min="1" max="1" width="11.15625" style="21" customWidth="1" outlineLevel="1"/>
    <col min="2" max="2" width="17.1015625" style="21" customWidth="1" outlineLevel="1"/>
    <col min="3" max="3" width="14.26171875" style="22" customWidth="1" outlineLevel="1"/>
    <col min="4" max="4" width="17.26171875" style="22" customWidth="1" outlineLevel="1"/>
    <col min="5" max="5" width="16" style="23" customWidth="1" outlineLevel="1"/>
    <col min="6" max="6" width="15.89453125" style="24" customWidth="1" outlineLevel="1"/>
    <col min="7" max="7" width="13.89453125" style="24" customWidth="1" outlineLevel="1"/>
    <col min="8" max="9" width="14.89453125" style="25" customWidth="1" outlineLevel="1"/>
    <col min="10" max="10" width="20.1015625" style="23" customWidth="1" outlineLevel="1"/>
    <col min="11" max="11" width="15.3671875" style="23" customWidth="1" outlineLevel="1"/>
    <col min="12" max="12" width="15.3671875" style="26" customWidth="1" outlineLevel="1"/>
    <col min="13" max="13" width="13.3671875" style="27" bestFit="1" customWidth="1"/>
    <col min="14" max="14" width="13.1015625" style="27" bestFit="1" customWidth="1"/>
    <col min="15" max="15" width="13.1015625" style="28" customWidth="1"/>
    <col min="16" max="16" width="14" style="21" bestFit="1" customWidth="1"/>
    <col min="17" max="17" width="17.15625" style="29" bestFit="1" customWidth="1"/>
    <col min="18" max="18" width="15.15625" style="29" customWidth="1"/>
    <col min="19" max="19" width="19.734375" style="27" bestFit="1" customWidth="1"/>
    <col min="20" max="20" width="19.15625" style="22" hidden="1" customWidth="1"/>
    <col min="21" max="22" width="14.89453125" style="22" bestFit="1" customWidth="1"/>
    <col min="23" max="16384" width="11.15625" style="22"/>
  </cols>
  <sheetData>
    <row r="1" spans="1:22" ht="28.5" customHeight="1" x14ac:dyDescent="0.75">
      <c r="A1" s="22" t="s">
        <v>328</v>
      </c>
      <c r="M1" s="77" t="s">
        <v>351</v>
      </c>
      <c r="Q1" s="29">
        <f>SUBTOTAL(9,Q3:Q199)</f>
        <v>1817019.3900000001</v>
      </c>
      <c r="R1" s="29">
        <f>SUBTOTAL(9,R3:R199)</f>
        <v>309848.87999999995</v>
      </c>
      <c r="S1" s="29">
        <f>SUBTOTAL(9,S3:S199)</f>
        <v>1231869.2499999998</v>
      </c>
    </row>
    <row r="2" spans="1:22" ht="28.8" x14ac:dyDescent="0.55000000000000004">
      <c r="A2" s="21" t="s">
        <v>32</v>
      </c>
      <c r="B2" s="21" t="s">
        <v>33</v>
      </c>
      <c r="C2" s="22" t="s">
        <v>34</v>
      </c>
      <c r="D2" s="22" t="s">
        <v>35</v>
      </c>
      <c r="E2" s="23" t="s">
        <v>36</v>
      </c>
      <c r="F2" s="24" t="s">
        <v>37</v>
      </c>
      <c r="G2" s="24" t="s">
        <v>38</v>
      </c>
      <c r="H2" s="25" t="s">
        <v>39</v>
      </c>
      <c r="I2" s="25" t="s">
        <v>40</v>
      </c>
      <c r="J2" s="24" t="s">
        <v>41</v>
      </c>
      <c r="K2" s="24" t="s">
        <v>42</v>
      </c>
      <c r="L2" s="29" t="s">
        <v>43</v>
      </c>
      <c r="M2" s="27" t="s">
        <v>44</v>
      </c>
      <c r="N2" s="27" t="s">
        <v>45</v>
      </c>
      <c r="O2" s="28" t="s">
        <v>46</v>
      </c>
      <c r="P2" s="21" t="s">
        <v>47</v>
      </c>
      <c r="Q2" s="29" t="s">
        <v>48</v>
      </c>
      <c r="R2" s="29" t="s">
        <v>49</v>
      </c>
      <c r="S2" s="27" t="s">
        <v>50</v>
      </c>
      <c r="T2" s="22" t="s">
        <v>329</v>
      </c>
    </row>
    <row r="3" spans="1:22" ht="28.8" x14ac:dyDescent="0.55000000000000004">
      <c r="A3" s="37">
        <f t="shared" ref="A3:A67" si="0">YEAR(F3)</f>
        <v>2019</v>
      </c>
      <c r="B3" s="37" t="s">
        <v>51</v>
      </c>
      <c r="C3" s="38" t="s">
        <v>52</v>
      </c>
      <c r="D3" s="38" t="s">
        <v>53</v>
      </c>
      <c r="E3" s="39" t="s">
        <v>54</v>
      </c>
      <c r="F3" s="40">
        <v>43475</v>
      </c>
      <c r="G3" s="41"/>
      <c r="H3" s="42">
        <v>50073388</v>
      </c>
      <c r="I3" s="42"/>
      <c r="J3" s="39" t="s">
        <v>55</v>
      </c>
      <c r="K3" s="39" t="s">
        <v>56</v>
      </c>
      <c r="L3" s="43"/>
      <c r="M3" s="44">
        <v>102.61</v>
      </c>
      <c r="N3" s="44">
        <v>24.9</v>
      </c>
      <c r="O3" s="45"/>
      <c r="P3" s="37">
        <v>78</v>
      </c>
      <c r="Q3" s="46">
        <v>8003.58</v>
      </c>
      <c r="R3" s="46">
        <v>1942.2</v>
      </c>
      <c r="S3" s="44">
        <v>6061.35</v>
      </c>
    </row>
    <row r="4" spans="1:22" ht="28.8" x14ac:dyDescent="0.55000000000000004">
      <c r="A4" s="47">
        <f t="shared" si="0"/>
        <v>2019</v>
      </c>
      <c r="B4" s="47" t="s">
        <v>51</v>
      </c>
      <c r="C4" s="48" t="s">
        <v>57</v>
      </c>
      <c r="D4" s="48" t="s">
        <v>58</v>
      </c>
      <c r="E4" s="49" t="s">
        <v>59</v>
      </c>
      <c r="F4" s="50">
        <v>43511</v>
      </c>
      <c r="G4" s="51"/>
      <c r="H4" s="51">
        <v>50565761</v>
      </c>
      <c r="I4" s="51" t="s">
        <v>60</v>
      </c>
      <c r="J4" s="49" t="s">
        <v>61</v>
      </c>
      <c r="K4" s="49" t="s">
        <v>62</v>
      </c>
      <c r="L4" s="52"/>
      <c r="M4" s="53">
        <v>1487.96</v>
      </c>
      <c r="N4" s="53">
        <v>200.23</v>
      </c>
      <c r="O4" s="54">
        <v>33</v>
      </c>
      <c r="P4" s="47">
        <v>78</v>
      </c>
      <c r="Q4" s="55">
        <v>116060.88</v>
      </c>
      <c r="R4" s="55"/>
      <c r="S4" s="53">
        <v>42495.09</v>
      </c>
      <c r="T4" s="22" t="e" cm="1">
        <f t="array" ref="T4">SumColor</f>
        <v>#NAME?</v>
      </c>
      <c r="V4" s="76">
        <f>SUMIF(T4:T146,6,$S$4:$S$146)</f>
        <v>0</v>
      </c>
    </row>
    <row r="5" spans="1:22" x14ac:dyDescent="0.55000000000000004">
      <c r="A5" s="47">
        <f t="shared" si="0"/>
        <v>2019</v>
      </c>
      <c r="B5" s="47" t="s">
        <v>51</v>
      </c>
      <c r="C5" s="48" t="s">
        <v>63</v>
      </c>
      <c r="D5" s="48" t="s">
        <v>58</v>
      </c>
      <c r="E5" s="49" t="s">
        <v>64</v>
      </c>
      <c r="F5" s="50">
        <v>43511</v>
      </c>
      <c r="G5" s="51"/>
      <c r="H5" s="56">
        <v>50132358</v>
      </c>
      <c r="I5" s="56" t="s">
        <v>60</v>
      </c>
      <c r="J5" s="49" t="s">
        <v>65</v>
      </c>
      <c r="K5" s="49" t="s">
        <v>66</v>
      </c>
      <c r="L5" s="52"/>
      <c r="M5" s="53">
        <v>293.58</v>
      </c>
      <c r="N5" s="53">
        <v>31.47</v>
      </c>
      <c r="O5" s="54">
        <v>40</v>
      </c>
      <c r="P5" s="47">
        <v>78</v>
      </c>
      <c r="Q5" s="55">
        <v>22899.24</v>
      </c>
      <c r="R5" s="55"/>
      <c r="S5" s="53">
        <v>10484.4</v>
      </c>
      <c r="T5" s="22" t="e" cm="1">
        <f t="array" ref="T5">SumColor</f>
        <v>#NAME?</v>
      </c>
    </row>
    <row r="6" spans="1:22" ht="28.8" x14ac:dyDescent="0.55000000000000004">
      <c r="A6" s="47">
        <f t="shared" si="0"/>
        <v>2019</v>
      </c>
      <c r="B6" s="47" t="s">
        <v>51</v>
      </c>
      <c r="C6" s="48" t="s">
        <v>63</v>
      </c>
      <c r="D6" s="48" t="s">
        <v>58</v>
      </c>
      <c r="E6" s="49" t="s">
        <v>64</v>
      </c>
      <c r="F6" s="50">
        <v>43511</v>
      </c>
      <c r="G6" s="51"/>
      <c r="H6" s="56">
        <v>50132359</v>
      </c>
      <c r="I6" s="56" t="s">
        <v>60</v>
      </c>
      <c r="J6" s="49" t="s">
        <v>61</v>
      </c>
      <c r="K6" s="49" t="s">
        <v>67</v>
      </c>
      <c r="L6" s="52"/>
      <c r="M6" s="53">
        <v>127.57</v>
      </c>
      <c r="N6" s="53">
        <v>18.73</v>
      </c>
      <c r="O6" s="54">
        <v>30</v>
      </c>
      <c r="P6" s="47">
        <v>78</v>
      </c>
      <c r="Q6" s="55">
        <v>9950.4599999999991</v>
      </c>
      <c r="R6" s="55"/>
      <c r="S6" s="53">
        <v>3265.2</v>
      </c>
      <c r="T6" s="22" t="e" cm="1">
        <f t="array" ref="T6">SumColor</f>
        <v>#NAME?</v>
      </c>
    </row>
    <row r="7" spans="1:22" ht="28.8" x14ac:dyDescent="0.55000000000000004">
      <c r="A7" s="47">
        <f t="shared" si="0"/>
        <v>2019</v>
      </c>
      <c r="B7" s="47" t="s">
        <v>51</v>
      </c>
      <c r="C7" s="48" t="s">
        <v>63</v>
      </c>
      <c r="D7" s="48" t="s">
        <v>58</v>
      </c>
      <c r="E7" s="49" t="s">
        <v>64</v>
      </c>
      <c r="F7" s="50">
        <v>43511</v>
      </c>
      <c r="G7" s="51"/>
      <c r="H7" s="56">
        <v>50132361</v>
      </c>
      <c r="I7" s="56" t="s">
        <v>60</v>
      </c>
      <c r="J7" s="49" t="s">
        <v>61</v>
      </c>
      <c r="K7" s="49" t="s">
        <v>67</v>
      </c>
      <c r="L7" s="52"/>
      <c r="M7" s="53">
        <v>127.24</v>
      </c>
      <c r="N7" s="53">
        <v>18.73</v>
      </c>
      <c r="O7" s="54">
        <v>30</v>
      </c>
      <c r="P7" s="47">
        <v>78</v>
      </c>
      <c r="Q7" s="55">
        <v>9948.1200000000008</v>
      </c>
      <c r="R7" s="55"/>
      <c r="S7" s="53">
        <v>3265.2</v>
      </c>
      <c r="T7" s="22" t="e" cm="1">
        <f t="array" ref="T7">SumColor</f>
        <v>#NAME?</v>
      </c>
    </row>
    <row r="8" spans="1:22" ht="28.8" x14ac:dyDescent="0.55000000000000004">
      <c r="A8" s="47">
        <f t="shared" si="0"/>
        <v>2019</v>
      </c>
      <c r="B8" s="47" t="s">
        <v>51</v>
      </c>
      <c r="C8" s="48" t="s">
        <v>63</v>
      </c>
      <c r="D8" s="48" t="s">
        <v>68</v>
      </c>
      <c r="E8" s="49" t="s">
        <v>69</v>
      </c>
      <c r="F8" s="50">
        <v>43511</v>
      </c>
      <c r="G8" s="51"/>
      <c r="H8" s="56">
        <v>50524100</v>
      </c>
      <c r="I8" s="56"/>
      <c r="J8" s="49" t="s">
        <v>70</v>
      </c>
      <c r="K8" s="49" t="s">
        <v>71</v>
      </c>
      <c r="L8" s="52"/>
      <c r="M8" s="53">
        <v>7804.65</v>
      </c>
      <c r="N8" s="55">
        <v>1929</v>
      </c>
      <c r="O8" s="54"/>
      <c r="P8" s="47">
        <v>1</v>
      </c>
      <c r="Q8" s="55">
        <v>7804.65</v>
      </c>
      <c r="R8" s="55">
        <v>1929</v>
      </c>
      <c r="S8" s="53">
        <v>5875.64</v>
      </c>
      <c r="T8" s="22" t="e" cm="1">
        <f t="array" ref="T8">SumColor</f>
        <v>#NAME?</v>
      </c>
    </row>
    <row r="9" spans="1:22" ht="28.8" x14ac:dyDescent="0.55000000000000004">
      <c r="A9" s="37">
        <f t="shared" si="0"/>
        <v>2019</v>
      </c>
      <c r="B9" s="37" t="s">
        <v>51</v>
      </c>
      <c r="C9" s="38" t="s">
        <v>72</v>
      </c>
      <c r="D9" s="38" t="s">
        <v>73</v>
      </c>
      <c r="E9" s="39" t="s">
        <v>74</v>
      </c>
      <c r="F9" s="40">
        <v>43511</v>
      </c>
      <c r="G9" s="41"/>
      <c r="H9" s="42">
        <v>50468801</v>
      </c>
      <c r="I9" s="42"/>
      <c r="J9" s="39" t="s">
        <v>75</v>
      </c>
      <c r="K9" s="39" t="s">
        <v>76</v>
      </c>
      <c r="L9" s="43"/>
      <c r="M9" s="44">
        <v>363.8</v>
      </c>
      <c r="N9" s="44">
        <v>56.85</v>
      </c>
      <c r="O9" s="45"/>
      <c r="P9" s="37">
        <v>33</v>
      </c>
      <c r="Q9" s="46">
        <v>12005.4</v>
      </c>
      <c r="R9" s="46">
        <v>1876.05</v>
      </c>
      <c r="S9" s="44">
        <v>10129.35</v>
      </c>
      <c r="T9" s="22" t="e" cm="1">
        <f t="array" ref="T9">SumColor</f>
        <v>#NAME?</v>
      </c>
    </row>
    <row r="10" spans="1:22" ht="14.1" x14ac:dyDescent="0.45">
      <c r="A10" s="47">
        <f t="shared" si="0"/>
        <v>2019</v>
      </c>
      <c r="B10" s="47" t="s">
        <v>51</v>
      </c>
      <c r="C10" s="57" t="s">
        <v>77</v>
      </c>
      <c r="D10" s="57" t="s">
        <v>68</v>
      </c>
      <c r="E10" s="58" t="s">
        <v>78</v>
      </c>
      <c r="F10" s="59">
        <v>43525</v>
      </c>
      <c r="G10" s="60"/>
      <c r="H10" s="61">
        <v>50128039</v>
      </c>
      <c r="I10" s="61"/>
      <c r="J10" s="58" t="s">
        <v>79</v>
      </c>
      <c r="K10" s="58" t="s">
        <v>80</v>
      </c>
      <c r="L10" s="62"/>
      <c r="M10" s="63">
        <v>139.47999999999999</v>
      </c>
      <c r="N10" s="63">
        <v>107.14</v>
      </c>
      <c r="O10" s="64">
        <v>7</v>
      </c>
      <c r="P10" s="65">
        <v>7</v>
      </c>
      <c r="Q10" s="66">
        <v>976.36</v>
      </c>
      <c r="R10" s="66">
        <v>750</v>
      </c>
      <c r="S10" s="63">
        <v>226.36</v>
      </c>
      <c r="T10" s="22" t="e" cm="1">
        <f t="array" ref="T10">SumColor</f>
        <v>#NAME?</v>
      </c>
    </row>
    <row r="11" spans="1:22" x14ac:dyDescent="0.55000000000000004">
      <c r="A11" s="47">
        <f t="shared" si="0"/>
        <v>2019</v>
      </c>
      <c r="B11" s="47" t="s">
        <v>51</v>
      </c>
      <c r="C11" s="48" t="s">
        <v>63</v>
      </c>
      <c r="D11" s="48" t="s">
        <v>81</v>
      </c>
      <c r="E11" s="49" t="s">
        <v>82</v>
      </c>
      <c r="F11" s="50">
        <v>43525</v>
      </c>
      <c r="G11" s="51"/>
      <c r="H11" s="56">
        <v>50187698</v>
      </c>
      <c r="I11" s="56"/>
      <c r="J11" s="49" t="s">
        <v>83</v>
      </c>
      <c r="K11" s="49" t="s">
        <v>84</v>
      </c>
      <c r="L11" s="52"/>
      <c r="M11" s="53">
        <v>373.27</v>
      </c>
      <c r="N11" s="53">
        <v>100</v>
      </c>
      <c r="O11" s="54">
        <v>2</v>
      </c>
      <c r="P11" s="47">
        <v>5</v>
      </c>
      <c r="Q11" s="55">
        <v>1866.35</v>
      </c>
      <c r="R11" s="55">
        <v>500</v>
      </c>
      <c r="S11" s="53">
        <v>1366.35</v>
      </c>
      <c r="T11" s="22" t="e" cm="1">
        <f t="array" ref="T11">SumColor</f>
        <v>#NAME?</v>
      </c>
    </row>
    <row r="12" spans="1:22" ht="28.2" x14ac:dyDescent="0.55000000000000004">
      <c r="A12" s="47">
        <f t="shared" si="0"/>
        <v>2019</v>
      </c>
      <c r="B12" s="47" t="s">
        <v>51</v>
      </c>
      <c r="C12" s="48" t="s">
        <v>85</v>
      </c>
      <c r="D12" s="48" t="s">
        <v>68</v>
      </c>
      <c r="E12" s="49" t="s">
        <v>82</v>
      </c>
      <c r="F12" s="50">
        <v>43525</v>
      </c>
      <c r="G12" s="51"/>
      <c r="H12" s="56" t="s">
        <v>86</v>
      </c>
      <c r="I12" s="56"/>
      <c r="J12" s="49" t="s">
        <v>83</v>
      </c>
      <c r="K12" s="49" t="s">
        <v>84</v>
      </c>
      <c r="L12" s="52"/>
      <c r="M12" s="53">
        <v>473.08</v>
      </c>
      <c r="N12" s="53">
        <v>43.75</v>
      </c>
      <c r="O12" s="54">
        <v>4</v>
      </c>
      <c r="P12" s="47" t="s">
        <v>87</v>
      </c>
      <c r="Q12" s="55">
        <v>1892.32</v>
      </c>
      <c r="R12" s="55">
        <v>175</v>
      </c>
      <c r="S12" s="53">
        <v>1717.32</v>
      </c>
      <c r="T12" s="22" t="e" cm="1">
        <f t="array" ref="T12">SumColor</f>
        <v>#NAME?</v>
      </c>
    </row>
    <row r="13" spans="1:22" ht="28.8" x14ac:dyDescent="0.55000000000000004">
      <c r="A13" s="47">
        <f t="shared" si="0"/>
        <v>2019</v>
      </c>
      <c r="B13" s="47" t="s">
        <v>51</v>
      </c>
      <c r="C13" s="48" t="s">
        <v>63</v>
      </c>
      <c r="D13" s="48" t="s">
        <v>58</v>
      </c>
      <c r="E13" s="49" t="s">
        <v>88</v>
      </c>
      <c r="F13" s="50">
        <v>43529</v>
      </c>
      <c r="G13" s="51"/>
      <c r="H13" s="56">
        <v>50388867</v>
      </c>
      <c r="I13" s="56" t="s">
        <v>60</v>
      </c>
      <c r="J13" s="49" t="s">
        <v>61</v>
      </c>
      <c r="K13" s="49" t="s">
        <v>89</v>
      </c>
      <c r="L13" s="52"/>
      <c r="M13" s="53">
        <v>138.41999999999999</v>
      </c>
      <c r="N13" s="53">
        <v>73.77</v>
      </c>
      <c r="O13" s="54">
        <v>192</v>
      </c>
      <c r="P13" s="47">
        <v>185</v>
      </c>
      <c r="Q13" s="55">
        <v>25607.7</v>
      </c>
      <c r="R13" s="55">
        <v>13647.45</v>
      </c>
      <c r="S13" s="53">
        <v>12412.8</v>
      </c>
      <c r="T13" s="22" t="e" cm="1">
        <f t="array" ref="T13">SumColor</f>
        <v>#NAME?</v>
      </c>
    </row>
    <row r="14" spans="1:22" ht="28.8" x14ac:dyDescent="0.55000000000000004">
      <c r="A14" s="37">
        <f t="shared" si="0"/>
        <v>2019</v>
      </c>
      <c r="B14" s="37" t="s">
        <v>51</v>
      </c>
      <c r="C14" s="38" t="s">
        <v>52</v>
      </c>
      <c r="D14" s="38" t="s">
        <v>90</v>
      </c>
      <c r="E14" s="39" t="s">
        <v>91</v>
      </c>
      <c r="F14" s="40">
        <v>43529</v>
      </c>
      <c r="G14" s="41"/>
      <c r="H14" s="42">
        <v>50185111</v>
      </c>
      <c r="I14" s="42"/>
      <c r="J14" s="39" t="s">
        <v>92</v>
      </c>
      <c r="K14" s="39" t="s">
        <v>93</v>
      </c>
      <c r="L14" s="43"/>
      <c r="M14" s="44">
        <v>95</v>
      </c>
      <c r="N14" s="44">
        <v>27.04</v>
      </c>
      <c r="O14" s="45">
        <v>128</v>
      </c>
      <c r="P14" s="37">
        <v>290</v>
      </c>
      <c r="Q14" s="46">
        <v>27550</v>
      </c>
      <c r="R14" s="46">
        <v>3462</v>
      </c>
      <c r="S14" s="44">
        <v>8698</v>
      </c>
      <c r="T14" s="22" t="e" cm="1">
        <f t="array" ref="T14">SumColor</f>
        <v>#NAME?</v>
      </c>
    </row>
    <row r="15" spans="1:22" ht="28.8" x14ac:dyDescent="0.55000000000000004">
      <c r="A15" s="37">
        <f t="shared" si="0"/>
        <v>2019</v>
      </c>
      <c r="B15" s="37" t="s">
        <v>51</v>
      </c>
      <c r="C15" s="38" t="s">
        <v>72</v>
      </c>
      <c r="D15" s="38" t="s">
        <v>94</v>
      </c>
      <c r="E15" s="39" t="s">
        <v>95</v>
      </c>
      <c r="F15" s="40">
        <v>43529</v>
      </c>
      <c r="G15" s="41"/>
      <c r="H15" s="42">
        <v>50371581</v>
      </c>
      <c r="I15" s="42"/>
      <c r="J15" s="39" t="s">
        <v>55</v>
      </c>
      <c r="K15" s="39" t="s">
        <v>96</v>
      </c>
      <c r="L15" s="43"/>
      <c r="M15" s="44">
        <v>48.66</v>
      </c>
      <c r="N15" s="44">
        <v>11.7</v>
      </c>
      <c r="O15" s="45">
        <v>192</v>
      </c>
      <c r="P15" s="37">
        <v>166</v>
      </c>
      <c r="Q15" s="46">
        <v>9342.7199999999993</v>
      </c>
      <c r="R15" s="46">
        <v>2246.4</v>
      </c>
      <c r="S15" s="44">
        <v>7096.32</v>
      </c>
      <c r="T15" s="22" t="e" cm="1">
        <f t="array" ref="T15">SumColor</f>
        <v>#NAME?</v>
      </c>
    </row>
    <row r="16" spans="1:22" x14ac:dyDescent="0.55000000000000004">
      <c r="A16" s="37">
        <f t="shared" si="0"/>
        <v>2019</v>
      </c>
      <c r="B16" s="37" t="s">
        <v>51</v>
      </c>
      <c r="C16" s="38" t="s">
        <v>97</v>
      </c>
      <c r="D16" s="38" t="s">
        <v>98</v>
      </c>
      <c r="E16" s="39" t="s">
        <v>99</v>
      </c>
      <c r="F16" s="40">
        <v>43530</v>
      </c>
      <c r="G16" s="41"/>
      <c r="H16" s="42">
        <v>50379920</v>
      </c>
      <c r="I16" s="42" t="s">
        <v>60</v>
      </c>
      <c r="J16" s="39" t="s">
        <v>84</v>
      </c>
      <c r="K16" s="39" t="s">
        <v>84</v>
      </c>
      <c r="L16" s="43"/>
      <c r="M16" s="44">
        <v>5166.9799999999996</v>
      </c>
      <c r="N16" s="44">
        <v>200</v>
      </c>
      <c r="O16" s="45"/>
      <c r="P16" s="37">
        <v>4</v>
      </c>
      <c r="Q16" s="46">
        <v>20667.919999999998</v>
      </c>
      <c r="R16" s="46">
        <v>1200</v>
      </c>
      <c r="S16" s="44">
        <v>19467.919999999998</v>
      </c>
      <c r="T16" s="22" t="e" cm="1">
        <f t="array" ref="T16">SumColor</f>
        <v>#NAME?</v>
      </c>
    </row>
    <row r="17" spans="1:21" x14ac:dyDescent="0.55000000000000004">
      <c r="A17" s="37">
        <f t="shared" si="0"/>
        <v>2019</v>
      </c>
      <c r="B17" s="37" t="s">
        <v>51</v>
      </c>
      <c r="C17" s="38" t="s">
        <v>97</v>
      </c>
      <c r="D17" s="38" t="s">
        <v>98</v>
      </c>
      <c r="E17" s="39" t="s">
        <v>99</v>
      </c>
      <c r="F17" s="40">
        <v>43530</v>
      </c>
      <c r="G17" s="41"/>
      <c r="H17" s="42">
        <v>50379920</v>
      </c>
      <c r="I17" s="42" t="s">
        <v>60</v>
      </c>
      <c r="J17" s="39" t="s">
        <v>84</v>
      </c>
      <c r="K17" s="39" t="s">
        <v>84</v>
      </c>
      <c r="L17" s="43"/>
      <c r="M17" s="44">
        <v>5166.9799999999996</v>
      </c>
      <c r="N17" s="44">
        <v>200</v>
      </c>
      <c r="O17" s="45"/>
      <c r="P17" s="37">
        <v>4</v>
      </c>
      <c r="Q17" s="46">
        <v>20667.919999999998</v>
      </c>
      <c r="R17" s="46">
        <v>200</v>
      </c>
      <c r="S17" s="44">
        <v>20467.919999999998</v>
      </c>
      <c r="T17" s="22" t="e" cm="1">
        <f t="array" ref="T17">SumColor</f>
        <v>#NAME?</v>
      </c>
    </row>
    <row r="18" spans="1:21" x14ac:dyDescent="0.55000000000000004">
      <c r="A18" s="47">
        <f t="shared" si="0"/>
        <v>2019</v>
      </c>
      <c r="B18" s="47" t="s">
        <v>51</v>
      </c>
      <c r="C18" s="48" t="s">
        <v>63</v>
      </c>
      <c r="D18" s="48" t="s">
        <v>68</v>
      </c>
      <c r="E18" s="49" t="s">
        <v>100</v>
      </c>
      <c r="F18" s="50">
        <v>43537</v>
      </c>
      <c r="G18" s="51"/>
      <c r="H18" s="56">
        <v>50183186</v>
      </c>
      <c r="I18" s="56"/>
      <c r="J18" s="49" t="s">
        <v>101</v>
      </c>
      <c r="K18" s="49" t="s">
        <v>102</v>
      </c>
      <c r="L18" s="52"/>
      <c r="M18" s="53">
        <v>2652</v>
      </c>
      <c r="N18" s="53">
        <v>540.25</v>
      </c>
      <c r="O18" s="54">
        <v>2</v>
      </c>
      <c r="P18" s="47">
        <v>2</v>
      </c>
      <c r="Q18" s="55">
        <v>5304</v>
      </c>
      <c r="R18" s="55">
        <v>1080.5</v>
      </c>
      <c r="S18" s="53">
        <v>4223.5</v>
      </c>
      <c r="T18" s="22" t="e" cm="1">
        <f t="array" ref="T18">SumColor</f>
        <v>#NAME?</v>
      </c>
    </row>
    <row r="19" spans="1:21" x14ac:dyDescent="0.55000000000000004">
      <c r="A19" s="37">
        <f t="shared" si="0"/>
        <v>2019</v>
      </c>
      <c r="B19" s="37" t="s">
        <v>51</v>
      </c>
      <c r="C19" s="38" t="s">
        <v>103</v>
      </c>
      <c r="D19" s="38" t="s">
        <v>94</v>
      </c>
      <c r="E19" s="39" t="s">
        <v>95</v>
      </c>
      <c r="F19" s="40">
        <v>43539</v>
      </c>
      <c r="G19" s="41"/>
      <c r="H19" s="42">
        <v>50386778</v>
      </c>
      <c r="I19" s="42"/>
      <c r="J19" s="39" t="s">
        <v>104</v>
      </c>
      <c r="K19" s="39" t="s">
        <v>105</v>
      </c>
      <c r="L19" s="43"/>
      <c r="M19" s="44">
        <v>31.88</v>
      </c>
      <c r="N19" s="44">
        <v>6.64</v>
      </c>
      <c r="O19" s="45">
        <v>180</v>
      </c>
      <c r="P19" s="37">
        <v>160</v>
      </c>
      <c r="Q19" s="46">
        <v>5100.8</v>
      </c>
      <c r="R19" s="46">
        <v>1195</v>
      </c>
      <c r="S19" s="44">
        <v>3905.8</v>
      </c>
      <c r="T19" s="22" t="e" cm="1">
        <f t="array" ref="T19">SumColor</f>
        <v>#NAME?</v>
      </c>
    </row>
    <row r="20" spans="1:21" x14ac:dyDescent="0.55000000000000004">
      <c r="A20" s="47">
        <f t="shared" si="0"/>
        <v>2019</v>
      </c>
      <c r="B20" s="47" t="s">
        <v>51</v>
      </c>
      <c r="C20" s="48" t="s">
        <v>77</v>
      </c>
      <c r="D20" s="48" t="s">
        <v>81</v>
      </c>
      <c r="E20" s="49" t="s">
        <v>95</v>
      </c>
      <c r="F20" s="50">
        <v>43539</v>
      </c>
      <c r="G20" s="51"/>
      <c r="H20" s="56">
        <v>50133515</v>
      </c>
      <c r="I20" s="56" t="s">
        <v>60</v>
      </c>
      <c r="J20" s="49" t="s">
        <v>106</v>
      </c>
      <c r="K20" s="49" t="s">
        <v>107</v>
      </c>
      <c r="L20" s="52"/>
      <c r="M20" s="53">
        <v>164.03</v>
      </c>
      <c r="N20" s="53">
        <v>14.29</v>
      </c>
      <c r="O20" s="54">
        <v>14</v>
      </c>
      <c r="P20" s="47">
        <v>14</v>
      </c>
      <c r="Q20" s="55">
        <v>2296.0300000000002</v>
      </c>
      <c r="R20" s="55">
        <v>200</v>
      </c>
      <c r="S20" s="53">
        <v>2096.0300000000002</v>
      </c>
      <c r="T20" s="22" t="e" cm="1">
        <f t="array" ref="T20">SumColor</f>
        <v>#NAME?</v>
      </c>
    </row>
    <row r="21" spans="1:21" x14ac:dyDescent="0.55000000000000004">
      <c r="A21" s="47">
        <f t="shared" si="0"/>
        <v>2019</v>
      </c>
      <c r="B21" s="47" t="s">
        <v>51</v>
      </c>
      <c r="C21" s="48" t="s">
        <v>72</v>
      </c>
      <c r="D21" s="48" t="s">
        <v>108</v>
      </c>
      <c r="E21" s="49" t="s">
        <v>82</v>
      </c>
      <c r="F21" s="50">
        <v>43539</v>
      </c>
      <c r="G21" s="51"/>
      <c r="H21" s="56">
        <v>50548602</v>
      </c>
      <c r="I21" s="56"/>
      <c r="J21" s="49" t="s">
        <v>83</v>
      </c>
      <c r="K21" s="49" t="s">
        <v>109</v>
      </c>
      <c r="L21" s="52"/>
      <c r="M21" s="53">
        <v>57.36</v>
      </c>
      <c r="N21" s="53">
        <v>20</v>
      </c>
      <c r="O21" s="54">
        <v>10</v>
      </c>
      <c r="P21" s="47">
        <v>10</v>
      </c>
      <c r="Q21" s="55">
        <v>576.37</v>
      </c>
      <c r="R21" s="55">
        <v>200</v>
      </c>
      <c r="S21" s="53">
        <v>376.37</v>
      </c>
      <c r="T21" s="22" t="e" cm="1">
        <f t="array" ref="T21">SumColor</f>
        <v>#NAME?</v>
      </c>
    </row>
    <row r="22" spans="1:21" x14ac:dyDescent="0.55000000000000004">
      <c r="A22" s="37">
        <f t="shared" si="0"/>
        <v>2019</v>
      </c>
      <c r="B22" s="37" t="s">
        <v>51</v>
      </c>
      <c r="C22" s="38" t="s">
        <v>72</v>
      </c>
      <c r="D22" s="38" t="s">
        <v>90</v>
      </c>
      <c r="E22" s="39" t="s">
        <v>110</v>
      </c>
      <c r="F22" s="40">
        <v>43539</v>
      </c>
      <c r="G22" s="41"/>
      <c r="H22" s="42">
        <v>50371591</v>
      </c>
      <c r="I22" s="42"/>
      <c r="J22" s="39" t="s">
        <v>55</v>
      </c>
      <c r="K22" s="39" t="s">
        <v>111</v>
      </c>
      <c r="L22" s="43"/>
      <c r="M22" s="44">
        <v>31.4</v>
      </c>
      <c r="N22" s="44">
        <v>6.93</v>
      </c>
      <c r="O22" s="45">
        <v>240</v>
      </c>
      <c r="P22" s="37">
        <v>200</v>
      </c>
      <c r="Q22" s="46">
        <v>6280</v>
      </c>
      <c r="R22" s="46">
        <v>1386</v>
      </c>
      <c r="S22" s="46">
        <v>5872.8</v>
      </c>
      <c r="T22" s="22" t="e" cm="1">
        <f t="array" ref="T22">SumColor</f>
        <v>#NAME?</v>
      </c>
    </row>
    <row r="23" spans="1:21" x14ac:dyDescent="0.55000000000000004">
      <c r="A23" s="37">
        <f t="shared" si="0"/>
        <v>2019</v>
      </c>
      <c r="B23" s="37" t="s">
        <v>51</v>
      </c>
      <c r="C23" s="38" t="s">
        <v>72</v>
      </c>
      <c r="D23" s="38" t="s">
        <v>112</v>
      </c>
      <c r="E23" s="39" t="s">
        <v>113</v>
      </c>
      <c r="F23" s="40">
        <v>43539</v>
      </c>
      <c r="G23" s="41"/>
      <c r="H23" s="42">
        <v>50466333</v>
      </c>
      <c r="I23" s="42"/>
      <c r="J23" s="39" t="s">
        <v>114</v>
      </c>
      <c r="K23" s="39" t="s">
        <v>105</v>
      </c>
      <c r="L23" s="43"/>
      <c r="M23" s="44">
        <v>48.19</v>
      </c>
      <c r="N23" s="44">
        <v>11.96</v>
      </c>
      <c r="O23" s="45">
        <v>90</v>
      </c>
      <c r="P23" s="37">
        <v>90</v>
      </c>
      <c r="Q23" s="46">
        <v>4337.1000000000004</v>
      </c>
      <c r="R23" s="46">
        <v>1076.4000000000001</v>
      </c>
      <c r="S23" s="44">
        <v>3260.7</v>
      </c>
      <c r="T23" s="22" t="e" cm="1">
        <f t="array" ref="T23">SumColor</f>
        <v>#NAME?</v>
      </c>
    </row>
    <row r="24" spans="1:21" x14ac:dyDescent="0.55000000000000004">
      <c r="A24" s="37">
        <f t="shared" si="0"/>
        <v>2019</v>
      </c>
      <c r="B24" s="37" t="s">
        <v>51</v>
      </c>
      <c r="C24" s="38" t="s">
        <v>115</v>
      </c>
      <c r="D24" s="38" t="s">
        <v>73</v>
      </c>
      <c r="E24" s="39" t="s">
        <v>116</v>
      </c>
      <c r="F24" s="40">
        <v>43544</v>
      </c>
      <c r="G24" s="41"/>
      <c r="H24" s="42">
        <v>50537113</v>
      </c>
      <c r="I24" s="42"/>
      <c r="J24" s="39" t="s">
        <v>114</v>
      </c>
      <c r="K24" s="39" t="s">
        <v>117</v>
      </c>
      <c r="L24" s="43"/>
      <c r="M24" s="44">
        <v>429.14</v>
      </c>
      <c r="N24" s="44">
        <v>87.5</v>
      </c>
      <c r="O24" s="45">
        <v>12</v>
      </c>
      <c r="P24" s="37">
        <v>12</v>
      </c>
      <c r="Q24" s="46">
        <v>5149.68</v>
      </c>
      <c r="R24" s="46">
        <v>1050</v>
      </c>
      <c r="S24" s="44">
        <v>4099.68</v>
      </c>
      <c r="T24" s="22" t="e" cm="1">
        <f t="array" ref="T24">SumColor</f>
        <v>#NAME?</v>
      </c>
    </row>
    <row r="25" spans="1:21" x14ac:dyDescent="0.55000000000000004">
      <c r="A25" s="37">
        <f t="shared" si="0"/>
        <v>2019</v>
      </c>
      <c r="B25" s="37" t="s">
        <v>51</v>
      </c>
      <c r="C25" s="38" t="s">
        <v>72</v>
      </c>
      <c r="D25" s="38" t="s">
        <v>90</v>
      </c>
      <c r="E25" s="39" t="s">
        <v>118</v>
      </c>
      <c r="F25" s="40">
        <v>43556</v>
      </c>
      <c r="G25" s="41"/>
      <c r="H25" s="42">
        <v>50468117</v>
      </c>
      <c r="I25" s="42"/>
      <c r="J25" s="39" t="s">
        <v>119</v>
      </c>
      <c r="K25" s="39" t="s">
        <v>120</v>
      </c>
      <c r="L25" s="43">
        <v>7.43</v>
      </c>
      <c r="M25" s="44">
        <v>48.82</v>
      </c>
      <c r="N25" s="44">
        <v>24.32</v>
      </c>
      <c r="O25" s="45">
        <v>216</v>
      </c>
      <c r="P25" s="37">
        <v>216</v>
      </c>
      <c r="Q25" s="46">
        <v>10545.12</v>
      </c>
      <c r="R25" s="46">
        <v>5253.12</v>
      </c>
      <c r="S25" s="44">
        <v>5292</v>
      </c>
      <c r="T25" s="22" t="e" cm="1">
        <f t="array" ref="T25">SumColor</f>
        <v>#NAME?</v>
      </c>
    </row>
    <row r="26" spans="1:21" s="30" customFormat="1" x14ac:dyDescent="0.55000000000000004">
      <c r="A26" s="37">
        <f t="shared" si="0"/>
        <v>2019</v>
      </c>
      <c r="B26" s="37" t="s">
        <v>51</v>
      </c>
      <c r="C26" s="38" t="s">
        <v>72</v>
      </c>
      <c r="D26" s="38" t="s">
        <v>112</v>
      </c>
      <c r="E26" s="39" t="s">
        <v>121</v>
      </c>
      <c r="F26" s="40">
        <v>43556</v>
      </c>
      <c r="G26" s="41"/>
      <c r="H26" s="42">
        <v>50386768</v>
      </c>
      <c r="I26" s="42"/>
      <c r="J26" s="39" t="s">
        <v>122</v>
      </c>
      <c r="K26" s="39" t="s">
        <v>123</v>
      </c>
      <c r="L26" s="43">
        <v>33.83</v>
      </c>
      <c r="M26" s="44">
        <v>143.22999999999999</v>
      </c>
      <c r="N26" s="44">
        <v>59</v>
      </c>
      <c r="O26" s="45">
        <v>100</v>
      </c>
      <c r="P26" s="37">
        <v>100</v>
      </c>
      <c r="Q26" s="46">
        <v>14323</v>
      </c>
      <c r="R26" s="46">
        <v>6302</v>
      </c>
      <c r="S26" s="44">
        <v>8423</v>
      </c>
      <c r="T26" s="22" t="e" cm="1">
        <f t="array" ref="T26">SumColor</f>
        <v>#NAME?</v>
      </c>
      <c r="U26" s="22"/>
    </row>
    <row r="27" spans="1:21" x14ac:dyDescent="0.55000000000000004">
      <c r="A27" s="47">
        <f t="shared" si="0"/>
        <v>2019</v>
      </c>
      <c r="B27" s="47" t="s">
        <v>51</v>
      </c>
      <c r="C27" s="48" t="s">
        <v>124</v>
      </c>
      <c r="D27" s="48" t="s">
        <v>68</v>
      </c>
      <c r="E27" s="49" t="s">
        <v>125</v>
      </c>
      <c r="F27" s="50">
        <v>43556</v>
      </c>
      <c r="G27" s="51"/>
      <c r="H27" s="56">
        <v>50386762</v>
      </c>
      <c r="I27" s="56"/>
      <c r="J27" s="49" t="s">
        <v>119</v>
      </c>
      <c r="K27" s="49" t="s">
        <v>126</v>
      </c>
      <c r="L27" s="52">
        <v>3.68</v>
      </c>
      <c r="M27" s="53">
        <v>171.06</v>
      </c>
      <c r="N27" s="53">
        <v>28.18</v>
      </c>
      <c r="O27" s="54">
        <v>50</v>
      </c>
      <c r="P27" s="47">
        <v>194</v>
      </c>
      <c r="Q27" s="55">
        <v>33185.64</v>
      </c>
      <c r="R27" s="55">
        <v>1409</v>
      </c>
      <c r="S27" s="53">
        <v>7144</v>
      </c>
      <c r="T27" s="22" t="e" cm="1">
        <f t="array" ref="T27">SumColor</f>
        <v>#NAME?</v>
      </c>
    </row>
    <row r="28" spans="1:21" ht="28.8" x14ac:dyDescent="0.55000000000000004">
      <c r="A28" s="37">
        <f t="shared" si="0"/>
        <v>2019</v>
      </c>
      <c r="B28" s="37" t="s">
        <v>51</v>
      </c>
      <c r="C28" s="38" t="s">
        <v>115</v>
      </c>
      <c r="D28" s="38" t="s">
        <v>90</v>
      </c>
      <c r="E28" s="39" t="s">
        <v>127</v>
      </c>
      <c r="F28" s="40">
        <v>43556</v>
      </c>
      <c r="G28" s="41"/>
      <c r="H28" s="42">
        <v>50535446</v>
      </c>
      <c r="I28" s="42"/>
      <c r="J28" s="39" t="s">
        <v>128</v>
      </c>
      <c r="K28" s="39" t="s">
        <v>129</v>
      </c>
      <c r="L28" s="43">
        <v>20.69</v>
      </c>
      <c r="M28" s="44">
        <v>238.76</v>
      </c>
      <c r="N28" s="44">
        <v>22.02</v>
      </c>
      <c r="O28" s="45">
        <v>48</v>
      </c>
      <c r="P28" s="37">
        <v>48</v>
      </c>
      <c r="Q28" s="46">
        <v>11460.4</v>
      </c>
      <c r="R28" s="46">
        <v>1057</v>
      </c>
      <c r="S28" s="44">
        <v>10403.4</v>
      </c>
      <c r="T28" s="22" t="e" cm="1">
        <f t="array" ref="T28">SumColor</f>
        <v>#NAME?</v>
      </c>
    </row>
    <row r="29" spans="1:21" x14ac:dyDescent="0.55000000000000004">
      <c r="A29" s="37">
        <f t="shared" si="0"/>
        <v>2019</v>
      </c>
      <c r="B29" s="37" t="s">
        <v>51</v>
      </c>
      <c r="C29" s="38" t="s">
        <v>97</v>
      </c>
      <c r="D29" s="38" t="s">
        <v>53</v>
      </c>
      <c r="E29" s="39" t="s">
        <v>130</v>
      </c>
      <c r="F29" s="40">
        <v>43556</v>
      </c>
      <c r="G29" s="41"/>
      <c r="H29" s="42">
        <v>50532564</v>
      </c>
      <c r="I29" s="42"/>
      <c r="J29" s="39" t="s">
        <v>131</v>
      </c>
      <c r="K29" s="39" t="s">
        <v>84</v>
      </c>
      <c r="L29" s="43" t="s">
        <v>84</v>
      </c>
      <c r="M29" s="44">
        <v>1265</v>
      </c>
      <c r="N29" s="44">
        <v>42.75</v>
      </c>
      <c r="O29" s="45">
        <v>12</v>
      </c>
      <c r="P29" s="37">
        <v>12</v>
      </c>
      <c r="Q29" s="46">
        <v>15180</v>
      </c>
      <c r="R29" s="46">
        <v>1513</v>
      </c>
      <c r="S29" s="44">
        <v>13667</v>
      </c>
      <c r="T29" s="22" t="e" cm="1">
        <f t="array" ref="T29">SumColor</f>
        <v>#NAME?</v>
      </c>
    </row>
    <row r="30" spans="1:21" x14ac:dyDescent="0.55000000000000004">
      <c r="A30" s="47">
        <f t="shared" si="0"/>
        <v>2019</v>
      </c>
      <c r="B30" s="47" t="s">
        <v>51</v>
      </c>
      <c r="C30" s="48" t="s">
        <v>72</v>
      </c>
      <c r="D30" s="48" t="s">
        <v>132</v>
      </c>
      <c r="E30" s="49" t="s">
        <v>133</v>
      </c>
      <c r="F30" s="50">
        <v>43556</v>
      </c>
      <c r="G30" s="51"/>
      <c r="H30" s="56">
        <v>50476807</v>
      </c>
      <c r="I30" s="56"/>
      <c r="J30" s="49" t="s">
        <v>134</v>
      </c>
      <c r="K30" s="49" t="s">
        <v>84</v>
      </c>
      <c r="L30" s="52">
        <v>32.56</v>
      </c>
      <c r="M30" s="53">
        <v>287.58</v>
      </c>
      <c r="N30" s="53">
        <v>91.88</v>
      </c>
      <c r="O30" s="54">
        <v>54</v>
      </c>
      <c r="P30" s="54">
        <v>54</v>
      </c>
      <c r="Q30" s="55">
        <v>15529.32</v>
      </c>
      <c r="R30" s="55">
        <v>4961.6000000000004</v>
      </c>
      <c r="S30" s="53">
        <v>10567.8</v>
      </c>
      <c r="T30" s="22" t="e" cm="1">
        <f t="array" ref="T30">SumColor</f>
        <v>#NAME?</v>
      </c>
    </row>
    <row r="31" spans="1:21" x14ac:dyDescent="0.55000000000000004">
      <c r="A31" s="37">
        <f t="shared" si="0"/>
        <v>2019</v>
      </c>
      <c r="B31" s="37" t="s">
        <v>51</v>
      </c>
      <c r="C31" s="38" t="s">
        <v>63</v>
      </c>
      <c r="D31" s="38" t="s">
        <v>94</v>
      </c>
      <c r="E31" s="39" t="s">
        <v>82</v>
      </c>
      <c r="F31" s="40">
        <v>43556</v>
      </c>
      <c r="G31" s="41"/>
      <c r="H31" s="42">
        <v>50563537</v>
      </c>
      <c r="I31" s="42"/>
      <c r="J31" s="39" t="s">
        <v>135</v>
      </c>
      <c r="K31" s="39" t="s">
        <v>84</v>
      </c>
      <c r="L31" s="43" t="s">
        <v>136</v>
      </c>
      <c r="M31" s="44">
        <v>18.829999999999998</v>
      </c>
      <c r="N31" s="44">
        <v>8.75</v>
      </c>
      <c r="O31" s="45">
        <v>180</v>
      </c>
      <c r="P31" s="37">
        <v>180</v>
      </c>
      <c r="Q31" s="46">
        <v>3389.4</v>
      </c>
      <c r="R31" s="46">
        <v>1575</v>
      </c>
      <c r="S31" s="44">
        <v>1814.4</v>
      </c>
      <c r="T31" s="22" t="e" cm="1">
        <f t="array" ref="T31">SumColor</f>
        <v>#NAME?</v>
      </c>
    </row>
    <row r="32" spans="1:21" ht="28.8" x14ac:dyDescent="0.55000000000000004">
      <c r="A32" s="37">
        <f t="shared" si="0"/>
        <v>2019</v>
      </c>
      <c r="B32" s="37" t="s">
        <v>51</v>
      </c>
      <c r="C32" s="38" t="s">
        <v>52</v>
      </c>
      <c r="D32" s="38" t="s">
        <v>53</v>
      </c>
      <c r="E32" s="39" t="s">
        <v>54</v>
      </c>
      <c r="F32" s="40">
        <v>43586</v>
      </c>
      <c r="G32" s="41"/>
      <c r="H32" s="42">
        <v>50073388</v>
      </c>
      <c r="I32" s="42"/>
      <c r="J32" s="39" t="s">
        <v>55</v>
      </c>
      <c r="K32" s="39" t="s">
        <v>56</v>
      </c>
      <c r="L32" s="43"/>
      <c r="M32" s="44">
        <v>102.61</v>
      </c>
      <c r="N32" s="44">
        <v>24.9</v>
      </c>
      <c r="O32" s="45">
        <v>50</v>
      </c>
      <c r="P32" s="37">
        <v>78</v>
      </c>
      <c r="Q32" s="46">
        <v>8003.58</v>
      </c>
      <c r="R32" s="46">
        <v>1942.2</v>
      </c>
      <c r="S32" s="44">
        <v>3885.5</v>
      </c>
      <c r="T32" s="22" t="e" cm="1">
        <f t="array" ref="T32">SumColor</f>
        <v>#NAME?</v>
      </c>
    </row>
    <row r="33" spans="1:20" x14ac:dyDescent="0.55000000000000004">
      <c r="A33" s="37">
        <f t="shared" si="0"/>
        <v>2019</v>
      </c>
      <c r="B33" s="37" t="s">
        <v>51</v>
      </c>
      <c r="C33" s="38" t="s">
        <v>137</v>
      </c>
      <c r="D33" s="38"/>
      <c r="E33" s="39"/>
      <c r="F33" s="40">
        <v>43586</v>
      </c>
      <c r="G33" s="41"/>
      <c r="H33" s="42" t="s">
        <v>138</v>
      </c>
      <c r="I33" s="42"/>
      <c r="J33" s="39" t="s">
        <v>83</v>
      </c>
      <c r="K33" s="39" t="s">
        <v>84</v>
      </c>
      <c r="L33" s="43"/>
      <c r="M33" s="44">
        <v>344.25</v>
      </c>
      <c r="N33" s="44"/>
      <c r="O33" s="45">
        <v>11</v>
      </c>
      <c r="P33" s="37">
        <v>11</v>
      </c>
      <c r="Q33" s="46">
        <v>3786.75</v>
      </c>
      <c r="R33" s="46">
        <v>687.5</v>
      </c>
      <c r="S33" s="44">
        <v>3099.25</v>
      </c>
      <c r="T33" s="22" t="e" cm="1">
        <f t="array" ref="T33">SumColor</f>
        <v>#NAME?</v>
      </c>
    </row>
    <row r="34" spans="1:20" x14ac:dyDescent="0.55000000000000004">
      <c r="A34" s="37">
        <f t="shared" si="0"/>
        <v>2019</v>
      </c>
      <c r="B34" s="37" t="s">
        <v>51</v>
      </c>
      <c r="C34" s="38" t="s">
        <v>137</v>
      </c>
      <c r="D34" s="38"/>
      <c r="E34" s="39"/>
      <c r="F34" s="40">
        <v>43586</v>
      </c>
      <c r="G34" s="41"/>
      <c r="H34" s="42">
        <v>50524557</v>
      </c>
      <c r="I34" s="42"/>
      <c r="J34" s="39" t="s">
        <v>101</v>
      </c>
      <c r="K34" s="39">
        <v>1.375</v>
      </c>
      <c r="L34" s="43">
        <v>8.09</v>
      </c>
      <c r="M34" s="44">
        <v>74.13</v>
      </c>
      <c r="N34" s="44">
        <v>42.39</v>
      </c>
      <c r="O34" s="45">
        <v>100</v>
      </c>
      <c r="P34" s="37">
        <v>100</v>
      </c>
      <c r="Q34" s="46">
        <v>7413</v>
      </c>
      <c r="R34" s="46">
        <v>4239</v>
      </c>
      <c r="S34" s="44">
        <v>3174</v>
      </c>
      <c r="T34" s="22" t="e" cm="1">
        <f t="array" ref="T34">SumColor</f>
        <v>#NAME?</v>
      </c>
    </row>
    <row r="35" spans="1:20" ht="28.8" x14ac:dyDescent="0.55000000000000004">
      <c r="A35" s="37">
        <f t="shared" si="0"/>
        <v>2019</v>
      </c>
      <c r="B35" s="37" t="s">
        <v>51</v>
      </c>
      <c r="C35" s="38" t="s">
        <v>72</v>
      </c>
      <c r="D35" s="38" t="s">
        <v>90</v>
      </c>
      <c r="E35" s="39" t="s">
        <v>139</v>
      </c>
      <c r="F35" s="40">
        <v>43586</v>
      </c>
      <c r="G35" s="41"/>
      <c r="H35" s="42">
        <v>50328879</v>
      </c>
      <c r="I35" s="42"/>
      <c r="J35" s="39" t="s">
        <v>140</v>
      </c>
      <c r="K35" s="39" t="s">
        <v>141</v>
      </c>
      <c r="L35" s="43">
        <v>32.83</v>
      </c>
      <c r="M35" s="44">
        <v>118.48</v>
      </c>
      <c r="N35" s="44">
        <v>59.26</v>
      </c>
      <c r="O35" s="45">
        <v>136</v>
      </c>
      <c r="P35" s="37">
        <v>214</v>
      </c>
      <c r="Q35" s="46">
        <v>25354.720000000001</v>
      </c>
      <c r="R35" s="46" t="s">
        <v>142</v>
      </c>
      <c r="S35" s="44">
        <v>8053.92</v>
      </c>
      <c r="T35" s="22" t="e" cm="1">
        <f t="array" ref="T35">SumColor</f>
        <v>#NAME?</v>
      </c>
    </row>
    <row r="36" spans="1:20" x14ac:dyDescent="0.55000000000000004">
      <c r="A36" s="47">
        <f t="shared" si="0"/>
        <v>2019</v>
      </c>
      <c r="B36" s="47" t="s">
        <v>51</v>
      </c>
      <c r="C36" s="48" t="s">
        <v>72</v>
      </c>
      <c r="D36" s="48" t="s">
        <v>143</v>
      </c>
      <c r="E36" s="49" t="s">
        <v>82</v>
      </c>
      <c r="F36" s="50">
        <v>43586</v>
      </c>
      <c r="G36" s="51"/>
      <c r="H36" s="56">
        <v>50352871</v>
      </c>
      <c r="I36" s="56"/>
      <c r="J36" s="49" t="s">
        <v>83</v>
      </c>
      <c r="K36" s="49" t="s">
        <v>109</v>
      </c>
      <c r="L36" s="52">
        <v>5.2</v>
      </c>
      <c r="M36" s="53">
        <v>88.89</v>
      </c>
      <c r="N36" s="53">
        <v>35</v>
      </c>
      <c r="O36" s="54">
        <v>10</v>
      </c>
      <c r="P36" s="47">
        <v>10</v>
      </c>
      <c r="Q36" s="55">
        <v>888.9</v>
      </c>
      <c r="R36" s="55">
        <v>350</v>
      </c>
      <c r="S36" s="53">
        <v>538.9</v>
      </c>
      <c r="T36" s="22" t="e" cm="1">
        <f t="array" ref="T36">SumColor</f>
        <v>#NAME?</v>
      </c>
    </row>
    <row r="37" spans="1:20" x14ac:dyDescent="0.55000000000000004">
      <c r="A37" s="37">
        <f t="shared" si="0"/>
        <v>2019</v>
      </c>
      <c r="B37" s="37" t="s">
        <v>51</v>
      </c>
      <c r="C37" s="38" t="s">
        <v>137</v>
      </c>
      <c r="D37" s="38"/>
      <c r="E37" s="39"/>
      <c r="F37" s="40">
        <v>43586</v>
      </c>
      <c r="G37" s="41"/>
      <c r="H37" s="42">
        <v>50466201</v>
      </c>
      <c r="I37" s="42"/>
      <c r="J37" s="39" t="s">
        <v>144</v>
      </c>
      <c r="K37" s="39"/>
      <c r="L37" s="43"/>
      <c r="M37" s="44">
        <v>305.64</v>
      </c>
      <c r="N37" s="44">
        <v>90.29</v>
      </c>
      <c r="O37" s="45" t="s">
        <v>145</v>
      </c>
      <c r="P37" s="45" t="s">
        <v>145</v>
      </c>
      <c r="Q37" s="46">
        <v>2139.48</v>
      </c>
      <c r="R37" s="46">
        <v>632.03</v>
      </c>
      <c r="S37" s="44">
        <v>1507.45</v>
      </c>
      <c r="T37" s="22" t="e" cm="1">
        <f t="array" ref="T37">SumColor</f>
        <v>#NAME?</v>
      </c>
    </row>
    <row r="38" spans="1:20" x14ac:dyDescent="0.55000000000000004">
      <c r="A38" s="47">
        <f t="shared" si="0"/>
        <v>2019</v>
      </c>
      <c r="B38" s="47" t="s">
        <v>51</v>
      </c>
      <c r="C38" s="48" t="s">
        <v>77</v>
      </c>
      <c r="D38" s="48" t="s">
        <v>132</v>
      </c>
      <c r="E38" s="49" t="s">
        <v>146</v>
      </c>
      <c r="F38" s="50">
        <v>43586</v>
      </c>
      <c r="G38" s="51"/>
      <c r="H38" s="56">
        <v>50073506</v>
      </c>
      <c r="I38" s="56"/>
      <c r="J38" s="49" t="s">
        <v>147</v>
      </c>
      <c r="K38" s="49"/>
      <c r="L38" s="52"/>
      <c r="M38" s="53">
        <v>43.21</v>
      </c>
      <c r="N38" s="53"/>
      <c r="O38" s="54"/>
      <c r="P38" s="47"/>
      <c r="Q38" s="55"/>
      <c r="R38" s="55"/>
      <c r="S38" s="53"/>
      <c r="T38" s="22" t="e" cm="1">
        <f t="array" ref="T38">SumColor</f>
        <v>#NAME?</v>
      </c>
    </row>
    <row r="39" spans="1:20" x14ac:dyDescent="0.55000000000000004">
      <c r="A39" s="47">
        <f t="shared" si="0"/>
        <v>2019</v>
      </c>
      <c r="B39" s="47" t="s">
        <v>51</v>
      </c>
      <c r="C39" s="48" t="s">
        <v>77</v>
      </c>
      <c r="D39" s="48" t="s">
        <v>132</v>
      </c>
      <c r="E39" s="49" t="s">
        <v>148</v>
      </c>
      <c r="F39" s="50">
        <v>43586</v>
      </c>
      <c r="G39" s="51"/>
      <c r="H39" s="56">
        <v>50132063</v>
      </c>
      <c r="I39" s="56" t="s">
        <v>60</v>
      </c>
      <c r="J39" s="49"/>
      <c r="K39" s="49"/>
      <c r="L39" s="52"/>
      <c r="M39" s="53">
        <v>2682.11</v>
      </c>
      <c r="N39" s="53"/>
      <c r="O39" s="54"/>
      <c r="P39" s="47"/>
      <c r="Q39" s="55"/>
      <c r="R39" s="55"/>
      <c r="S39" s="53"/>
      <c r="T39" s="22" t="e" cm="1">
        <f t="array" ref="T39">SumColor</f>
        <v>#NAME?</v>
      </c>
    </row>
    <row r="40" spans="1:20" x14ac:dyDescent="0.55000000000000004">
      <c r="A40" s="37">
        <f t="shared" si="0"/>
        <v>2019</v>
      </c>
      <c r="B40" s="37" t="s">
        <v>51</v>
      </c>
      <c r="C40" s="38" t="s">
        <v>103</v>
      </c>
      <c r="D40" s="38" t="s">
        <v>149</v>
      </c>
      <c r="E40" s="39" t="s">
        <v>150</v>
      </c>
      <c r="F40" s="40">
        <v>43586</v>
      </c>
      <c r="G40" s="41"/>
      <c r="H40" s="42">
        <v>50386772</v>
      </c>
      <c r="I40" s="42"/>
      <c r="J40" s="39"/>
      <c r="K40" s="39"/>
      <c r="L40" s="43"/>
      <c r="M40" s="44">
        <v>75.239999999999995</v>
      </c>
      <c r="N40" s="44"/>
      <c r="O40" s="45"/>
      <c r="P40" s="37">
        <v>162</v>
      </c>
      <c r="Q40" s="46">
        <v>12188.88</v>
      </c>
      <c r="R40" s="46"/>
      <c r="S40" s="44"/>
      <c r="T40" s="22" t="e" cm="1">
        <f t="array" ref="T40">SumColor</f>
        <v>#NAME?</v>
      </c>
    </row>
    <row r="41" spans="1:20" x14ac:dyDescent="0.55000000000000004">
      <c r="A41" s="37">
        <f t="shared" si="0"/>
        <v>2019</v>
      </c>
      <c r="B41" s="37" t="s">
        <v>51</v>
      </c>
      <c r="C41" s="38" t="s">
        <v>72</v>
      </c>
      <c r="D41" s="38" t="s">
        <v>151</v>
      </c>
      <c r="E41" s="39" t="s">
        <v>82</v>
      </c>
      <c r="F41" s="40">
        <v>43586</v>
      </c>
      <c r="G41" s="41"/>
      <c r="H41" s="42">
        <v>50324018</v>
      </c>
      <c r="I41" s="42"/>
      <c r="J41" s="39"/>
      <c r="K41" s="39"/>
      <c r="L41" s="43"/>
      <c r="M41" s="44">
        <v>113.99</v>
      </c>
      <c r="N41" s="44"/>
      <c r="O41" s="45"/>
      <c r="P41" s="37">
        <v>23</v>
      </c>
      <c r="Q41" s="46">
        <v>2621.77</v>
      </c>
      <c r="R41" s="46"/>
      <c r="S41" s="44"/>
      <c r="T41" s="22" t="e" cm="1">
        <f t="array" ref="T41">SumColor</f>
        <v>#NAME?</v>
      </c>
    </row>
    <row r="42" spans="1:20" x14ac:dyDescent="0.55000000000000004">
      <c r="A42" s="37">
        <f t="shared" si="0"/>
        <v>2019</v>
      </c>
      <c r="B42" s="37" t="s">
        <v>51</v>
      </c>
      <c r="C42" s="38" t="s">
        <v>152</v>
      </c>
      <c r="D42" s="38" t="s">
        <v>94</v>
      </c>
      <c r="E42" s="39" t="s">
        <v>82</v>
      </c>
      <c r="F42" s="40">
        <v>43586</v>
      </c>
      <c r="G42" s="41"/>
      <c r="H42" s="42">
        <v>50254670</v>
      </c>
      <c r="I42" s="42"/>
      <c r="J42" s="39"/>
      <c r="K42" s="39"/>
      <c r="L42" s="43"/>
      <c r="M42" s="44">
        <v>1169.8800000000001</v>
      </c>
      <c r="N42" s="44"/>
      <c r="O42" s="45"/>
      <c r="P42" s="37"/>
      <c r="Q42" s="46">
        <v>3509.64</v>
      </c>
      <c r="R42" s="46"/>
      <c r="S42" s="44"/>
      <c r="T42" s="22" t="e" cm="1">
        <f t="array" ref="T42">SumColor</f>
        <v>#NAME?</v>
      </c>
    </row>
    <row r="43" spans="1:20" x14ac:dyDescent="0.55000000000000004">
      <c r="A43" s="37">
        <f t="shared" si="0"/>
        <v>2019</v>
      </c>
      <c r="B43" s="37" t="s">
        <v>51</v>
      </c>
      <c r="C43" s="38" t="s">
        <v>72</v>
      </c>
      <c r="D43" s="38" t="s">
        <v>94</v>
      </c>
      <c r="E43" s="39" t="s">
        <v>82</v>
      </c>
      <c r="F43" s="40">
        <v>43586</v>
      </c>
      <c r="G43" s="41"/>
      <c r="H43" s="42">
        <v>50542403</v>
      </c>
      <c r="I43" s="42"/>
      <c r="J43" s="39" t="s">
        <v>134</v>
      </c>
      <c r="K43" s="39" t="s">
        <v>153</v>
      </c>
      <c r="L43" s="43"/>
      <c r="M43" s="44">
        <v>418.3</v>
      </c>
      <c r="N43" s="44"/>
      <c r="O43" s="45"/>
      <c r="P43" s="37">
        <v>78</v>
      </c>
      <c r="Q43" s="46">
        <v>32627.4</v>
      </c>
      <c r="R43" s="46"/>
      <c r="S43" s="44"/>
      <c r="T43" s="22" t="e" cm="1">
        <f t="array" ref="T43">SumColor</f>
        <v>#NAME?</v>
      </c>
    </row>
    <row r="44" spans="1:20" x14ac:dyDescent="0.55000000000000004">
      <c r="A44" s="37">
        <f t="shared" si="0"/>
        <v>2019</v>
      </c>
      <c r="B44" s="37" t="s">
        <v>51</v>
      </c>
      <c r="C44" s="38" t="s">
        <v>152</v>
      </c>
      <c r="D44" s="38" t="s">
        <v>149</v>
      </c>
      <c r="E44" s="39" t="s">
        <v>154</v>
      </c>
      <c r="F44" s="40">
        <v>43586</v>
      </c>
      <c r="G44" s="41"/>
      <c r="H44" s="42">
        <v>50540195</v>
      </c>
      <c r="I44" s="42"/>
      <c r="J44" s="39"/>
      <c r="K44" s="39"/>
      <c r="L44" s="43"/>
      <c r="M44" s="44"/>
      <c r="N44" s="44"/>
      <c r="O44" s="45"/>
      <c r="P44" s="37"/>
      <c r="Q44" s="46"/>
      <c r="R44" s="46"/>
      <c r="S44" s="44"/>
      <c r="T44" s="22" t="e" cm="1">
        <f t="array" ref="T44">SumColor</f>
        <v>#NAME?</v>
      </c>
    </row>
    <row r="45" spans="1:20" x14ac:dyDescent="0.55000000000000004">
      <c r="A45" s="37">
        <f t="shared" si="0"/>
        <v>2019</v>
      </c>
      <c r="B45" s="37" t="s">
        <v>51</v>
      </c>
      <c r="C45" s="38" t="s">
        <v>124</v>
      </c>
      <c r="D45" s="38" t="s">
        <v>155</v>
      </c>
      <c r="E45" s="39" t="s">
        <v>82</v>
      </c>
      <c r="F45" s="40">
        <v>43586</v>
      </c>
      <c r="G45" s="41"/>
      <c r="H45" s="42">
        <v>50324018</v>
      </c>
      <c r="I45" s="42"/>
      <c r="J45" s="39"/>
      <c r="K45" s="39"/>
      <c r="L45" s="43"/>
      <c r="M45" s="44">
        <v>113.99</v>
      </c>
      <c r="N45" s="44"/>
      <c r="O45" s="45"/>
      <c r="P45" s="37">
        <v>25</v>
      </c>
      <c r="Q45" s="46">
        <v>2849.75</v>
      </c>
      <c r="R45" s="46"/>
      <c r="S45" s="44"/>
      <c r="T45" s="22" t="e" cm="1">
        <f t="array" ref="T45">SumColor</f>
        <v>#NAME?</v>
      </c>
    </row>
    <row r="46" spans="1:20" x14ac:dyDescent="0.55000000000000004">
      <c r="A46" s="37">
        <f t="shared" si="0"/>
        <v>2019</v>
      </c>
      <c r="B46" s="37" t="s">
        <v>51</v>
      </c>
      <c r="C46" s="38" t="s">
        <v>97</v>
      </c>
      <c r="D46" s="38" t="s">
        <v>94</v>
      </c>
      <c r="E46" s="39" t="s">
        <v>156</v>
      </c>
      <c r="F46" s="40">
        <v>43617</v>
      </c>
      <c r="G46" s="41"/>
      <c r="H46" s="42">
        <v>50318786</v>
      </c>
      <c r="I46" s="42" t="s">
        <v>60</v>
      </c>
      <c r="J46" s="39" t="s">
        <v>157</v>
      </c>
      <c r="K46" s="39" t="s">
        <v>158</v>
      </c>
      <c r="L46" s="43">
        <v>26.59</v>
      </c>
      <c r="M46" s="44">
        <v>350</v>
      </c>
      <c r="N46" s="44">
        <v>74.16</v>
      </c>
      <c r="O46" s="45">
        <v>30</v>
      </c>
      <c r="P46" s="37">
        <v>30</v>
      </c>
      <c r="Q46" s="46">
        <v>10500</v>
      </c>
      <c r="R46" s="46">
        <v>2225</v>
      </c>
      <c r="S46" s="44">
        <v>8275</v>
      </c>
      <c r="T46" s="22" t="e" cm="1">
        <f t="array" ref="T46">SumColor</f>
        <v>#NAME?</v>
      </c>
    </row>
    <row r="47" spans="1:20" x14ac:dyDescent="0.55000000000000004">
      <c r="A47" s="37">
        <f t="shared" si="0"/>
        <v>2019</v>
      </c>
      <c r="B47" s="37" t="s">
        <v>51</v>
      </c>
      <c r="C47" s="38" t="s">
        <v>159</v>
      </c>
      <c r="D47" s="38" t="s">
        <v>94</v>
      </c>
      <c r="E47" s="39" t="s">
        <v>160</v>
      </c>
      <c r="F47" s="40">
        <v>43617</v>
      </c>
      <c r="G47" s="41"/>
      <c r="H47" s="42">
        <v>50185112</v>
      </c>
      <c r="I47" s="42"/>
      <c r="J47" s="39" t="s">
        <v>79</v>
      </c>
      <c r="K47" s="39" t="s">
        <v>161</v>
      </c>
      <c r="L47" s="43">
        <v>1.5</v>
      </c>
      <c r="M47" s="44">
        <v>18</v>
      </c>
      <c r="N47" s="44">
        <v>3</v>
      </c>
      <c r="O47" s="45">
        <v>150</v>
      </c>
      <c r="P47" s="37">
        <v>180</v>
      </c>
      <c r="Q47" s="46">
        <v>3240</v>
      </c>
      <c r="R47" s="46"/>
      <c r="S47" s="44">
        <v>2250</v>
      </c>
      <c r="T47" s="22" t="e" cm="1">
        <f t="array" ref="T47">SumColor</f>
        <v>#NAME?</v>
      </c>
    </row>
    <row r="48" spans="1:20" x14ac:dyDescent="0.55000000000000004">
      <c r="A48" s="47">
        <f t="shared" si="0"/>
        <v>2019</v>
      </c>
      <c r="B48" s="47" t="s">
        <v>51</v>
      </c>
      <c r="C48" s="48" t="s">
        <v>72</v>
      </c>
      <c r="D48" s="48" t="s">
        <v>132</v>
      </c>
      <c r="E48" s="49" t="s">
        <v>162</v>
      </c>
      <c r="F48" s="50">
        <v>43617</v>
      </c>
      <c r="G48" s="51"/>
      <c r="H48" s="56">
        <v>50423176</v>
      </c>
      <c r="I48" s="56"/>
      <c r="J48" s="49" t="s">
        <v>117</v>
      </c>
      <c r="K48" s="49" t="s">
        <v>163</v>
      </c>
      <c r="L48" s="52">
        <v>10.19</v>
      </c>
      <c r="M48" s="53">
        <v>256.23</v>
      </c>
      <c r="N48" s="53">
        <v>18.489999999999998</v>
      </c>
      <c r="O48" s="54">
        <v>64</v>
      </c>
      <c r="P48" s="47">
        <v>64</v>
      </c>
      <c r="Q48" s="55">
        <v>12811.5</v>
      </c>
      <c r="R48" s="55">
        <v>924.5</v>
      </c>
      <c r="S48" s="53">
        <v>15215</v>
      </c>
      <c r="T48" s="22" t="e" cm="1">
        <f t="array" ref="T48">SumColor</f>
        <v>#NAME?</v>
      </c>
    </row>
    <row r="49" spans="1:20" x14ac:dyDescent="0.55000000000000004">
      <c r="A49" s="37">
        <f t="shared" si="0"/>
        <v>2019</v>
      </c>
      <c r="B49" s="37" t="s">
        <v>51</v>
      </c>
      <c r="C49" s="38" t="s">
        <v>164</v>
      </c>
      <c r="D49" s="38" t="s">
        <v>94</v>
      </c>
      <c r="E49" s="39" t="s">
        <v>165</v>
      </c>
      <c r="F49" s="40">
        <v>43647</v>
      </c>
      <c r="G49" s="41"/>
      <c r="H49" s="67" t="s">
        <v>166</v>
      </c>
      <c r="I49" s="42" t="s">
        <v>167</v>
      </c>
      <c r="J49" s="68" t="s">
        <v>168</v>
      </c>
      <c r="K49" s="39" t="s">
        <v>169</v>
      </c>
      <c r="L49" s="43">
        <v>86.45</v>
      </c>
      <c r="M49" s="44">
        <v>2500</v>
      </c>
      <c r="N49" s="44">
        <v>428</v>
      </c>
      <c r="O49" s="45">
        <v>45</v>
      </c>
      <c r="P49" s="69" t="s">
        <v>170</v>
      </c>
      <c r="Q49" s="70">
        <v>112500</v>
      </c>
      <c r="R49" s="46">
        <v>19303</v>
      </c>
      <c r="S49" s="44">
        <v>92697</v>
      </c>
      <c r="T49" s="22" t="e" cm="1">
        <f t="array" ref="T49">SumColor</f>
        <v>#NAME?</v>
      </c>
    </row>
    <row r="50" spans="1:20" x14ac:dyDescent="0.55000000000000004">
      <c r="A50" s="37">
        <f t="shared" si="0"/>
        <v>2019</v>
      </c>
      <c r="B50" s="37" t="s">
        <v>51</v>
      </c>
      <c r="C50" s="38" t="s">
        <v>77</v>
      </c>
      <c r="D50" s="38" t="s">
        <v>94</v>
      </c>
      <c r="E50" s="39" t="s">
        <v>171</v>
      </c>
      <c r="F50" s="40">
        <v>43647</v>
      </c>
      <c r="G50" s="41"/>
      <c r="H50" s="42">
        <v>50524101</v>
      </c>
      <c r="I50" s="42"/>
      <c r="J50" s="39" t="s">
        <v>172</v>
      </c>
      <c r="K50" s="39"/>
      <c r="L50" s="43"/>
      <c r="M50" s="44">
        <v>324.74</v>
      </c>
      <c r="N50" s="44"/>
      <c r="O50" s="45"/>
      <c r="P50" s="37">
        <v>22</v>
      </c>
      <c r="Q50" s="46">
        <v>7144.28</v>
      </c>
      <c r="R50" s="46"/>
      <c r="S50" s="44"/>
      <c r="T50" s="22" t="e" cm="1">
        <f t="array" ref="T50">SumColor</f>
        <v>#NAME?</v>
      </c>
    </row>
    <row r="51" spans="1:20" x14ac:dyDescent="0.55000000000000004">
      <c r="A51" s="47">
        <f t="shared" si="0"/>
        <v>2019</v>
      </c>
      <c r="B51" s="47" t="s">
        <v>51</v>
      </c>
      <c r="C51" s="48" t="s">
        <v>103</v>
      </c>
      <c r="D51" s="48" t="s">
        <v>173</v>
      </c>
      <c r="E51" s="49" t="s">
        <v>174</v>
      </c>
      <c r="F51" s="50">
        <v>43647</v>
      </c>
      <c r="G51" s="51"/>
      <c r="H51" s="56">
        <v>50519744</v>
      </c>
      <c r="I51" s="56"/>
      <c r="J51" s="49" t="s">
        <v>134</v>
      </c>
      <c r="K51" s="49"/>
      <c r="L51" s="52"/>
      <c r="M51" s="53">
        <v>251.23</v>
      </c>
      <c r="N51" s="53"/>
      <c r="O51" s="54"/>
      <c r="P51" s="47">
        <v>50</v>
      </c>
      <c r="Q51" s="55">
        <v>12561.5</v>
      </c>
      <c r="R51" s="55"/>
      <c r="S51" s="53"/>
      <c r="T51" s="22" t="e" cm="1">
        <f t="array" ref="T51">SumColor</f>
        <v>#NAME?</v>
      </c>
    </row>
    <row r="52" spans="1:20" x14ac:dyDescent="0.55000000000000004">
      <c r="A52" s="37">
        <f t="shared" si="0"/>
        <v>2019</v>
      </c>
      <c r="B52" s="37" t="s">
        <v>51</v>
      </c>
      <c r="C52" s="38" t="s">
        <v>175</v>
      </c>
      <c r="D52" s="38" t="s">
        <v>149</v>
      </c>
      <c r="E52" s="39" t="s">
        <v>176</v>
      </c>
      <c r="F52" s="40">
        <v>43678</v>
      </c>
      <c r="G52" s="41"/>
      <c r="H52" s="42">
        <v>50540594</v>
      </c>
      <c r="I52" s="42"/>
      <c r="J52" s="39" t="s">
        <v>177</v>
      </c>
      <c r="K52" s="39" t="s">
        <v>178</v>
      </c>
      <c r="L52" s="43">
        <v>4.2300000000000004</v>
      </c>
      <c r="M52" s="44">
        <v>464.23</v>
      </c>
      <c r="N52" s="44">
        <v>41.2</v>
      </c>
      <c r="O52" s="45">
        <v>100</v>
      </c>
      <c r="P52" s="37">
        <v>100</v>
      </c>
      <c r="Q52" s="46">
        <v>46423</v>
      </c>
      <c r="R52" s="46">
        <v>4120</v>
      </c>
      <c r="S52" s="44">
        <v>42303</v>
      </c>
      <c r="T52" s="22" t="e" cm="1">
        <f t="array" ref="T52">SumColor</f>
        <v>#NAME?</v>
      </c>
    </row>
    <row r="53" spans="1:20" x14ac:dyDescent="0.55000000000000004">
      <c r="A53" s="47">
        <f t="shared" si="0"/>
        <v>2019</v>
      </c>
      <c r="B53" s="47" t="s">
        <v>51</v>
      </c>
      <c r="C53" s="48" t="s">
        <v>77</v>
      </c>
      <c r="D53" s="48" t="s">
        <v>132</v>
      </c>
      <c r="E53" s="49" t="s">
        <v>179</v>
      </c>
      <c r="F53" s="50">
        <v>43678</v>
      </c>
      <c r="G53" s="51"/>
      <c r="H53" s="56">
        <v>50132057</v>
      </c>
      <c r="I53" s="56" t="s">
        <v>60</v>
      </c>
      <c r="J53" s="49" t="s">
        <v>180</v>
      </c>
      <c r="K53" s="49" t="s">
        <v>181</v>
      </c>
      <c r="L53" s="52">
        <v>34.200000000000003</v>
      </c>
      <c r="M53" s="53">
        <v>1988.53</v>
      </c>
      <c r="N53" s="53">
        <v>92.86</v>
      </c>
      <c r="O53" s="54">
        <v>105</v>
      </c>
      <c r="P53" s="47">
        <v>105</v>
      </c>
      <c r="Q53" s="55">
        <v>208795.65</v>
      </c>
      <c r="R53" s="55">
        <v>9751.44</v>
      </c>
      <c r="S53" s="53">
        <v>199044.21</v>
      </c>
      <c r="T53" s="22" t="e" cm="1">
        <f t="array" ref="T53">SumColor</f>
        <v>#NAME?</v>
      </c>
    </row>
    <row r="54" spans="1:20" ht="28.8" x14ac:dyDescent="0.55000000000000004">
      <c r="A54" s="37">
        <f t="shared" si="0"/>
        <v>2019</v>
      </c>
      <c r="B54" s="37" t="s">
        <v>51</v>
      </c>
      <c r="C54" s="38" t="s">
        <v>52</v>
      </c>
      <c r="D54" s="38" t="s">
        <v>90</v>
      </c>
      <c r="E54" s="39" t="s">
        <v>91</v>
      </c>
      <c r="F54" s="40">
        <v>43678</v>
      </c>
      <c r="G54" s="41"/>
      <c r="H54" s="42">
        <v>50185111</v>
      </c>
      <c r="I54" s="42"/>
      <c r="J54" s="39" t="s">
        <v>182</v>
      </c>
      <c r="K54" s="39" t="s">
        <v>93</v>
      </c>
      <c r="L54" s="43">
        <v>8.85</v>
      </c>
      <c r="M54" s="44">
        <v>95</v>
      </c>
      <c r="N54" s="44">
        <v>14.64</v>
      </c>
      <c r="O54" s="45">
        <v>213</v>
      </c>
      <c r="P54" s="37">
        <v>213</v>
      </c>
      <c r="Q54" s="46">
        <v>20235</v>
      </c>
      <c r="R54" s="46">
        <v>3120</v>
      </c>
      <c r="S54" s="44">
        <v>17115</v>
      </c>
      <c r="T54" s="22" t="e" cm="1">
        <f t="array" ref="T54">SumColor</f>
        <v>#NAME?</v>
      </c>
    </row>
    <row r="55" spans="1:20" ht="28.8" x14ac:dyDescent="0.55000000000000004">
      <c r="A55" s="37">
        <f t="shared" si="0"/>
        <v>2019</v>
      </c>
      <c r="B55" s="37" t="s">
        <v>51</v>
      </c>
      <c r="C55" s="38" t="s">
        <v>183</v>
      </c>
      <c r="D55" s="38" t="s">
        <v>94</v>
      </c>
      <c r="E55" s="39" t="s">
        <v>184</v>
      </c>
      <c r="F55" s="40">
        <v>43678</v>
      </c>
      <c r="G55" s="41"/>
      <c r="H55" s="42" t="s">
        <v>185</v>
      </c>
      <c r="I55" s="42"/>
      <c r="J55" s="39" t="s">
        <v>186</v>
      </c>
      <c r="K55" s="39" t="s">
        <v>187</v>
      </c>
      <c r="L55" s="43"/>
      <c r="M55" s="44"/>
      <c r="N55" s="44"/>
      <c r="O55" s="45"/>
      <c r="P55" s="37"/>
      <c r="Q55" s="46"/>
      <c r="R55" s="46"/>
      <c r="S55" s="44"/>
      <c r="T55" s="22" t="e" cm="1">
        <f t="array" ref="T55">SumColor</f>
        <v>#NAME?</v>
      </c>
    </row>
    <row r="56" spans="1:20" x14ac:dyDescent="0.55000000000000004">
      <c r="A56" s="37">
        <f t="shared" si="0"/>
        <v>2019</v>
      </c>
      <c r="B56" s="37" t="s">
        <v>51</v>
      </c>
      <c r="C56" s="38" t="s">
        <v>72</v>
      </c>
      <c r="D56" s="38" t="s">
        <v>94</v>
      </c>
      <c r="E56" s="39" t="s">
        <v>188</v>
      </c>
      <c r="F56" s="40">
        <v>43709</v>
      </c>
      <c r="G56" s="41"/>
      <c r="H56" s="42">
        <v>50466201</v>
      </c>
      <c r="I56" s="42"/>
      <c r="J56" s="39" t="s">
        <v>189</v>
      </c>
      <c r="K56" s="39" t="s">
        <v>190</v>
      </c>
      <c r="L56" s="43"/>
      <c r="M56" s="44">
        <v>305.64</v>
      </c>
      <c r="N56" s="44">
        <v>28.97</v>
      </c>
      <c r="O56" s="45">
        <v>78</v>
      </c>
      <c r="P56" s="37">
        <v>78</v>
      </c>
      <c r="Q56" s="46">
        <v>23839.919999999998</v>
      </c>
      <c r="R56" s="46">
        <v>2259.66</v>
      </c>
      <c r="S56" s="44">
        <v>21580.26</v>
      </c>
      <c r="T56" s="22" t="e" cm="1">
        <f t="array" ref="T56">SumColor</f>
        <v>#NAME?</v>
      </c>
    </row>
    <row r="57" spans="1:20" ht="28.8" x14ac:dyDescent="0.55000000000000004">
      <c r="A57" s="47">
        <f t="shared" si="0"/>
        <v>2019</v>
      </c>
      <c r="B57" s="47" t="s">
        <v>51</v>
      </c>
      <c r="C57" s="48" t="s">
        <v>63</v>
      </c>
      <c r="D57" s="48" t="s">
        <v>68</v>
      </c>
      <c r="E57" s="49" t="s">
        <v>191</v>
      </c>
      <c r="F57" s="50">
        <v>43709</v>
      </c>
      <c r="G57" s="51"/>
      <c r="H57" s="56">
        <v>50533865</v>
      </c>
      <c r="I57" s="56"/>
      <c r="J57" s="49" t="s">
        <v>134</v>
      </c>
      <c r="K57" s="49" t="s">
        <v>192</v>
      </c>
      <c r="L57" s="52"/>
      <c r="M57" s="53">
        <v>4189.7</v>
      </c>
      <c r="N57" s="53">
        <v>625</v>
      </c>
      <c r="O57" s="54">
        <v>6</v>
      </c>
      <c r="P57" s="47">
        <v>6</v>
      </c>
      <c r="Q57" s="55">
        <v>25138.2</v>
      </c>
      <c r="R57" s="55">
        <v>3750</v>
      </c>
      <c r="S57" s="53">
        <v>21388.2</v>
      </c>
      <c r="T57" s="22" t="e" cm="1">
        <f t="array" ref="T57">SumColor</f>
        <v>#NAME?</v>
      </c>
    </row>
    <row r="58" spans="1:20" x14ac:dyDescent="0.55000000000000004">
      <c r="A58" s="47">
        <f t="shared" si="0"/>
        <v>2019</v>
      </c>
      <c r="B58" s="47" t="s">
        <v>51</v>
      </c>
      <c r="C58" s="48" t="s">
        <v>63</v>
      </c>
      <c r="D58" s="48" t="s">
        <v>68</v>
      </c>
      <c r="E58" s="49" t="s">
        <v>100</v>
      </c>
      <c r="F58" s="50">
        <v>43709</v>
      </c>
      <c r="G58" s="51"/>
      <c r="H58" s="56">
        <v>50183186</v>
      </c>
      <c r="I58" s="56"/>
      <c r="J58" s="49" t="s">
        <v>101</v>
      </c>
      <c r="K58" s="49" t="s">
        <v>102</v>
      </c>
      <c r="L58" s="52"/>
      <c r="M58" s="53">
        <v>2652</v>
      </c>
      <c r="N58" s="53">
        <v>540.25</v>
      </c>
      <c r="O58" s="54">
        <v>2</v>
      </c>
      <c r="P58" s="47">
        <v>2</v>
      </c>
      <c r="Q58" s="55">
        <v>5304</v>
      </c>
      <c r="R58" s="55">
        <v>1080.5</v>
      </c>
      <c r="S58" s="53">
        <v>4223.5</v>
      </c>
      <c r="T58" s="22" t="e" cm="1">
        <f t="array" ref="T58">SumColor</f>
        <v>#NAME?</v>
      </c>
    </row>
    <row r="59" spans="1:20" x14ac:dyDescent="0.55000000000000004">
      <c r="A59" s="47">
        <f t="shared" si="0"/>
        <v>2019</v>
      </c>
      <c r="B59" s="47" t="s">
        <v>51</v>
      </c>
      <c r="C59" s="48" t="s">
        <v>97</v>
      </c>
      <c r="D59" s="48" t="s">
        <v>173</v>
      </c>
      <c r="E59" s="49" t="s">
        <v>193</v>
      </c>
      <c r="F59" s="50">
        <v>43709</v>
      </c>
      <c r="G59" s="51"/>
      <c r="H59" s="56">
        <v>50372069</v>
      </c>
      <c r="I59" s="56" t="s">
        <v>60</v>
      </c>
      <c r="J59" s="49" t="s">
        <v>194</v>
      </c>
      <c r="K59" s="49" t="s">
        <v>195</v>
      </c>
      <c r="L59" s="52">
        <v>36.56</v>
      </c>
      <c r="M59" s="53">
        <v>2005.83</v>
      </c>
      <c r="N59" s="53"/>
      <c r="O59" s="54">
        <v>8</v>
      </c>
      <c r="P59" s="47">
        <v>8</v>
      </c>
      <c r="Q59" s="55">
        <v>16046.64</v>
      </c>
      <c r="R59" s="55"/>
      <c r="S59" s="53"/>
      <c r="T59" s="22" t="e" cm="1">
        <f t="array" ref="T59">SumColor</f>
        <v>#NAME?</v>
      </c>
    </row>
    <row r="60" spans="1:20" x14ac:dyDescent="0.55000000000000004">
      <c r="A60" s="47">
        <f t="shared" si="0"/>
        <v>2019</v>
      </c>
      <c r="B60" s="47" t="s">
        <v>51</v>
      </c>
      <c r="C60" s="48" t="s">
        <v>97</v>
      </c>
      <c r="D60" s="48" t="s">
        <v>173</v>
      </c>
      <c r="E60" s="49" t="s">
        <v>193</v>
      </c>
      <c r="F60" s="50">
        <v>43709</v>
      </c>
      <c r="G60" s="51"/>
      <c r="H60" s="56">
        <v>50376125</v>
      </c>
      <c r="I60" s="56" t="s">
        <v>60</v>
      </c>
      <c r="J60" s="49" t="s">
        <v>194</v>
      </c>
      <c r="K60" s="49" t="s">
        <v>195</v>
      </c>
      <c r="L60" s="52">
        <v>36.56</v>
      </c>
      <c r="M60" s="53">
        <v>3031.14</v>
      </c>
      <c r="N60" s="53"/>
      <c r="O60" s="54"/>
      <c r="P60" s="47">
        <v>5</v>
      </c>
      <c r="Q60" s="55">
        <v>15155.7</v>
      </c>
      <c r="R60" s="55"/>
      <c r="S60" s="53"/>
      <c r="T60" s="22" t="e" cm="1">
        <f t="array" ref="T60">SumColor</f>
        <v>#NAME?</v>
      </c>
    </row>
    <row r="61" spans="1:20" x14ac:dyDescent="0.55000000000000004">
      <c r="A61" s="47">
        <f t="shared" si="0"/>
        <v>2019</v>
      </c>
      <c r="B61" s="47" t="s">
        <v>51</v>
      </c>
      <c r="C61" s="48" t="s">
        <v>77</v>
      </c>
      <c r="D61" s="48" t="s">
        <v>196</v>
      </c>
      <c r="E61" s="49" t="s">
        <v>197</v>
      </c>
      <c r="F61" s="50">
        <v>43739</v>
      </c>
      <c r="G61" s="51"/>
      <c r="H61" s="56">
        <v>50450067</v>
      </c>
      <c r="I61" s="56" t="s">
        <v>60</v>
      </c>
      <c r="J61" s="49" t="s">
        <v>198</v>
      </c>
      <c r="K61" s="49" t="s">
        <v>199</v>
      </c>
      <c r="L61" s="52"/>
      <c r="M61" s="53">
        <v>900.33</v>
      </c>
      <c r="N61" s="53">
        <v>215.88</v>
      </c>
      <c r="O61" s="54">
        <v>36</v>
      </c>
      <c r="P61" s="47">
        <v>36</v>
      </c>
      <c r="Q61" s="55">
        <v>32411.88</v>
      </c>
      <c r="R61" s="55">
        <v>7771.68</v>
      </c>
      <c r="S61" s="53">
        <v>24640.2</v>
      </c>
      <c r="T61" s="22" t="e" cm="1">
        <f t="array" ref="T61">SumColor</f>
        <v>#NAME?</v>
      </c>
    </row>
    <row r="62" spans="1:20" x14ac:dyDescent="0.55000000000000004">
      <c r="A62" s="47">
        <f t="shared" si="0"/>
        <v>2019</v>
      </c>
      <c r="B62" s="47" t="s">
        <v>51</v>
      </c>
      <c r="C62" s="48" t="s">
        <v>52</v>
      </c>
      <c r="D62" s="49" t="s">
        <v>173</v>
      </c>
      <c r="E62" s="49" t="s">
        <v>200</v>
      </c>
      <c r="F62" s="50">
        <v>43739</v>
      </c>
      <c r="G62" s="51"/>
      <c r="H62" s="56" t="s">
        <v>201</v>
      </c>
      <c r="I62" s="56"/>
      <c r="J62" s="49" t="s">
        <v>134</v>
      </c>
      <c r="K62" s="49"/>
      <c r="L62" s="52"/>
      <c r="M62" s="53">
        <v>2500</v>
      </c>
      <c r="N62" s="53">
        <v>435</v>
      </c>
      <c r="O62" s="54">
        <v>1</v>
      </c>
      <c r="P62" s="47">
        <v>1</v>
      </c>
      <c r="Q62" s="55">
        <v>2500</v>
      </c>
      <c r="R62" s="55">
        <v>435</v>
      </c>
      <c r="S62" s="53">
        <v>2065</v>
      </c>
      <c r="T62" s="22" t="e" cm="1">
        <f t="array" ref="T62">SumColor</f>
        <v>#NAME?</v>
      </c>
    </row>
    <row r="63" spans="1:20" ht="28.8" x14ac:dyDescent="0.55000000000000004">
      <c r="A63" s="37">
        <f t="shared" si="0"/>
        <v>2019</v>
      </c>
      <c r="B63" s="37" t="s">
        <v>51</v>
      </c>
      <c r="C63" s="38" t="s">
        <v>202</v>
      </c>
      <c r="D63" s="39" t="s">
        <v>149</v>
      </c>
      <c r="E63" s="39" t="s">
        <v>203</v>
      </c>
      <c r="F63" s="40">
        <v>43739</v>
      </c>
      <c r="G63" s="41"/>
      <c r="H63" s="42">
        <v>50185111</v>
      </c>
      <c r="I63" s="42"/>
      <c r="J63" s="39" t="s">
        <v>204</v>
      </c>
      <c r="K63" s="39"/>
      <c r="L63" s="43"/>
      <c r="M63" s="44">
        <v>95</v>
      </c>
      <c r="N63" s="44">
        <v>22.72</v>
      </c>
      <c r="O63" s="45">
        <v>44</v>
      </c>
      <c r="P63" s="37">
        <v>44</v>
      </c>
      <c r="Q63" s="46">
        <v>4180</v>
      </c>
      <c r="R63" s="46">
        <v>999.68</v>
      </c>
      <c r="S63" s="44">
        <v>3180.32</v>
      </c>
      <c r="T63" s="22" t="e" cm="1">
        <f t="array" ref="T63">SumColor</f>
        <v>#NAME?</v>
      </c>
    </row>
    <row r="64" spans="1:20" x14ac:dyDescent="0.55000000000000004">
      <c r="A64" s="37">
        <f t="shared" si="0"/>
        <v>2019</v>
      </c>
      <c r="B64" s="37" t="s">
        <v>51</v>
      </c>
      <c r="C64" s="38" t="s">
        <v>63</v>
      </c>
      <c r="D64" s="38" t="s">
        <v>90</v>
      </c>
      <c r="E64" s="39" t="s">
        <v>205</v>
      </c>
      <c r="F64" s="40">
        <v>43739</v>
      </c>
      <c r="G64" s="41"/>
      <c r="H64" s="42">
        <v>50579923</v>
      </c>
      <c r="I64" s="42"/>
      <c r="J64" s="39" t="s">
        <v>206</v>
      </c>
      <c r="K64" s="39" t="s">
        <v>207</v>
      </c>
      <c r="L64" s="43"/>
      <c r="M64" s="44">
        <v>85</v>
      </c>
      <c r="N64" s="44">
        <v>67.3</v>
      </c>
      <c r="O64" s="45">
        <v>50</v>
      </c>
      <c r="P64" s="37">
        <v>50</v>
      </c>
      <c r="Q64" s="46">
        <v>4250</v>
      </c>
      <c r="R64" s="46">
        <v>3365</v>
      </c>
      <c r="S64" s="44">
        <v>885</v>
      </c>
      <c r="T64" s="22" t="e" cm="1">
        <f t="array" ref="T64">SumColor</f>
        <v>#NAME?</v>
      </c>
    </row>
    <row r="65" spans="1:20" x14ac:dyDescent="0.55000000000000004">
      <c r="A65" s="37">
        <f t="shared" si="0"/>
        <v>2019</v>
      </c>
      <c r="B65" s="37" t="s">
        <v>51</v>
      </c>
      <c r="C65" s="38" t="s">
        <v>63</v>
      </c>
      <c r="D65" s="38" t="s">
        <v>94</v>
      </c>
      <c r="E65" s="39" t="s">
        <v>208</v>
      </c>
      <c r="F65" s="40">
        <v>43739</v>
      </c>
      <c r="G65" s="41"/>
      <c r="H65" s="42">
        <v>50579924</v>
      </c>
      <c r="I65" s="42"/>
      <c r="J65" s="39" t="s">
        <v>206</v>
      </c>
      <c r="K65" s="39" t="s">
        <v>209</v>
      </c>
      <c r="L65" s="43"/>
      <c r="M65" s="44">
        <v>95</v>
      </c>
      <c r="N65" s="44">
        <v>42.5</v>
      </c>
      <c r="O65" s="45">
        <v>50</v>
      </c>
      <c r="P65" s="37">
        <v>50</v>
      </c>
      <c r="Q65" s="46">
        <v>4750</v>
      </c>
      <c r="R65" s="46">
        <v>2115</v>
      </c>
      <c r="S65" s="44">
        <v>2635</v>
      </c>
      <c r="T65" s="22" t="e" cm="1">
        <f t="array" ref="T65">SumColor</f>
        <v>#NAME?</v>
      </c>
    </row>
    <row r="66" spans="1:20" x14ac:dyDescent="0.55000000000000004">
      <c r="A66" s="37">
        <f t="shared" si="0"/>
        <v>2019</v>
      </c>
      <c r="B66" s="37" t="s">
        <v>51</v>
      </c>
      <c r="C66" s="38" t="s">
        <v>124</v>
      </c>
      <c r="D66" s="38" t="s">
        <v>94</v>
      </c>
      <c r="E66" s="39" t="s">
        <v>210</v>
      </c>
      <c r="F66" s="40">
        <v>43739</v>
      </c>
      <c r="G66" s="41"/>
      <c r="H66" s="67">
        <v>50371533</v>
      </c>
      <c r="I66" s="42"/>
      <c r="J66" s="68" t="s">
        <v>177</v>
      </c>
      <c r="K66" s="39"/>
      <c r="L66" s="43">
        <v>78.5</v>
      </c>
      <c r="M66" s="44">
        <v>370.62</v>
      </c>
      <c r="N66" s="44">
        <v>125</v>
      </c>
      <c r="O66" s="45">
        <v>25</v>
      </c>
      <c r="P66" s="69">
        <v>25</v>
      </c>
      <c r="Q66" s="70">
        <v>18531</v>
      </c>
      <c r="R66" s="46"/>
      <c r="S66" s="44">
        <v>6140</v>
      </c>
      <c r="T66" s="22" t="e" cm="1">
        <f t="array" ref="T66">SumColor</f>
        <v>#NAME?</v>
      </c>
    </row>
    <row r="67" spans="1:20" x14ac:dyDescent="0.55000000000000004">
      <c r="A67" s="37">
        <f t="shared" si="0"/>
        <v>2019</v>
      </c>
      <c r="B67" s="37" t="s">
        <v>51</v>
      </c>
      <c r="C67" s="38"/>
      <c r="D67" s="38"/>
      <c r="E67" s="39"/>
      <c r="F67" s="40">
        <v>43770</v>
      </c>
      <c r="G67" s="41"/>
      <c r="H67" s="42">
        <v>50452466</v>
      </c>
      <c r="I67" s="42"/>
      <c r="J67" s="39" t="s">
        <v>211</v>
      </c>
      <c r="K67" s="39" t="s">
        <v>212</v>
      </c>
      <c r="L67" s="43"/>
      <c r="M67" s="44">
        <v>205</v>
      </c>
      <c r="N67" s="44">
        <v>81.47</v>
      </c>
      <c r="O67" s="45">
        <v>44</v>
      </c>
      <c r="P67" s="37">
        <v>44</v>
      </c>
      <c r="Q67" s="46">
        <v>9225</v>
      </c>
      <c r="R67" s="46">
        <v>3585</v>
      </c>
      <c r="S67" s="44">
        <v>5640</v>
      </c>
      <c r="T67" s="22" t="e" cm="1">
        <f t="array" ref="T67">SumColor</f>
        <v>#NAME?</v>
      </c>
    </row>
    <row r="68" spans="1:20" x14ac:dyDescent="0.55000000000000004">
      <c r="A68" s="37">
        <f t="shared" ref="A68:A131" si="1">YEAR(F68)</f>
        <v>2019</v>
      </c>
      <c r="B68" s="37" t="s">
        <v>51</v>
      </c>
      <c r="C68" s="38"/>
      <c r="D68" s="38"/>
      <c r="E68" s="39"/>
      <c r="F68" s="40">
        <v>43770</v>
      </c>
      <c r="G68" s="41"/>
      <c r="H68" s="42">
        <v>50131951</v>
      </c>
      <c r="I68" s="42"/>
      <c r="J68" s="39" t="s">
        <v>79</v>
      </c>
      <c r="K68" s="39"/>
      <c r="L68" s="43"/>
      <c r="M68" s="44">
        <v>972</v>
      </c>
      <c r="N68" s="44">
        <v>90.75</v>
      </c>
      <c r="O68" s="45">
        <v>7</v>
      </c>
      <c r="P68" s="37">
        <v>7</v>
      </c>
      <c r="Q68" s="46">
        <v>6804</v>
      </c>
      <c r="R68" s="46">
        <v>635.25</v>
      </c>
      <c r="S68" s="44">
        <v>6168.8</v>
      </c>
      <c r="T68" s="22" t="e" cm="1">
        <f t="array" ref="T68">SumColor</f>
        <v>#NAME?</v>
      </c>
    </row>
    <row r="69" spans="1:20" x14ac:dyDescent="0.55000000000000004">
      <c r="A69" s="37">
        <f t="shared" si="1"/>
        <v>2019</v>
      </c>
      <c r="B69" s="37" t="s">
        <v>51</v>
      </c>
      <c r="C69" s="38"/>
      <c r="D69" s="38"/>
      <c r="E69" s="39"/>
      <c r="F69" s="40">
        <v>43800</v>
      </c>
      <c r="G69" s="41"/>
      <c r="H69" s="42"/>
      <c r="I69" s="42"/>
      <c r="J69" s="39" t="s">
        <v>213</v>
      </c>
      <c r="K69" s="39">
        <v>1.5</v>
      </c>
      <c r="L69" s="43"/>
      <c r="M69" s="44">
        <v>11.85</v>
      </c>
      <c r="N69" s="44">
        <v>5.0999999999999996</v>
      </c>
      <c r="O69" s="45">
        <v>1000</v>
      </c>
      <c r="P69" s="37">
        <v>1000</v>
      </c>
      <c r="Q69" s="46">
        <v>11850</v>
      </c>
      <c r="R69" s="46">
        <v>5100</v>
      </c>
      <c r="S69" s="44">
        <v>6750</v>
      </c>
      <c r="T69" s="22" t="e" cm="1">
        <f t="array" ref="T69">SumColor</f>
        <v>#NAME?</v>
      </c>
    </row>
    <row r="70" spans="1:20" ht="28.8" x14ac:dyDescent="0.55000000000000004">
      <c r="A70" s="37">
        <f t="shared" si="1"/>
        <v>2019</v>
      </c>
      <c r="B70" s="37" t="s">
        <v>51</v>
      </c>
      <c r="C70" s="38" t="s">
        <v>72</v>
      </c>
      <c r="D70" s="38" t="s">
        <v>90</v>
      </c>
      <c r="E70" s="39" t="s">
        <v>139</v>
      </c>
      <c r="F70" s="40">
        <v>43586</v>
      </c>
      <c r="G70" s="41"/>
      <c r="H70" s="42">
        <v>50328879</v>
      </c>
      <c r="I70" s="42"/>
      <c r="J70" s="39" t="s">
        <v>140</v>
      </c>
      <c r="K70" s="39" t="s">
        <v>141</v>
      </c>
      <c r="L70" s="43"/>
      <c r="M70" s="44">
        <v>118.48</v>
      </c>
      <c r="N70" s="44">
        <v>24.87</v>
      </c>
      <c r="O70" s="45">
        <v>100</v>
      </c>
      <c r="P70" s="37">
        <v>100</v>
      </c>
      <c r="Q70" s="46">
        <v>11848</v>
      </c>
      <c r="R70" s="46">
        <v>2487</v>
      </c>
      <c r="S70" s="44">
        <v>9361</v>
      </c>
      <c r="T70" s="22" t="e" cm="1">
        <f t="array" ref="T70">SumColor</f>
        <v>#NAME?</v>
      </c>
    </row>
    <row r="71" spans="1:20" x14ac:dyDescent="0.55000000000000004">
      <c r="A71" s="47">
        <f t="shared" si="1"/>
        <v>2020</v>
      </c>
      <c r="B71" s="47" t="s">
        <v>214</v>
      </c>
      <c r="C71" s="48" t="s">
        <v>215</v>
      </c>
      <c r="D71" s="48" t="s">
        <v>173</v>
      </c>
      <c r="E71" s="49" t="s">
        <v>216</v>
      </c>
      <c r="F71" s="50">
        <v>43831</v>
      </c>
      <c r="G71" s="51" t="s">
        <v>217</v>
      </c>
      <c r="H71" s="56">
        <v>50069786</v>
      </c>
      <c r="I71" s="56">
        <v>95408959</v>
      </c>
      <c r="J71" s="51" t="s">
        <v>218</v>
      </c>
      <c r="K71" s="51" t="s">
        <v>219</v>
      </c>
      <c r="L71" s="55"/>
      <c r="M71" s="53">
        <v>161</v>
      </c>
      <c r="N71" s="53">
        <v>53.59</v>
      </c>
      <c r="O71" s="54">
        <v>130</v>
      </c>
      <c r="P71" s="47">
        <v>130</v>
      </c>
      <c r="Q71" s="55">
        <v>20930</v>
      </c>
      <c r="R71" s="55">
        <v>6966.7</v>
      </c>
      <c r="S71" s="53">
        <v>13963.3</v>
      </c>
      <c r="T71" s="22" t="e" cm="1">
        <f t="array" ref="T71">SumColor</f>
        <v>#NAME?</v>
      </c>
    </row>
    <row r="72" spans="1:20" x14ac:dyDescent="0.55000000000000004">
      <c r="A72" s="47">
        <f t="shared" si="1"/>
        <v>2020</v>
      </c>
      <c r="B72" s="47" t="s">
        <v>51</v>
      </c>
      <c r="C72" s="48" t="s">
        <v>220</v>
      </c>
      <c r="D72" s="48" t="s">
        <v>173</v>
      </c>
      <c r="E72" s="49" t="s">
        <v>221</v>
      </c>
      <c r="F72" s="50">
        <v>43831</v>
      </c>
      <c r="G72" s="51" t="s">
        <v>217</v>
      </c>
      <c r="H72" s="56">
        <v>50573903</v>
      </c>
      <c r="I72" s="56">
        <v>95465040</v>
      </c>
      <c r="J72" s="51" t="s">
        <v>101</v>
      </c>
      <c r="K72" s="51"/>
      <c r="L72" s="55" t="s">
        <v>76</v>
      </c>
      <c r="M72" s="53">
        <v>275</v>
      </c>
      <c r="N72" s="53">
        <v>14.75</v>
      </c>
      <c r="O72" s="54">
        <v>25</v>
      </c>
      <c r="P72" s="47">
        <v>25</v>
      </c>
      <c r="Q72" s="55">
        <v>6875</v>
      </c>
      <c r="R72" s="55">
        <v>868.75</v>
      </c>
      <c r="S72" s="53">
        <v>6006.25</v>
      </c>
      <c r="T72" s="22" t="e" cm="1">
        <f t="array" ref="T72">SumColor</f>
        <v>#NAME?</v>
      </c>
    </row>
    <row r="73" spans="1:20" x14ac:dyDescent="0.55000000000000004">
      <c r="A73" s="37">
        <f t="shared" si="1"/>
        <v>2020</v>
      </c>
      <c r="B73" s="37" t="s">
        <v>51</v>
      </c>
      <c r="C73" s="38" t="s">
        <v>222</v>
      </c>
      <c r="D73" s="38" t="s">
        <v>94</v>
      </c>
      <c r="E73" s="39" t="s">
        <v>223</v>
      </c>
      <c r="F73" s="40">
        <v>43831</v>
      </c>
      <c r="G73" s="41" t="s">
        <v>217</v>
      </c>
      <c r="H73" s="42">
        <v>50185111</v>
      </c>
      <c r="I73" s="42">
        <v>95442284</v>
      </c>
      <c r="J73" s="41" t="s">
        <v>224</v>
      </c>
      <c r="K73" s="41"/>
      <c r="L73" s="46"/>
      <c r="M73" s="44">
        <v>95</v>
      </c>
      <c r="N73" s="44">
        <v>15.57</v>
      </c>
      <c r="O73" s="45">
        <v>44</v>
      </c>
      <c r="P73" s="37">
        <v>44</v>
      </c>
      <c r="Q73" s="46">
        <v>4180</v>
      </c>
      <c r="R73" s="46">
        <v>685.08</v>
      </c>
      <c r="S73" s="44">
        <v>3494.92</v>
      </c>
      <c r="T73" s="22" t="e" cm="1">
        <f t="array" ref="T73">SumColor</f>
        <v>#NAME?</v>
      </c>
    </row>
    <row r="74" spans="1:20" ht="28.8" x14ac:dyDescent="0.55000000000000004">
      <c r="A74" s="37">
        <f t="shared" si="1"/>
        <v>2020</v>
      </c>
      <c r="B74" s="37" t="s">
        <v>51</v>
      </c>
      <c r="C74" s="38" t="s">
        <v>222</v>
      </c>
      <c r="D74" s="38" t="s">
        <v>94</v>
      </c>
      <c r="E74" s="39" t="s">
        <v>225</v>
      </c>
      <c r="F74" s="40">
        <v>43831</v>
      </c>
      <c r="G74" s="41" t="s">
        <v>217</v>
      </c>
      <c r="H74" s="42" t="s">
        <v>84</v>
      </c>
      <c r="I74" s="42">
        <v>95350793</v>
      </c>
      <c r="J74" s="41" t="s">
        <v>226</v>
      </c>
      <c r="K74" s="41"/>
      <c r="L74" s="46"/>
      <c r="M74" s="44">
        <v>9</v>
      </c>
      <c r="N74" s="44">
        <v>3.51</v>
      </c>
      <c r="O74" s="45">
        <v>1750</v>
      </c>
      <c r="P74" s="37">
        <v>1750</v>
      </c>
      <c r="Q74" s="46">
        <v>15750</v>
      </c>
      <c r="R74" s="46">
        <v>6142.5</v>
      </c>
      <c r="S74" s="44">
        <v>9607.5</v>
      </c>
      <c r="T74" s="22" t="e" cm="1">
        <f t="array" ref="T74">SumColor</f>
        <v>#NAME?</v>
      </c>
    </row>
    <row r="75" spans="1:20" x14ac:dyDescent="0.55000000000000004">
      <c r="A75" s="37">
        <f t="shared" si="1"/>
        <v>2020</v>
      </c>
      <c r="B75" s="37" t="s">
        <v>51</v>
      </c>
      <c r="C75" s="38" t="s">
        <v>63</v>
      </c>
      <c r="D75" s="38"/>
      <c r="E75" s="39" t="s">
        <v>227</v>
      </c>
      <c r="F75" s="40">
        <v>43831</v>
      </c>
      <c r="G75" s="41" t="s">
        <v>217</v>
      </c>
      <c r="H75" s="42">
        <v>50450067</v>
      </c>
      <c r="I75" s="42">
        <v>95229571</v>
      </c>
      <c r="J75" s="41"/>
      <c r="K75" s="41"/>
      <c r="L75" s="46"/>
      <c r="M75" s="44">
        <v>707.58</v>
      </c>
      <c r="N75" s="44">
        <v>270.13</v>
      </c>
      <c r="O75" s="45">
        <v>36</v>
      </c>
      <c r="P75" s="37">
        <v>36</v>
      </c>
      <c r="Q75" s="46">
        <v>25472.880000000001</v>
      </c>
      <c r="R75" s="46">
        <v>9724.68</v>
      </c>
      <c r="S75" s="44">
        <v>15748.2</v>
      </c>
      <c r="T75" s="22" t="e" cm="1">
        <f t="array" ref="T75">SumColor</f>
        <v>#NAME?</v>
      </c>
    </row>
    <row r="76" spans="1:20" ht="28.8" x14ac:dyDescent="0.55000000000000004">
      <c r="A76" s="37">
        <f t="shared" si="1"/>
        <v>2020</v>
      </c>
      <c r="B76" s="37" t="s">
        <v>51</v>
      </c>
      <c r="C76" s="38" t="s">
        <v>52</v>
      </c>
      <c r="D76" s="38" t="s">
        <v>90</v>
      </c>
      <c r="E76" s="39" t="s">
        <v>91</v>
      </c>
      <c r="F76" s="40">
        <v>43831</v>
      </c>
      <c r="G76" s="41"/>
      <c r="H76" s="42">
        <v>50185111</v>
      </c>
      <c r="I76" s="42"/>
      <c r="J76" s="39" t="s">
        <v>182</v>
      </c>
      <c r="K76" s="39" t="s">
        <v>93</v>
      </c>
      <c r="L76" s="43">
        <v>8.85</v>
      </c>
      <c r="M76" s="44">
        <v>95</v>
      </c>
      <c r="N76" s="44">
        <v>14.64</v>
      </c>
      <c r="O76" s="45">
        <v>80</v>
      </c>
      <c r="P76" s="37">
        <v>80</v>
      </c>
      <c r="Q76" s="46">
        <v>7600</v>
      </c>
      <c r="R76" s="46">
        <v>1171.2</v>
      </c>
      <c r="S76" s="44">
        <v>6428.8</v>
      </c>
      <c r="T76" s="22" t="e" cm="1">
        <f t="array" ref="T76">SumColor</f>
        <v>#NAME?</v>
      </c>
    </row>
    <row r="77" spans="1:20" x14ac:dyDescent="0.55000000000000004">
      <c r="A77" s="37">
        <f t="shared" si="1"/>
        <v>2020</v>
      </c>
      <c r="B77" s="37" t="s">
        <v>51</v>
      </c>
      <c r="C77" s="38" t="s">
        <v>228</v>
      </c>
      <c r="D77" s="38" t="s">
        <v>94</v>
      </c>
      <c r="E77" s="39" t="s">
        <v>229</v>
      </c>
      <c r="F77" s="40">
        <v>43831</v>
      </c>
      <c r="G77" s="41"/>
      <c r="H77" s="42">
        <v>50575074</v>
      </c>
      <c r="I77" s="42">
        <v>94868975</v>
      </c>
      <c r="J77" s="41">
        <v>316</v>
      </c>
      <c r="K77" s="41"/>
      <c r="L77" s="46"/>
      <c r="M77" s="44">
        <v>2500</v>
      </c>
      <c r="N77" s="44">
        <v>534.46</v>
      </c>
      <c r="O77" s="45">
        <v>4</v>
      </c>
      <c r="P77" s="37">
        <v>45</v>
      </c>
      <c r="Q77" s="46">
        <v>62500</v>
      </c>
      <c r="R77" s="46">
        <v>24051.05</v>
      </c>
      <c r="S77" s="44">
        <v>37948.949999999997</v>
      </c>
      <c r="T77" s="22" t="e" cm="1">
        <f t="array" ref="T77">SumColor</f>
        <v>#NAME?</v>
      </c>
    </row>
    <row r="78" spans="1:20" x14ac:dyDescent="0.55000000000000004">
      <c r="A78" s="47">
        <f t="shared" si="1"/>
        <v>2020</v>
      </c>
      <c r="B78" s="47" t="s">
        <v>51</v>
      </c>
      <c r="C78" s="48" t="s">
        <v>230</v>
      </c>
      <c r="D78" s="48" t="s">
        <v>132</v>
      </c>
      <c r="E78" s="49" t="s">
        <v>231</v>
      </c>
      <c r="F78" s="50">
        <v>43862</v>
      </c>
      <c r="G78" s="51"/>
      <c r="H78" s="56">
        <v>50573903</v>
      </c>
      <c r="I78" s="56">
        <v>95465040</v>
      </c>
      <c r="J78" s="51" t="s">
        <v>232</v>
      </c>
      <c r="K78" s="51"/>
      <c r="L78" s="55"/>
      <c r="M78" s="53">
        <v>275.39999999999998</v>
      </c>
      <c r="N78" s="53">
        <v>24.39</v>
      </c>
      <c r="O78" s="54">
        <v>25</v>
      </c>
      <c r="P78" s="47">
        <v>25</v>
      </c>
      <c r="Q78" s="55">
        <v>6885</v>
      </c>
      <c r="R78" s="55">
        <v>609.75</v>
      </c>
      <c r="S78" s="53">
        <v>6275.25</v>
      </c>
      <c r="T78" s="22" t="e" cm="1">
        <f t="array" ref="T78">SumColor</f>
        <v>#NAME?</v>
      </c>
    </row>
    <row r="79" spans="1:20" x14ac:dyDescent="0.55000000000000004">
      <c r="A79" s="37">
        <f t="shared" si="1"/>
        <v>2020</v>
      </c>
      <c r="B79" s="37" t="s">
        <v>51</v>
      </c>
      <c r="C79" s="38" t="s">
        <v>222</v>
      </c>
      <c r="D79" s="38" t="s">
        <v>94</v>
      </c>
      <c r="E79" s="39" t="s">
        <v>233</v>
      </c>
      <c r="F79" s="40">
        <v>43862</v>
      </c>
      <c r="G79" s="41" t="s">
        <v>234</v>
      </c>
      <c r="H79" s="42">
        <v>50351869</v>
      </c>
      <c r="I79" s="42">
        <v>95465050</v>
      </c>
      <c r="J79" s="41" t="s">
        <v>101</v>
      </c>
      <c r="K79" s="41">
        <v>1.375</v>
      </c>
      <c r="L79" s="46" t="s">
        <v>235</v>
      </c>
      <c r="M79" s="44">
        <v>93.38</v>
      </c>
      <c r="N79" s="44">
        <v>30.36</v>
      </c>
      <c r="O79" s="45"/>
      <c r="P79" s="37">
        <v>125</v>
      </c>
      <c r="Q79" s="46">
        <v>11672.5</v>
      </c>
      <c r="R79" s="46">
        <v>3795</v>
      </c>
      <c r="S79" s="44">
        <v>7877.5</v>
      </c>
      <c r="T79" s="22" t="e" cm="1">
        <f t="array" ref="T79">SumColor</f>
        <v>#NAME?</v>
      </c>
    </row>
    <row r="80" spans="1:20" x14ac:dyDescent="0.55000000000000004">
      <c r="A80" s="37">
        <f t="shared" si="1"/>
        <v>2020</v>
      </c>
      <c r="B80" s="37" t="s">
        <v>51</v>
      </c>
      <c r="C80" s="38" t="s">
        <v>72</v>
      </c>
      <c r="D80" s="38" t="s">
        <v>112</v>
      </c>
      <c r="E80" s="39" t="s">
        <v>121</v>
      </c>
      <c r="F80" s="40">
        <v>43862</v>
      </c>
      <c r="G80" s="41" t="s">
        <v>234</v>
      </c>
      <c r="H80" s="42">
        <v>50386768</v>
      </c>
      <c r="I80" s="42">
        <v>95463214</v>
      </c>
      <c r="J80" s="39" t="s">
        <v>122</v>
      </c>
      <c r="K80" s="39" t="s">
        <v>123</v>
      </c>
      <c r="L80" s="43">
        <v>33.83</v>
      </c>
      <c r="M80" s="44">
        <v>143.22999999999999</v>
      </c>
      <c r="N80" s="44">
        <v>71.739999999999995</v>
      </c>
      <c r="O80" s="45">
        <v>72</v>
      </c>
      <c r="P80" s="37">
        <v>72</v>
      </c>
      <c r="Q80" s="46">
        <v>10026.1</v>
      </c>
      <c r="R80" s="46">
        <v>5021.99</v>
      </c>
      <c r="S80" s="44">
        <v>5004.1099999999997</v>
      </c>
      <c r="T80" s="22" t="e" cm="1">
        <f t="array" ref="T80">SumColor</f>
        <v>#NAME?</v>
      </c>
    </row>
    <row r="81" spans="1:20" x14ac:dyDescent="0.55000000000000004">
      <c r="A81" s="47">
        <f t="shared" si="1"/>
        <v>2020</v>
      </c>
      <c r="B81" s="47" t="s">
        <v>51</v>
      </c>
      <c r="C81" s="48" t="s">
        <v>124</v>
      </c>
      <c r="D81" s="48" t="s">
        <v>132</v>
      </c>
      <c r="E81" s="49" t="s">
        <v>236</v>
      </c>
      <c r="F81" s="50">
        <v>43862</v>
      </c>
      <c r="G81" s="51" t="s">
        <v>237</v>
      </c>
      <c r="H81" s="56">
        <v>50554011</v>
      </c>
      <c r="I81" s="56">
        <v>95548408</v>
      </c>
      <c r="J81" s="51" t="s">
        <v>238</v>
      </c>
      <c r="K81" s="51"/>
      <c r="L81" s="55"/>
      <c r="M81" s="53">
        <v>1555.07</v>
      </c>
      <c r="N81" s="53">
        <v>83.22</v>
      </c>
      <c r="O81" s="54">
        <v>25</v>
      </c>
      <c r="P81" s="47">
        <v>25</v>
      </c>
      <c r="Q81" s="55">
        <v>38876.75</v>
      </c>
      <c r="R81" s="55">
        <v>2080.5</v>
      </c>
      <c r="S81" s="53">
        <v>36796.25</v>
      </c>
      <c r="T81" s="22" t="e" cm="1">
        <f t="array" ref="T81">SumColor</f>
        <v>#NAME?</v>
      </c>
    </row>
    <row r="82" spans="1:20" ht="28.8" x14ac:dyDescent="0.55000000000000004">
      <c r="A82" s="37">
        <f t="shared" si="1"/>
        <v>2020</v>
      </c>
      <c r="B82" s="37" t="s">
        <v>51</v>
      </c>
      <c r="C82" s="38" t="s">
        <v>52</v>
      </c>
      <c r="D82" s="38" t="s">
        <v>90</v>
      </c>
      <c r="E82" s="39" t="s">
        <v>91</v>
      </c>
      <c r="F82" s="40">
        <v>43862</v>
      </c>
      <c r="G82" s="41"/>
      <c r="H82" s="42">
        <v>50185111</v>
      </c>
      <c r="I82" s="42">
        <v>95551341</v>
      </c>
      <c r="J82" s="39" t="s">
        <v>182</v>
      </c>
      <c r="K82" s="39" t="s">
        <v>93</v>
      </c>
      <c r="L82" s="43">
        <v>8.85</v>
      </c>
      <c r="M82" s="44">
        <v>95</v>
      </c>
      <c r="N82" s="44">
        <v>14.64</v>
      </c>
      <c r="O82" s="45">
        <v>80</v>
      </c>
      <c r="P82" s="37">
        <v>80</v>
      </c>
      <c r="Q82" s="46">
        <v>7600</v>
      </c>
      <c r="R82" s="46">
        <v>1171.2</v>
      </c>
      <c r="S82" s="44">
        <v>6428.8</v>
      </c>
      <c r="T82" s="22" t="e" cm="1">
        <f t="array" ref="T82">SumColor</f>
        <v>#NAME?</v>
      </c>
    </row>
    <row r="83" spans="1:20" x14ac:dyDescent="0.55000000000000004">
      <c r="A83" s="47">
        <f t="shared" si="1"/>
        <v>2020</v>
      </c>
      <c r="B83" s="47" t="s">
        <v>51</v>
      </c>
      <c r="C83" s="48" t="s">
        <v>137</v>
      </c>
      <c r="D83" s="48" t="s">
        <v>132</v>
      </c>
      <c r="E83" s="49" t="s">
        <v>236</v>
      </c>
      <c r="F83" s="50">
        <v>43862</v>
      </c>
      <c r="G83" s="51" t="s">
        <v>237</v>
      </c>
      <c r="H83" s="56"/>
      <c r="I83" s="56"/>
      <c r="J83" s="51" t="s">
        <v>75</v>
      </c>
      <c r="K83" s="51" t="s">
        <v>239</v>
      </c>
      <c r="L83" s="55"/>
      <c r="M83" s="53"/>
      <c r="N83" s="53"/>
      <c r="O83" s="54">
        <v>100</v>
      </c>
      <c r="P83" s="47"/>
      <c r="Q83" s="55"/>
      <c r="R83" s="55"/>
      <c r="S83" s="53"/>
      <c r="T83" s="22" t="e" cm="1">
        <f t="array" ref="T83">SumColor</f>
        <v>#NAME?</v>
      </c>
    </row>
    <row r="84" spans="1:20" x14ac:dyDescent="0.55000000000000004">
      <c r="A84" s="47">
        <f t="shared" si="1"/>
        <v>2020</v>
      </c>
      <c r="B84" s="47" t="s">
        <v>51</v>
      </c>
      <c r="C84" s="48" t="s">
        <v>124</v>
      </c>
      <c r="D84" s="48" t="s">
        <v>132</v>
      </c>
      <c r="E84" s="49" t="s">
        <v>236</v>
      </c>
      <c r="F84" s="50">
        <v>43862</v>
      </c>
      <c r="G84" s="51" t="s">
        <v>237</v>
      </c>
      <c r="H84" s="56">
        <v>50554011</v>
      </c>
      <c r="I84" s="56"/>
      <c r="J84" s="51" t="s">
        <v>238</v>
      </c>
      <c r="K84" s="51"/>
      <c r="L84" s="55"/>
      <c r="M84" s="53"/>
      <c r="N84" s="53"/>
      <c r="O84" s="54"/>
      <c r="P84" s="47"/>
      <c r="Q84" s="55"/>
      <c r="R84" s="55"/>
      <c r="S84" s="53"/>
      <c r="T84" s="22" t="e" cm="1">
        <f t="array" ref="T84">SumColor</f>
        <v>#NAME?</v>
      </c>
    </row>
    <row r="85" spans="1:20" x14ac:dyDescent="0.55000000000000004">
      <c r="A85" s="37">
        <f t="shared" si="1"/>
        <v>2020</v>
      </c>
      <c r="B85" s="37" t="s">
        <v>51</v>
      </c>
      <c r="C85" s="38" t="s">
        <v>72</v>
      </c>
      <c r="D85" s="38" t="s">
        <v>90</v>
      </c>
      <c r="E85" s="39" t="s">
        <v>110</v>
      </c>
      <c r="F85" s="40">
        <v>43862</v>
      </c>
      <c r="G85" s="41"/>
      <c r="H85" s="42">
        <v>50371591</v>
      </c>
      <c r="I85" s="42">
        <v>95516448</v>
      </c>
      <c r="J85" s="39" t="s">
        <v>55</v>
      </c>
      <c r="K85" s="39" t="s">
        <v>111</v>
      </c>
      <c r="L85" s="43"/>
      <c r="M85" s="44">
        <v>31.4</v>
      </c>
      <c r="N85" s="44">
        <v>1.69</v>
      </c>
      <c r="O85" s="45">
        <v>200</v>
      </c>
      <c r="P85" s="37">
        <v>200</v>
      </c>
      <c r="Q85" s="46">
        <v>6280</v>
      </c>
      <c r="R85" s="46">
        <v>337.32</v>
      </c>
      <c r="S85" s="46">
        <v>5942.68</v>
      </c>
      <c r="T85" s="22" t="e" cm="1">
        <f t="array" ref="T85">SumColor</f>
        <v>#NAME?</v>
      </c>
    </row>
    <row r="86" spans="1:20" x14ac:dyDescent="0.55000000000000004">
      <c r="A86" s="47">
        <f t="shared" si="1"/>
        <v>2020</v>
      </c>
      <c r="B86" s="47" t="s">
        <v>51</v>
      </c>
      <c r="C86" s="48" t="s">
        <v>97</v>
      </c>
      <c r="D86" s="48" t="s">
        <v>132</v>
      </c>
      <c r="E86" s="49" t="s">
        <v>240</v>
      </c>
      <c r="F86" s="50">
        <v>43891</v>
      </c>
      <c r="G86" s="51" t="s">
        <v>234</v>
      </c>
      <c r="H86" s="56"/>
      <c r="I86" s="56">
        <v>95335943</v>
      </c>
      <c r="J86" s="51" t="s">
        <v>206</v>
      </c>
      <c r="K86" s="51" t="s">
        <v>241</v>
      </c>
      <c r="L86" s="55"/>
      <c r="M86" s="53">
        <v>6000</v>
      </c>
      <c r="N86" s="53">
        <v>1499.96</v>
      </c>
      <c r="O86" s="54">
        <v>1</v>
      </c>
      <c r="P86" s="47">
        <v>1</v>
      </c>
      <c r="Q86" s="55">
        <v>6000</v>
      </c>
      <c r="R86" s="55">
        <v>1499.96</v>
      </c>
      <c r="S86" s="53">
        <v>4500.04</v>
      </c>
      <c r="T86" s="22" t="e" cm="1">
        <f t="array" ref="T86">SumColor</f>
        <v>#NAME?</v>
      </c>
    </row>
    <row r="87" spans="1:20" x14ac:dyDescent="0.55000000000000004">
      <c r="A87" s="37">
        <f t="shared" si="1"/>
        <v>2020</v>
      </c>
      <c r="B87" s="37" t="s">
        <v>51</v>
      </c>
      <c r="C87" s="38" t="s">
        <v>72</v>
      </c>
      <c r="D87" s="38" t="s">
        <v>94</v>
      </c>
      <c r="E87" s="39" t="s">
        <v>188</v>
      </c>
      <c r="F87" s="40">
        <v>43891</v>
      </c>
      <c r="G87" s="41"/>
      <c r="H87" s="42">
        <v>50466201</v>
      </c>
      <c r="I87" s="42">
        <v>94744966</v>
      </c>
      <c r="J87" s="39" t="s">
        <v>189</v>
      </c>
      <c r="K87" s="39" t="s">
        <v>190</v>
      </c>
      <c r="L87" s="43"/>
      <c r="M87" s="44">
        <v>305.64</v>
      </c>
      <c r="N87" s="44">
        <v>20.02</v>
      </c>
      <c r="O87" s="45">
        <v>20</v>
      </c>
      <c r="P87" s="37">
        <v>20</v>
      </c>
      <c r="Q87" s="46">
        <v>6112.8</v>
      </c>
      <c r="R87" s="46">
        <v>404</v>
      </c>
      <c r="S87" s="44">
        <v>5708.8</v>
      </c>
      <c r="T87" s="22" t="e" cm="1">
        <f t="array" ref="T87">SumColor</f>
        <v>#NAME?</v>
      </c>
    </row>
    <row r="88" spans="1:20" x14ac:dyDescent="0.55000000000000004">
      <c r="A88" s="47">
        <f t="shared" si="1"/>
        <v>2020</v>
      </c>
      <c r="B88" s="47" t="s">
        <v>51</v>
      </c>
      <c r="C88" s="48" t="s">
        <v>242</v>
      </c>
      <c r="D88" s="48" t="s">
        <v>243</v>
      </c>
      <c r="E88" s="49" t="s">
        <v>244</v>
      </c>
      <c r="F88" s="50">
        <v>43952</v>
      </c>
      <c r="G88" s="51"/>
      <c r="H88" s="56">
        <v>50073506</v>
      </c>
      <c r="I88" s="56">
        <v>95493290</v>
      </c>
      <c r="J88" s="51" t="s">
        <v>245</v>
      </c>
      <c r="K88" s="51"/>
      <c r="L88" s="55"/>
      <c r="M88" s="53">
        <v>330</v>
      </c>
      <c r="N88" s="53">
        <v>17.96</v>
      </c>
      <c r="O88" s="54">
        <v>90</v>
      </c>
      <c r="P88" s="47">
        <v>90</v>
      </c>
      <c r="Q88" s="55">
        <v>29700</v>
      </c>
      <c r="R88" s="55">
        <v>1617.28</v>
      </c>
      <c r="S88" s="53">
        <v>28082.720000000001</v>
      </c>
      <c r="T88" s="22" t="e" cm="1">
        <f t="array" ref="T88">SumColor</f>
        <v>#NAME?</v>
      </c>
    </row>
    <row r="89" spans="1:20" x14ac:dyDescent="0.55000000000000004">
      <c r="A89" s="37">
        <f t="shared" si="1"/>
        <v>2020</v>
      </c>
      <c r="B89" s="37" t="s">
        <v>51</v>
      </c>
      <c r="C89" s="38" t="s">
        <v>124</v>
      </c>
      <c r="D89" s="38" t="s">
        <v>94</v>
      </c>
      <c r="E89" s="39" t="s">
        <v>210</v>
      </c>
      <c r="F89" s="40">
        <v>43952</v>
      </c>
      <c r="G89" s="41"/>
      <c r="H89" s="67">
        <v>50371533</v>
      </c>
      <c r="I89" s="42">
        <v>94961994</v>
      </c>
      <c r="J89" s="68" t="s">
        <v>177</v>
      </c>
      <c r="K89" s="39"/>
      <c r="L89" s="43"/>
      <c r="M89" s="44">
        <v>370.62</v>
      </c>
      <c r="N89" s="44">
        <v>181.01</v>
      </c>
      <c r="O89" s="45">
        <v>25</v>
      </c>
      <c r="P89" s="69">
        <v>25</v>
      </c>
      <c r="Q89" s="70">
        <v>9265.5</v>
      </c>
      <c r="R89" s="46">
        <v>4525.25</v>
      </c>
      <c r="S89" s="44">
        <v>4740.25</v>
      </c>
      <c r="T89" s="22" t="e" cm="1">
        <f t="array" ref="T89">SumColor</f>
        <v>#NAME?</v>
      </c>
    </row>
    <row r="90" spans="1:20" x14ac:dyDescent="0.55000000000000004">
      <c r="A90" s="37">
        <f t="shared" si="1"/>
        <v>2020</v>
      </c>
      <c r="B90" s="37" t="s">
        <v>51</v>
      </c>
      <c r="C90" s="38" t="s">
        <v>159</v>
      </c>
      <c r="D90" s="38" t="s">
        <v>94</v>
      </c>
      <c r="E90" s="39" t="s">
        <v>160</v>
      </c>
      <c r="F90" s="40">
        <v>43952</v>
      </c>
      <c r="G90" s="41"/>
      <c r="H90" s="42">
        <v>50185112</v>
      </c>
      <c r="I90" s="42">
        <v>94716348</v>
      </c>
      <c r="J90" s="39" t="s">
        <v>79</v>
      </c>
      <c r="K90" s="39" t="s">
        <v>161</v>
      </c>
      <c r="L90" s="43"/>
      <c r="M90" s="44">
        <v>18</v>
      </c>
      <c r="N90" s="44">
        <v>5.36</v>
      </c>
      <c r="O90" s="45">
        <v>180</v>
      </c>
      <c r="P90" s="37">
        <v>180</v>
      </c>
      <c r="Q90" s="46">
        <v>3240</v>
      </c>
      <c r="R90" s="46">
        <v>964.8</v>
      </c>
      <c r="S90" s="44">
        <v>2275.1999999999998</v>
      </c>
      <c r="T90" s="22" t="e" cm="1">
        <f t="array" ref="T90">SumColor</f>
        <v>#NAME?</v>
      </c>
    </row>
    <row r="91" spans="1:20" ht="28.8" x14ac:dyDescent="0.55000000000000004">
      <c r="A91" s="37">
        <f t="shared" si="1"/>
        <v>2020</v>
      </c>
      <c r="B91" s="37" t="s">
        <v>51</v>
      </c>
      <c r="C91" s="38" t="s">
        <v>222</v>
      </c>
      <c r="D91" s="38" t="s">
        <v>94</v>
      </c>
      <c r="E91" s="39" t="s">
        <v>225</v>
      </c>
      <c r="F91" s="40">
        <v>43983</v>
      </c>
      <c r="G91" s="41" t="s">
        <v>217</v>
      </c>
      <c r="H91" s="42" t="s">
        <v>84</v>
      </c>
      <c r="I91" s="42">
        <v>95350793</v>
      </c>
      <c r="J91" s="41" t="s">
        <v>226</v>
      </c>
      <c r="K91" s="41"/>
      <c r="L91" s="46"/>
      <c r="M91" s="44">
        <v>9</v>
      </c>
      <c r="N91" s="44">
        <v>3.51</v>
      </c>
      <c r="O91" s="45">
        <v>1750</v>
      </c>
      <c r="P91" s="37">
        <v>1750</v>
      </c>
      <c r="Q91" s="46">
        <v>15750</v>
      </c>
      <c r="R91" s="46">
        <v>6142.5</v>
      </c>
      <c r="S91" s="44">
        <v>9607.5</v>
      </c>
      <c r="T91" s="22" t="e" cm="1">
        <f t="array" ref="T91">SumColor</f>
        <v>#NAME?</v>
      </c>
    </row>
    <row r="92" spans="1:20" ht="28.8" x14ac:dyDescent="0.55000000000000004">
      <c r="A92" s="37">
        <f t="shared" si="1"/>
        <v>2020</v>
      </c>
      <c r="B92" s="37" t="s">
        <v>51</v>
      </c>
      <c r="C92" s="38" t="s">
        <v>72</v>
      </c>
      <c r="D92" s="38" t="s">
        <v>94</v>
      </c>
      <c r="E92" s="39" t="s">
        <v>95</v>
      </c>
      <c r="F92" s="40">
        <v>44013</v>
      </c>
      <c r="G92" s="41"/>
      <c r="H92" s="42">
        <v>50371581</v>
      </c>
      <c r="I92" s="42">
        <v>95707655</v>
      </c>
      <c r="J92" s="39" t="s">
        <v>55</v>
      </c>
      <c r="K92" s="39" t="s">
        <v>96</v>
      </c>
      <c r="L92" s="43"/>
      <c r="M92" s="44">
        <v>48.66</v>
      </c>
      <c r="N92" s="44">
        <v>8.15</v>
      </c>
      <c r="O92" s="45">
        <v>100</v>
      </c>
      <c r="P92" s="37">
        <v>100</v>
      </c>
      <c r="Q92" s="46">
        <v>4866</v>
      </c>
      <c r="R92" s="46">
        <v>815</v>
      </c>
      <c r="S92" s="44">
        <v>4051</v>
      </c>
      <c r="T92" s="22" t="e" cm="1">
        <f t="array" ref="T92">SumColor</f>
        <v>#NAME?</v>
      </c>
    </row>
    <row r="93" spans="1:20" ht="28.8" x14ac:dyDescent="0.55000000000000004">
      <c r="A93" s="47">
        <f t="shared" si="1"/>
        <v>2020</v>
      </c>
      <c r="B93" s="47" t="s">
        <v>51</v>
      </c>
      <c r="C93" s="48" t="s">
        <v>63</v>
      </c>
      <c r="D93" s="48" t="s">
        <v>58</v>
      </c>
      <c r="E93" s="49" t="s">
        <v>88</v>
      </c>
      <c r="F93" s="50">
        <v>44013</v>
      </c>
      <c r="G93" s="51"/>
      <c r="H93" s="56">
        <v>50388867</v>
      </c>
      <c r="I93" s="56">
        <v>95907347</v>
      </c>
      <c r="J93" s="49" t="s">
        <v>61</v>
      </c>
      <c r="K93" s="49" t="s">
        <v>89</v>
      </c>
      <c r="L93" s="52"/>
      <c r="M93" s="53">
        <v>138.41999999999999</v>
      </c>
      <c r="N93" s="53">
        <v>110.76</v>
      </c>
      <c r="O93" s="54">
        <v>128</v>
      </c>
      <c r="P93" s="47">
        <v>128</v>
      </c>
      <c r="Q93" s="55">
        <v>17717.759999999998</v>
      </c>
      <c r="R93" s="55">
        <v>14177.28</v>
      </c>
      <c r="S93" s="53">
        <v>3540.48</v>
      </c>
      <c r="T93" s="22" t="e" cm="1">
        <f t="array" ref="T93">SumColor</f>
        <v>#NAME?</v>
      </c>
    </row>
    <row r="94" spans="1:20" x14ac:dyDescent="0.55000000000000004">
      <c r="A94" s="37">
        <f t="shared" si="1"/>
        <v>2020</v>
      </c>
      <c r="B94" s="37" t="s">
        <v>51</v>
      </c>
      <c r="C94" s="38" t="s">
        <v>63</v>
      </c>
      <c r="D94" s="38" t="s">
        <v>90</v>
      </c>
      <c r="E94" s="39" t="s">
        <v>205</v>
      </c>
      <c r="F94" s="40">
        <v>44044</v>
      </c>
      <c r="G94" s="41"/>
      <c r="H94" s="42">
        <v>50579923</v>
      </c>
      <c r="I94" s="42"/>
      <c r="J94" s="39" t="s">
        <v>206</v>
      </c>
      <c r="K94" s="39" t="s">
        <v>207</v>
      </c>
      <c r="L94" s="43"/>
      <c r="M94" s="44">
        <v>85</v>
      </c>
      <c r="N94" s="44">
        <v>49.49</v>
      </c>
      <c r="O94" s="45">
        <v>50</v>
      </c>
      <c r="P94" s="37">
        <v>50</v>
      </c>
      <c r="Q94" s="46">
        <v>4250</v>
      </c>
      <c r="R94" s="46">
        <v>2474.5</v>
      </c>
      <c r="S94" s="44">
        <v>1775.5</v>
      </c>
      <c r="T94" s="22" t="e" cm="1">
        <f t="array" ref="T94">SumColor</f>
        <v>#NAME?</v>
      </c>
    </row>
    <row r="95" spans="1:20" x14ac:dyDescent="0.55000000000000004">
      <c r="A95" s="37">
        <f t="shared" si="1"/>
        <v>2020</v>
      </c>
      <c r="B95" s="37" t="s">
        <v>51</v>
      </c>
      <c r="C95" s="38" t="s">
        <v>72</v>
      </c>
      <c r="D95" s="38" t="s">
        <v>90</v>
      </c>
      <c r="E95" s="39" t="s">
        <v>110</v>
      </c>
      <c r="F95" s="40">
        <v>44044</v>
      </c>
      <c r="G95" s="41"/>
      <c r="H95" s="42">
        <v>50371591</v>
      </c>
      <c r="I95" s="42">
        <v>95516448</v>
      </c>
      <c r="J95" s="39" t="s">
        <v>55</v>
      </c>
      <c r="K95" s="39" t="s">
        <v>111</v>
      </c>
      <c r="L95" s="43"/>
      <c r="M95" s="44">
        <v>31.4</v>
      </c>
      <c r="N95" s="44">
        <v>1.69</v>
      </c>
      <c r="O95" s="45">
        <v>100</v>
      </c>
      <c r="P95" s="37">
        <v>100</v>
      </c>
      <c r="Q95" s="46">
        <v>3140</v>
      </c>
      <c r="R95" s="46">
        <v>169</v>
      </c>
      <c r="S95" s="46">
        <v>2971</v>
      </c>
      <c r="T95" s="22" t="e" cm="1">
        <f t="array" ref="T95">SumColor</f>
        <v>#NAME?</v>
      </c>
    </row>
    <row r="96" spans="1:20" x14ac:dyDescent="0.55000000000000004">
      <c r="A96" s="47">
        <f t="shared" si="1"/>
        <v>2020</v>
      </c>
      <c r="B96" s="47" t="s">
        <v>51</v>
      </c>
      <c r="C96" s="48" t="s">
        <v>103</v>
      </c>
      <c r="D96" s="48" t="s">
        <v>173</v>
      </c>
      <c r="E96" s="49" t="s">
        <v>246</v>
      </c>
      <c r="F96" s="50">
        <v>44075</v>
      </c>
      <c r="G96" s="51"/>
      <c r="H96" s="56">
        <v>50572665</v>
      </c>
      <c r="I96" s="56">
        <v>95707312</v>
      </c>
      <c r="J96" s="51"/>
      <c r="K96" s="51"/>
      <c r="L96" s="55"/>
      <c r="M96" s="53">
        <v>230</v>
      </c>
      <c r="N96" s="53">
        <v>79.63</v>
      </c>
      <c r="O96" s="54">
        <v>120</v>
      </c>
      <c r="P96" s="47">
        <v>120</v>
      </c>
      <c r="Q96" s="55">
        <v>27600</v>
      </c>
      <c r="R96" s="55">
        <v>9555.6</v>
      </c>
      <c r="S96" s="53">
        <v>18044.400000000001</v>
      </c>
      <c r="T96" s="22" t="e" cm="1">
        <f t="array" ref="T96">SumColor</f>
        <v>#NAME?</v>
      </c>
    </row>
    <row r="97" spans="1:20" x14ac:dyDescent="0.55000000000000004">
      <c r="A97" s="37">
        <f t="shared" si="1"/>
        <v>2020</v>
      </c>
      <c r="B97" s="37" t="s">
        <v>51</v>
      </c>
      <c r="C97" s="38" t="s">
        <v>72</v>
      </c>
      <c r="D97" s="38" t="s">
        <v>112</v>
      </c>
      <c r="E97" s="39" t="s">
        <v>121</v>
      </c>
      <c r="F97" s="40">
        <v>44075</v>
      </c>
      <c r="G97" s="41"/>
      <c r="H97" s="42">
        <v>50386768</v>
      </c>
      <c r="I97" s="42">
        <v>95990382</v>
      </c>
      <c r="J97" s="39" t="s">
        <v>122</v>
      </c>
      <c r="K97" s="39" t="s">
        <v>123</v>
      </c>
      <c r="L97" s="43"/>
      <c r="M97" s="44">
        <v>143.22999999999999</v>
      </c>
      <c r="N97" s="44">
        <v>71.739999999999995</v>
      </c>
      <c r="O97" s="45">
        <v>80</v>
      </c>
      <c r="P97" s="37">
        <v>80</v>
      </c>
      <c r="Q97" s="46">
        <v>11458.4</v>
      </c>
      <c r="R97" s="46">
        <v>5339.2</v>
      </c>
      <c r="S97" s="44">
        <v>5719.2</v>
      </c>
      <c r="T97" s="22" t="e" cm="1">
        <f t="array" ref="T97">SumColor</f>
        <v>#NAME?</v>
      </c>
    </row>
    <row r="98" spans="1:20" ht="28.8" x14ac:dyDescent="0.55000000000000004">
      <c r="A98" s="47">
        <f t="shared" si="1"/>
        <v>2020</v>
      </c>
      <c r="B98" s="47" t="s">
        <v>51</v>
      </c>
      <c r="C98" s="48" t="s">
        <v>57</v>
      </c>
      <c r="D98" s="48" t="s">
        <v>58</v>
      </c>
      <c r="E98" s="49" t="s">
        <v>59</v>
      </c>
      <c r="F98" s="50">
        <v>44105</v>
      </c>
      <c r="G98" s="51"/>
      <c r="H98" s="51">
        <v>50565761</v>
      </c>
      <c r="I98" s="51">
        <v>96079231</v>
      </c>
      <c r="J98" s="49" t="s">
        <v>61</v>
      </c>
      <c r="K98" s="49" t="s">
        <v>62</v>
      </c>
      <c r="L98" s="52"/>
      <c r="M98" s="53">
        <v>1487.96</v>
      </c>
      <c r="N98" s="53">
        <v>78.42</v>
      </c>
      <c r="O98" s="54">
        <v>52</v>
      </c>
      <c r="P98" s="47">
        <v>52</v>
      </c>
      <c r="Q98" s="55">
        <v>77324</v>
      </c>
      <c r="R98" s="55">
        <v>4077.84</v>
      </c>
      <c r="S98" s="53">
        <v>73246.16</v>
      </c>
      <c r="T98" s="22" t="e" cm="1">
        <f t="array" ref="T98">SumColor</f>
        <v>#NAME?</v>
      </c>
    </row>
    <row r="99" spans="1:20" ht="28.8" x14ac:dyDescent="0.55000000000000004">
      <c r="A99" s="37">
        <f t="shared" si="1"/>
        <v>2020</v>
      </c>
      <c r="B99" s="37" t="s">
        <v>51</v>
      </c>
      <c r="C99" s="38" t="s">
        <v>52</v>
      </c>
      <c r="D99" s="38" t="s">
        <v>90</v>
      </c>
      <c r="E99" s="39" t="s">
        <v>91</v>
      </c>
      <c r="F99" s="40">
        <v>44105</v>
      </c>
      <c r="G99" s="41"/>
      <c r="H99" s="42">
        <v>50185111</v>
      </c>
      <c r="I99" s="42">
        <v>95551341</v>
      </c>
      <c r="J99" s="39" t="s">
        <v>182</v>
      </c>
      <c r="K99" s="39" t="s">
        <v>93</v>
      </c>
      <c r="L99" s="43">
        <v>8.85</v>
      </c>
      <c r="M99" s="44">
        <v>95</v>
      </c>
      <c r="N99" s="44">
        <v>14.64</v>
      </c>
      <c r="O99" s="45">
        <v>43</v>
      </c>
      <c r="P99" s="37">
        <v>43</v>
      </c>
      <c r="Q99" s="46">
        <v>4085</v>
      </c>
      <c r="R99" s="46">
        <v>629.52</v>
      </c>
      <c r="S99" s="44">
        <v>3455.48</v>
      </c>
      <c r="T99" s="22" t="e" cm="1">
        <f t="array" ref="T99">SumColor</f>
        <v>#NAME?</v>
      </c>
    </row>
    <row r="100" spans="1:20" x14ac:dyDescent="0.55000000000000004">
      <c r="A100" s="37">
        <f t="shared" si="1"/>
        <v>2020</v>
      </c>
      <c r="B100" s="37" t="s">
        <v>51</v>
      </c>
      <c r="C100" s="38" t="s">
        <v>72</v>
      </c>
      <c r="D100" s="38" t="s">
        <v>112</v>
      </c>
      <c r="E100" s="39" t="s">
        <v>121</v>
      </c>
      <c r="F100" s="40">
        <v>44136</v>
      </c>
      <c r="G100" s="41"/>
      <c r="H100" s="42">
        <v>50386768</v>
      </c>
      <c r="I100" s="42">
        <v>96141710</v>
      </c>
      <c r="J100" s="39" t="s">
        <v>122</v>
      </c>
      <c r="K100" s="39" t="s">
        <v>123</v>
      </c>
      <c r="L100" s="43"/>
      <c r="M100" s="44">
        <v>143.22999999999999</v>
      </c>
      <c r="N100" s="44">
        <v>41.63</v>
      </c>
      <c r="O100" s="45">
        <v>80</v>
      </c>
      <c r="P100" s="37">
        <v>80</v>
      </c>
      <c r="Q100" s="46">
        <v>11458.4</v>
      </c>
      <c r="R100" s="46">
        <v>3330.4</v>
      </c>
      <c r="S100" s="44">
        <v>8128</v>
      </c>
      <c r="T100" s="22" t="e" cm="1">
        <f t="array" ref="T100">SumColor</f>
        <v>#NAME?</v>
      </c>
    </row>
    <row r="101" spans="1:20" x14ac:dyDescent="0.55000000000000004">
      <c r="A101" s="47">
        <f t="shared" si="1"/>
        <v>2020</v>
      </c>
      <c r="B101" s="47" t="s">
        <v>51</v>
      </c>
      <c r="C101" s="48" t="s">
        <v>242</v>
      </c>
      <c r="D101" s="48" t="s">
        <v>243</v>
      </c>
      <c r="E101" s="49" t="s">
        <v>244</v>
      </c>
      <c r="F101" s="50">
        <v>44166</v>
      </c>
      <c r="G101" s="51"/>
      <c r="H101" s="56">
        <v>50073506</v>
      </c>
      <c r="I101" s="56">
        <v>96077743</v>
      </c>
      <c r="J101" s="51" t="s">
        <v>245</v>
      </c>
      <c r="K101" s="51"/>
      <c r="L101" s="55"/>
      <c r="M101" s="53">
        <v>330</v>
      </c>
      <c r="N101" s="53">
        <v>17.96</v>
      </c>
      <c r="O101" s="54">
        <v>52</v>
      </c>
      <c r="P101" s="47">
        <v>52</v>
      </c>
      <c r="Q101" s="55">
        <v>17160</v>
      </c>
      <c r="R101" s="55">
        <v>933.92</v>
      </c>
      <c r="S101" s="53">
        <v>16226.08</v>
      </c>
      <c r="T101" s="22" t="e" cm="1">
        <f t="array" ref="T101">SumColor</f>
        <v>#NAME?</v>
      </c>
    </row>
    <row r="102" spans="1:20" ht="28.8" x14ac:dyDescent="0.55000000000000004">
      <c r="A102" s="37">
        <f t="shared" si="1"/>
        <v>2021</v>
      </c>
      <c r="B102" s="37" t="s">
        <v>51</v>
      </c>
      <c r="C102" s="38" t="s">
        <v>72</v>
      </c>
      <c r="D102" s="38" t="s">
        <v>94</v>
      </c>
      <c r="E102" s="39" t="s">
        <v>95</v>
      </c>
      <c r="F102" s="40">
        <v>44197</v>
      </c>
      <c r="G102" s="41"/>
      <c r="H102" s="42">
        <v>50371581</v>
      </c>
      <c r="I102" s="42">
        <v>96162915</v>
      </c>
      <c r="J102" s="39" t="s">
        <v>55</v>
      </c>
      <c r="K102" s="39" t="s">
        <v>96</v>
      </c>
      <c r="L102" s="43">
        <v>3.84</v>
      </c>
      <c r="M102" s="44">
        <v>48.66</v>
      </c>
      <c r="N102" s="44">
        <v>11.83</v>
      </c>
      <c r="O102" s="45">
        <v>100</v>
      </c>
      <c r="P102" s="37">
        <v>100</v>
      </c>
      <c r="Q102" s="46">
        <v>4866</v>
      </c>
      <c r="R102" s="46">
        <v>1183</v>
      </c>
      <c r="S102" s="44"/>
      <c r="T102" s="22" t="e" cm="1">
        <f t="array" ref="T102">SumColor</f>
        <v>#NAME?</v>
      </c>
    </row>
    <row r="103" spans="1:20" x14ac:dyDescent="0.55000000000000004">
      <c r="A103" s="37">
        <f t="shared" si="1"/>
        <v>2021</v>
      </c>
      <c r="B103" s="37" t="s">
        <v>51</v>
      </c>
      <c r="C103" s="38" t="s">
        <v>72</v>
      </c>
      <c r="D103" s="38" t="s">
        <v>94</v>
      </c>
      <c r="E103" s="39" t="s">
        <v>233</v>
      </c>
      <c r="F103" s="40">
        <v>44197</v>
      </c>
      <c r="G103" s="41"/>
      <c r="H103" s="42">
        <v>50472145</v>
      </c>
      <c r="I103" s="42">
        <v>96145384</v>
      </c>
      <c r="J103" s="41" t="s">
        <v>117</v>
      </c>
      <c r="K103" s="41" t="s">
        <v>247</v>
      </c>
      <c r="L103" s="46"/>
      <c r="M103" s="44">
        <v>275</v>
      </c>
      <c r="N103" s="44">
        <v>148.69</v>
      </c>
      <c r="O103" s="45">
        <v>52</v>
      </c>
      <c r="P103" s="37">
        <v>52</v>
      </c>
      <c r="Q103" s="46">
        <v>14300</v>
      </c>
      <c r="R103" s="46">
        <v>7731.88</v>
      </c>
      <c r="S103" s="44">
        <v>6568.12</v>
      </c>
      <c r="T103" s="22" t="e" cm="1">
        <f t="array" ref="T103">SumColor</f>
        <v>#NAME?</v>
      </c>
    </row>
    <row r="104" spans="1:20" x14ac:dyDescent="0.55000000000000004">
      <c r="A104" s="47">
        <f t="shared" si="1"/>
        <v>2021</v>
      </c>
      <c r="B104" s="47" t="s">
        <v>51</v>
      </c>
      <c r="C104" s="48" t="s">
        <v>124</v>
      </c>
      <c r="D104" s="48" t="s">
        <v>132</v>
      </c>
      <c r="E104" s="48" t="s">
        <v>248</v>
      </c>
      <c r="F104" s="50">
        <v>44197</v>
      </c>
      <c r="G104" s="51"/>
      <c r="H104" s="56"/>
      <c r="I104" s="56">
        <v>96329436</v>
      </c>
      <c r="J104" s="51" t="s">
        <v>134</v>
      </c>
      <c r="K104" s="51" t="s">
        <v>249</v>
      </c>
      <c r="L104" s="55">
        <v>90.72</v>
      </c>
      <c r="M104" s="53"/>
      <c r="N104" s="53">
        <v>214</v>
      </c>
      <c r="O104" s="54">
        <v>16</v>
      </c>
      <c r="P104" s="47">
        <v>16</v>
      </c>
      <c r="Q104" s="55"/>
      <c r="R104" s="55"/>
      <c r="S104" s="53"/>
      <c r="T104" s="22" t="e" cm="1">
        <f t="array" ref="T104">SumColor</f>
        <v>#NAME?</v>
      </c>
    </row>
    <row r="105" spans="1:20" x14ac:dyDescent="0.55000000000000004">
      <c r="A105" s="37">
        <f t="shared" si="1"/>
        <v>2021</v>
      </c>
      <c r="B105" s="37" t="s">
        <v>51</v>
      </c>
      <c r="C105" s="38" t="s">
        <v>250</v>
      </c>
      <c r="D105" s="38" t="s">
        <v>94</v>
      </c>
      <c r="E105" s="39" t="s">
        <v>251</v>
      </c>
      <c r="F105" s="40">
        <v>44197</v>
      </c>
      <c r="G105" s="41"/>
      <c r="H105" s="42"/>
      <c r="I105" s="42">
        <v>96331743</v>
      </c>
      <c r="J105" s="41" t="s">
        <v>252</v>
      </c>
      <c r="K105" s="41" t="s">
        <v>253</v>
      </c>
      <c r="L105" s="46"/>
      <c r="M105" s="44"/>
      <c r="N105" s="44"/>
      <c r="O105" s="45"/>
      <c r="P105" s="37"/>
      <c r="Q105" s="46"/>
      <c r="R105" s="46"/>
      <c r="S105" s="44"/>
      <c r="T105" s="22" t="e" cm="1">
        <f t="array" ref="T105">SumColor</f>
        <v>#NAME?</v>
      </c>
    </row>
    <row r="106" spans="1:20" x14ac:dyDescent="0.55000000000000004">
      <c r="A106" s="37">
        <f t="shared" si="1"/>
        <v>2021</v>
      </c>
      <c r="B106" s="37" t="s">
        <v>51</v>
      </c>
      <c r="C106" s="38" t="s">
        <v>254</v>
      </c>
      <c r="D106" s="38" t="s">
        <v>94</v>
      </c>
      <c r="E106" s="39" t="s">
        <v>255</v>
      </c>
      <c r="F106" s="40">
        <v>44197</v>
      </c>
      <c r="G106" s="41"/>
      <c r="H106" s="42">
        <v>50133283</v>
      </c>
      <c r="I106" s="42">
        <v>96313389</v>
      </c>
      <c r="J106" s="41" t="s">
        <v>117</v>
      </c>
      <c r="K106" s="41">
        <v>0.75</v>
      </c>
      <c r="L106" s="46"/>
      <c r="M106" s="44"/>
      <c r="N106" s="44"/>
      <c r="O106" s="45">
        <v>90</v>
      </c>
      <c r="P106" s="37">
        <v>90</v>
      </c>
      <c r="Q106" s="46"/>
      <c r="R106" s="46"/>
      <c r="S106" s="44"/>
      <c r="T106" s="22" t="e" cm="1">
        <f t="array" ref="T106">SumColor</f>
        <v>#NAME?</v>
      </c>
    </row>
    <row r="107" spans="1:20" x14ac:dyDescent="0.55000000000000004">
      <c r="A107" s="37">
        <f t="shared" si="1"/>
        <v>2021</v>
      </c>
      <c r="B107" s="37" t="s">
        <v>51</v>
      </c>
      <c r="C107" s="38" t="s">
        <v>256</v>
      </c>
      <c r="D107" s="38" t="s">
        <v>257</v>
      </c>
      <c r="E107" s="39" t="s">
        <v>258</v>
      </c>
      <c r="F107" s="40">
        <v>44197</v>
      </c>
      <c r="G107" s="41"/>
      <c r="H107" s="42"/>
      <c r="I107" s="42">
        <v>96240816</v>
      </c>
      <c r="J107" s="39" t="s">
        <v>134</v>
      </c>
      <c r="K107" s="39" t="s">
        <v>259</v>
      </c>
      <c r="L107" s="43"/>
      <c r="M107" s="44"/>
      <c r="N107" s="44">
        <v>548</v>
      </c>
      <c r="O107" s="45">
        <v>6</v>
      </c>
      <c r="P107" s="37">
        <v>6</v>
      </c>
      <c r="Q107" s="46"/>
      <c r="R107" s="46"/>
      <c r="S107" s="44"/>
      <c r="T107" s="22" t="e" cm="1">
        <f t="array" ref="T107">SumColor</f>
        <v>#NAME?</v>
      </c>
    </row>
    <row r="108" spans="1:20" x14ac:dyDescent="0.55000000000000004">
      <c r="A108" s="37">
        <f t="shared" si="1"/>
        <v>2021</v>
      </c>
      <c r="B108" s="37" t="s">
        <v>51</v>
      </c>
      <c r="C108" s="38" t="s">
        <v>124</v>
      </c>
      <c r="D108" s="38" t="s">
        <v>94</v>
      </c>
      <c r="E108" s="39" t="s">
        <v>260</v>
      </c>
      <c r="F108" s="40">
        <v>44197</v>
      </c>
      <c r="G108" s="41"/>
      <c r="H108" s="42"/>
      <c r="I108" s="42">
        <v>96316728</v>
      </c>
      <c r="J108" s="41" t="s">
        <v>261</v>
      </c>
      <c r="K108" s="41" t="s">
        <v>262</v>
      </c>
      <c r="L108" s="46"/>
      <c r="M108" s="44">
        <v>459</v>
      </c>
      <c r="N108" s="44">
        <v>40.22</v>
      </c>
      <c r="O108" s="45">
        <v>60</v>
      </c>
      <c r="P108" s="37">
        <v>60</v>
      </c>
      <c r="Q108" s="46">
        <v>27540</v>
      </c>
      <c r="R108" s="46">
        <v>2413.1999999999998</v>
      </c>
      <c r="S108" s="44">
        <v>25126.799999999999</v>
      </c>
      <c r="T108" s="22" t="e" cm="1">
        <f t="array" ref="T108">SumColor</f>
        <v>#NAME?</v>
      </c>
    </row>
    <row r="109" spans="1:20" ht="28.8" x14ac:dyDescent="0.55000000000000004">
      <c r="A109" s="47">
        <f t="shared" si="1"/>
        <v>2021</v>
      </c>
      <c r="B109" s="47" t="s">
        <v>51</v>
      </c>
      <c r="C109" s="48" t="s">
        <v>263</v>
      </c>
      <c r="D109" s="48" t="s">
        <v>243</v>
      </c>
      <c r="E109" s="49" t="s">
        <v>264</v>
      </c>
      <c r="F109" s="50">
        <v>44228</v>
      </c>
      <c r="G109" s="51"/>
      <c r="H109" s="56" t="s">
        <v>84</v>
      </c>
      <c r="I109" s="56">
        <v>96260501</v>
      </c>
      <c r="J109" s="51" t="s">
        <v>265</v>
      </c>
      <c r="K109" s="51">
        <v>4.5</v>
      </c>
      <c r="L109" s="55"/>
      <c r="M109" s="53">
        <v>36.049999999999997</v>
      </c>
      <c r="N109" s="53">
        <v>18.260000000000002</v>
      </c>
      <c r="O109" s="54">
        <v>112</v>
      </c>
      <c r="P109" s="47">
        <v>112</v>
      </c>
      <c r="Q109" s="55">
        <v>4037.6</v>
      </c>
      <c r="R109" s="55">
        <v>2045.12</v>
      </c>
      <c r="S109" s="53">
        <v>1992.48</v>
      </c>
      <c r="T109" s="22" t="e" cm="1">
        <f t="array" ref="T109">SumColor</f>
        <v>#NAME?</v>
      </c>
    </row>
    <row r="110" spans="1:20" x14ac:dyDescent="0.55000000000000004">
      <c r="A110" s="37">
        <f t="shared" si="1"/>
        <v>2021</v>
      </c>
      <c r="B110" s="37" t="s">
        <v>51</v>
      </c>
      <c r="C110" s="38" t="s">
        <v>263</v>
      </c>
      <c r="D110" s="38" t="s">
        <v>266</v>
      </c>
      <c r="E110" s="39" t="s">
        <v>267</v>
      </c>
      <c r="F110" s="40">
        <v>44228</v>
      </c>
      <c r="G110" s="41"/>
      <c r="H110" s="42">
        <v>50328879</v>
      </c>
      <c r="I110" s="42">
        <v>96162916</v>
      </c>
      <c r="J110" s="41" t="s">
        <v>268</v>
      </c>
      <c r="K110" s="41">
        <v>2.75</v>
      </c>
      <c r="L110" s="46">
        <v>118.48</v>
      </c>
      <c r="M110" s="44"/>
      <c r="N110" s="44"/>
      <c r="O110" s="45">
        <v>100</v>
      </c>
      <c r="P110" s="37">
        <v>100</v>
      </c>
      <c r="Q110" s="46"/>
      <c r="R110" s="46"/>
      <c r="S110" s="44"/>
      <c r="T110" s="22" t="e" cm="1">
        <f t="array" ref="T110">SumColor</f>
        <v>#NAME?</v>
      </c>
    </row>
    <row r="111" spans="1:20" ht="28.8" x14ac:dyDescent="0.55000000000000004">
      <c r="A111" s="37">
        <f t="shared" si="1"/>
        <v>2021</v>
      </c>
      <c r="B111" s="37" t="s">
        <v>51</v>
      </c>
      <c r="C111" s="38" t="s">
        <v>269</v>
      </c>
      <c r="D111" s="38" t="s">
        <v>266</v>
      </c>
      <c r="E111" s="39" t="s">
        <v>270</v>
      </c>
      <c r="F111" s="40">
        <v>44228</v>
      </c>
      <c r="G111" s="41"/>
      <c r="H111" s="42" t="s">
        <v>84</v>
      </c>
      <c r="I111" s="42" t="s">
        <v>201</v>
      </c>
      <c r="J111" s="39" t="s">
        <v>211</v>
      </c>
      <c r="K111" s="39"/>
      <c r="L111" s="43"/>
      <c r="M111" s="44"/>
      <c r="N111" s="44"/>
      <c r="O111" s="45">
        <v>10</v>
      </c>
      <c r="P111" s="37">
        <v>10</v>
      </c>
      <c r="Q111" s="46"/>
      <c r="R111" s="46"/>
      <c r="S111" s="44"/>
      <c r="T111" s="22" t="e" cm="1">
        <f t="array" ref="T111">SumColor</f>
        <v>#NAME?</v>
      </c>
    </row>
    <row r="112" spans="1:20" x14ac:dyDescent="0.55000000000000004">
      <c r="A112" s="37">
        <f t="shared" si="1"/>
        <v>2021</v>
      </c>
      <c r="B112" s="37" t="s">
        <v>51</v>
      </c>
      <c r="C112" s="38" t="s">
        <v>242</v>
      </c>
      <c r="D112" s="38" t="s">
        <v>271</v>
      </c>
      <c r="E112" s="39" t="s">
        <v>272</v>
      </c>
      <c r="F112" s="40">
        <v>44228</v>
      </c>
      <c r="G112" s="41"/>
      <c r="H112" s="42">
        <v>50410183</v>
      </c>
      <c r="I112" s="42">
        <v>96380032</v>
      </c>
      <c r="J112" s="41" t="s">
        <v>273</v>
      </c>
      <c r="K112" s="41"/>
      <c r="L112" s="46"/>
      <c r="M112" s="44">
        <v>1600</v>
      </c>
      <c r="N112" s="44">
        <v>108.5</v>
      </c>
      <c r="O112" s="45">
        <v>6</v>
      </c>
      <c r="P112" s="37">
        <v>6</v>
      </c>
      <c r="Q112" s="46">
        <v>9600</v>
      </c>
      <c r="R112" s="46">
        <v>651</v>
      </c>
      <c r="S112" s="44">
        <v>8949</v>
      </c>
      <c r="T112" s="22" t="e" cm="1">
        <f t="array" ref="T112">SumColor</f>
        <v>#NAME?</v>
      </c>
    </row>
    <row r="113" spans="1:20" x14ac:dyDescent="0.55000000000000004">
      <c r="A113" s="37">
        <f t="shared" si="1"/>
        <v>2021</v>
      </c>
      <c r="B113" s="37" t="s">
        <v>51</v>
      </c>
      <c r="C113" s="38" t="s">
        <v>263</v>
      </c>
      <c r="D113" s="38" t="s">
        <v>266</v>
      </c>
      <c r="E113" s="39" t="s">
        <v>274</v>
      </c>
      <c r="F113" s="40">
        <v>44228</v>
      </c>
      <c r="G113" s="41"/>
      <c r="H113" s="42">
        <v>50468117</v>
      </c>
      <c r="I113" s="42">
        <v>96298468</v>
      </c>
      <c r="J113" s="41" t="s">
        <v>275</v>
      </c>
      <c r="K113" s="41"/>
      <c r="L113" s="46"/>
      <c r="M113" s="44"/>
      <c r="N113" s="44"/>
      <c r="O113" s="45"/>
      <c r="P113" s="37"/>
      <c r="Q113" s="46"/>
      <c r="R113" s="46"/>
      <c r="S113" s="44"/>
      <c r="T113" s="22" t="e" cm="1">
        <f t="array" ref="T113">SumColor</f>
        <v>#NAME?</v>
      </c>
    </row>
    <row r="114" spans="1:20" x14ac:dyDescent="0.55000000000000004">
      <c r="A114" s="47">
        <f t="shared" si="1"/>
        <v>2021</v>
      </c>
      <c r="B114" s="47" t="s">
        <v>51</v>
      </c>
      <c r="C114" s="48" t="s">
        <v>276</v>
      </c>
      <c r="D114" s="48" t="s">
        <v>243</v>
      </c>
      <c r="E114" s="49" t="s">
        <v>277</v>
      </c>
      <c r="F114" s="50">
        <v>44228</v>
      </c>
      <c r="G114" s="51"/>
      <c r="H114" s="56"/>
      <c r="I114" s="56">
        <v>96397332</v>
      </c>
      <c r="J114" s="51"/>
      <c r="K114" s="51"/>
      <c r="L114" s="55"/>
      <c r="M114" s="53"/>
      <c r="N114" s="53"/>
      <c r="O114" s="54"/>
      <c r="P114" s="47"/>
      <c r="Q114" s="55"/>
      <c r="R114" s="55"/>
      <c r="S114" s="53"/>
      <c r="T114" s="22" t="e" cm="1">
        <f t="array" ref="T114">SumColor</f>
        <v>#NAME?</v>
      </c>
    </row>
    <row r="115" spans="1:20" x14ac:dyDescent="0.55000000000000004">
      <c r="A115" s="37">
        <f t="shared" si="1"/>
        <v>2021</v>
      </c>
      <c r="B115" s="37" t="s">
        <v>51</v>
      </c>
      <c r="C115" s="38" t="s">
        <v>263</v>
      </c>
      <c r="D115" s="38" t="s">
        <v>266</v>
      </c>
      <c r="E115" s="39" t="s">
        <v>278</v>
      </c>
      <c r="F115" s="40">
        <v>44229</v>
      </c>
      <c r="G115" s="41"/>
      <c r="H115" s="42">
        <v>50596882</v>
      </c>
      <c r="I115" s="42">
        <v>96366495</v>
      </c>
      <c r="J115" s="39" t="s">
        <v>279</v>
      </c>
      <c r="K115" s="39">
        <v>1.375</v>
      </c>
      <c r="L115" s="43"/>
      <c r="M115" s="44"/>
      <c r="N115" s="44"/>
      <c r="O115" s="45"/>
      <c r="P115" s="37"/>
      <c r="Q115" s="46"/>
      <c r="R115" s="46"/>
      <c r="S115" s="44"/>
      <c r="T115" s="22" t="e" cm="1">
        <f t="array" ref="T115">SumColor</f>
        <v>#NAME?</v>
      </c>
    </row>
    <row r="116" spans="1:20" ht="28.8" x14ac:dyDescent="0.55000000000000004">
      <c r="A116" s="37">
        <f t="shared" si="1"/>
        <v>2021</v>
      </c>
      <c r="B116" s="37" t="s">
        <v>51</v>
      </c>
      <c r="C116" s="38" t="s">
        <v>263</v>
      </c>
      <c r="D116" s="38" t="s">
        <v>266</v>
      </c>
      <c r="E116" s="39" t="s">
        <v>280</v>
      </c>
      <c r="F116" s="40">
        <v>44229</v>
      </c>
      <c r="G116" s="41"/>
      <c r="H116" s="42">
        <v>50596883</v>
      </c>
      <c r="I116" s="42"/>
      <c r="J116" s="41" t="s">
        <v>117</v>
      </c>
      <c r="K116" s="41">
        <v>1.5</v>
      </c>
      <c r="L116" s="46"/>
      <c r="M116" s="44"/>
      <c r="N116" s="44"/>
      <c r="O116" s="45"/>
      <c r="P116" s="37"/>
      <c r="Q116" s="46"/>
      <c r="R116" s="46"/>
      <c r="S116" s="44"/>
      <c r="T116" s="22" t="e" cm="1">
        <f t="array" ref="T116">SumColor</f>
        <v>#NAME?</v>
      </c>
    </row>
    <row r="117" spans="1:20" x14ac:dyDescent="0.55000000000000004">
      <c r="A117" s="37">
        <f t="shared" si="1"/>
        <v>2021</v>
      </c>
      <c r="B117" s="37" t="s">
        <v>51</v>
      </c>
      <c r="C117" s="38" t="s">
        <v>281</v>
      </c>
      <c r="D117" s="38" t="s">
        <v>266</v>
      </c>
      <c r="E117" s="39" t="s">
        <v>282</v>
      </c>
      <c r="F117" s="40">
        <v>44256</v>
      </c>
      <c r="G117" s="41"/>
      <c r="H117" s="42">
        <v>50579923</v>
      </c>
      <c r="I117" s="42">
        <v>96363544</v>
      </c>
      <c r="J117" s="41" t="s">
        <v>273</v>
      </c>
      <c r="K117" s="41" t="s">
        <v>283</v>
      </c>
      <c r="L117" s="46"/>
      <c r="M117" s="44"/>
      <c r="N117" s="44">
        <v>75.959999999999994</v>
      </c>
      <c r="O117" s="45"/>
      <c r="P117" s="37"/>
      <c r="Q117" s="46"/>
      <c r="R117" s="46"/>
      <c r="S117" s="44"/>
      <c r="T117" s="22" t="e" cm="1">
        <f t="array" ref="T117">SumColor</f>
        <v>#NAME?</v>
      </c>
    </row>
    <row r="118" spans="1:20" x14ac:dyDescent="0.55000000000000004">
      <c r="A118" s="37">
        <f t="shared" si="1"/>
        <v>2021</v>
      </c>
      <c r="B118" s="37" t="s">
        <v>51</v>
      </c>
      <c r="C118" s="38" t="s">
        <v>242</v>
      </c>
      <c r="D118" s="38" t="s">
        <v>266</v>
      </c>
      <c r="E118" s="39" t="s">
        <v>284</v>
      </c>
      <c r="F118" s="40">
        <v>44256</v>
      </c>
      <c r="G118" s="41"/>
      <c r="H118" s="42"/>
      <c r="I118" s="42"/>
      <c r="J118" s="41"/>
      <c r="K118" s="41"/>
      <c r="L118" s="46"/>
      <c r="M118" s="44">
        <v>8.75</v>
      </c>
      <c r="N118" s="44">
        <v>5.04</v>
      </c>
      <c r="O118" s="45">
        <v>340</v>
      </c>
      <c r="P118" s="37">
        <v>340</v>
      </c>
      <c r="Q118" s="46">
        <v>2975</v>
      </c>
      <c r="R118" s="46">
        <v>1713.6</v>
      </c>
      <c r="S118" s="44">
        <v>1261.4000000000001</v>
      </c>
      <c r="T118" s="22" t="e" cm="1">
        <f t="array" ref="T118">SumColor</f>
        <v>#NAME?</v>
      </c>
    </row>
    <row r="119" spans="1:20" x14ac:dyDescent="0.55000000000000004">
      <c r="A119" s="47">
        <f t="shared" si="1"/>
        <v>2021</v>
      </c>
      <c r="B119" s="47" t="s">
        <v>51</v>
      </c>
      <c r="C119" s="48" t="s">
        <v>263</v>
      </c>
      <c r="D119" s="48" t="s">
        <v>243</v>
      </c>
      <c r="E119" s="49" t="s">
        <v>285</v>
      </c>
      <c r="F119" s="50">
        <v>44256</v>
      </c>
      <c r="G119" s="51"/>
      <c r="H119" s="56"/>
      <c r="I119" s="56">
        <v>9505942</v>
      </c>
      <c r="J119" s="51" t="s">
        <v>265</v>
      </c>
      <c r="K119" s="51"/>
      <c r="L119" s="55">
        <v>2.6</v>
      </c>
      <c r="M119" s="53">
        <v>28.92</v>
      </c>
      <c r="N119" s="53">
        <v>5.0599999999999996</v>
      </c>
      <c r="O119" s="54">
        <v>224</v>
      </c>
      <c r="P119" s="47">
        <v>224</v>
      </c>
      <c r="Q119" s="55">
        <v>6478.08</v>
      </c>
      <c r="R119" s="55">
        <v>1133.44</v>
      </c>
      <c r="S119" s="53">
        <v>5344.63</v>
      </c>
      <c r="T119" s="22" t="e" cm="1">
        <f t="array" ref="T119">SumColor</f>
        <v>#NAME?</v>
      </c>
    </row>
    <row r="120" spans="1:20" x14ac:dyDescent="0.55000000000000004">
      <c r="A120" s="37">
        <f t="shared" si="1"/>
        <v>2021</v>
      </c>
      <c r="B120" s="37" t="s">
        <v>51</v>
      </c>
      <c r="C120" s="38" t="s">
        <v>263</v>
      </c>
      <c r="D120" s="38" t="s">
        <v>266</v>
      </c>
      <c r="E120" s="39" t="s">
        <v>286</v>
      </c>
      <c r="F120" s="40">
        <v>44256</v>
      </c>
      <c r="G120" s="41"/>
      <c r="H120" s="42" t="s">
        <v>136</v>
      </c>
      <c r="I120" s="42">
        <v>96450126</v>
      </c>
      <c r="J120" s="39" t="s">
        <v>287</v>
      </c>
      <c r="K120" s="39"/>
      <c r="L120" s="43"/>
      <c r="M120" s="44"/>
      <c r="N120" s="44">
        <v>86.87</v>
      </c>
      <c r="O120" s="45">
        <v>94</v>
      </c>
      <c r="P120" s="37">
        <v>94</v>
      </c>
      <c r="Q120" s="46">
        <v>20000</v>
      </c>
      <c r="R120" s="46">
        <v>8165.78</v>
      </c>
      <c r="S120" s="46">
        <v>11834.22</v>
      </c>
      <c r="T120" s="22" t="e" cm="1">
        <f t="array" ref="T120">SumColor</f>
        <v>#NAME?</v>
      </c>
    </row>
    <row r="121" spans="1:20" x14ac:dyDescent="0.55000000000000004">
      <c r="A121" s="37">
        <f t="shared" si="1"/>
        <v>2021</v>
      </c>
      <c r="B121" s="37" t="s">
        <v>51</v>
      </c>
      <c r="C121" s="38" t="s">
        <v>263</v>
      </c>
      <c r="D121" s="38" t="s">
        <v>266</v>
      </c>
      <c r="E121" s="39" t="s">
        <v>288</v>
      </c>
      <c r="F121" s="40">
        <v>44256</v>
      </c>
      <c r="G121" s="41"/>
      <c r="H121" s="42">
        <v>50571882</v>
      </c>
      <c r="I121" s="42">
        <v>96398538</v>
      </c>
      <c r="J121" s="41" t="s">
        <v>289</v>
      </c>
      <c r="K121" s="41"/>
      <c r="L121" s="46"/>
      <c r="M121" s="44"/>
      <c r="N121" s="44">
        <v>31.1</v>
      </c>
      <c r="O121" s="45">
        <v>50</v>
      </c>
      <c r="P121" s="37">
        <v>50</v>
      </c>
      <c r="Q121" s="46"/>
      <c r="R121" s="46">
        <v>1555</v>
      </c>
      <c r="S121" s="44"/>
      <c r="T121" s="22" t="e" cm="1">
        <f t="array" ref="T121">SumColor</f>
        <v>#NAME?</v>
      </c>
    </row>
    <row r="122" spans="1:20" x14ac:dyDescent="0.55000000000000004">
      <c r="A122" s="37">
        <f t="shared" si="1"/>
        <v>2021</v>
      </c>
      <c r="B122" s="37" t="s">
        <v>51</v>
      </c>
      <c r="C122" s="38" t="s">
        <v>242</v>
      </c>
      <c r="D122" s="38" t="s">
        <v>266</v>
      </c>
      <c r="E122" s="39" t="s">
        <v>267</v>
      </c>
      <c r="F122" s="40">
        <v>44256</v>
      </c>
      <c r="G122" s="41"/>
      <c r="H122" s="42" t="s">
        <v>201</v>
      </c>
      <c r="I122" s="42">
        <v>96468772</v>
      </c>
      <c r="J122" s="41" t="s">
        <v>290</v>
      </c>
      <c r="K122" s="41"/>
      <c r="L122" s="46"/>
      <c r="M122" s="44"/>
      <c r="N122" s="44"/>
      <c r="O122" s="45"/>
      <c r="P122" s="37"/>
      <c r="Q122" s="46"/>
      <c r="R122" s="46"/>
      <c r="S122" s="44"/>
      <c r="T122" s="22" t="e" cm="1">
        <f t="array" ref="T122">SumColor</f>
        <v>#NAME?</v>
      </c>
    </row>
    <row r="123" spans="1:20" x14ac:dyDescent="0.55000000000000004">
      <c r="A123" s="37">
        <f t="shared" si="1"/>
        <v>2021</v>
      </c>
      <c r="B123" s="37" t="s">
        <v>51</v>
      </c>
      <c r="C123" s="38" t="s">
        <v>291</v>
      </c>
      <c r="D123" s="38" t="s">
        <v>266</v>
      </c>
      <c r="E123" s="39" t="s">
        <v>292</v>
      </c>
      <c r="F123" s="40">
        <v>44287</v>
      </c>
      <c r="G123" s="41"/>
      <c r="H123" s="42"/>
      <c r="I123" s="42">
        <v>96331743</v>
      </c>
      <c r="J123" s="41" t="s">
        <v>252</v>
      </c>
      <c r="K123" s="41"/>
      <c r="L123" s="46"/>
      <c r="M123" s="44">
        <v>48.1</v>
      </c>
      <c r="N123" s="44">
        <v>12.36</v>
      </c>
      <c r="O123" s="45">
        <v>100</v>
      </c>
      <c r="P123" s="37"/>
      <c r="Q123" s="46">
        <v>4810</v>
      </c>
      <c r="R123" s="46">
        <v>1236</v>
      </c>
      <c r="S123" s="44">
        <v>3574</v>
      </c>
      <c r="T123" s="22" t="e" cm="1">
        <f t="array" ref="T123">SumColor</f>
        <v>#NAME?</v>
      </c>
    </row>
    <row r="124" spans="1:20" x14ac:dyDescent="0.55000000000000004">
      <c r="A124" s="37">
        <f t="shared" si="1"/>
        <v>2021</v>
      </c>
      <c r="B124" s="37" t="s">
        <v>293</v>
      </c>
      <c r="C124" s="38" t="s">
        <v>294</v>
      </c>
      <c r="D124" s="38" t="s">
        <v>266</v>
      </c>
      <c r="E124" s="39" t="s">
        <v>267</v>
      </c>
      <c r="F124" s="40">
        <v>44287</v>
      </c>
      <c r="G124" s="41"/>
      <c r="H124" s="42">
        <v>50409219</v>
      </c>
      <c r="I124" s="42">
        <v>96517056</v>
      </c>
      <c r="J124" s="39" t="s">
        <v>265</v>
      </c>
      <c r="K124" s="39"/>
      <c r="L124" s="43"/>
      <c r="M124" s="44">
        <v>6.95</v>
      </c>
      <c r="N124" s="44">
        <v>3.01</v>
      </c>
      <c r="O124" s="45">
        <v>360</v>
      </c>
      <c r="P124" s="37"/>
      <c r="Q124" s="46">
        <v>2502</v>
      </c>
      <c r="R124" s="46">
        <v>1083.5999999999999</v>
      </c>
      <c r="S124" s="44">
        <v>1418.4</v>
      </c>
      <c r="T124" s="22" t="e" cm="1">
        <f t="array" ref="T124">SumColor</f>
        <v>#NAME?</v>
      </c>
    </row>
    <row r="125" spans="1:20" x14ac:dyDescent="0.55000000000000004">
      <c r="A125" s="37">
        <f t="shared" si="1"/>
        <v>2021</v>
      </c>
      <c r="B125" s="37" t="s">
        <v>51</v>
      </c>
      <c r="C125" s="38" t="s">
        <v>263</v>
      </c>
      <c r="D125" s="38" t="s">
        <v>266</v>
      </c>
      <c r="E125" s="39" t="s">
        <v>295</v>
      </c>
      <c r="F125" s="40">
        <v>44287</v>
      </c>
      <c r="G125" s="41"/>
      <c r="H125" s="42">
        <v>50377957</v>
      </c>
      <c r="I125" s="42">
        <v>96380183</v>
      </c>
      <c r="J125" s="39"/>
      <c r="K125" s="39"/>
      <c r="L125" s="43"/>
      <c r="M125" s="44"/>
      <c r="N125" s="44">
        <v>109.65</v>
      </c>
      <c r="O125" s="45">
        <v>20</v>
      </c>
      <c r="P125" s="37"/>
      <c r="Q125" s="46"/>
      <c r="R125" s="46"/>
      <c r="S125" s="44"/>
      <c r="T125" s="22" t="e" cm="1">
        <f t="array" ref="T125">SumColor</f>
        <v>#NAME?</v>
      </c>
    </row>
    <row r="126" spans="1:20" x14ac:dyDescent="0.55000000000000004">
      <c r="A126" s="37">
        <f t="shared" si="1"/>
        <v>2021</v>
      </c>
      <c r="B126" s="37" t="s">
        <v>51</v>
      </c>
      <c r="C126" s="38" t="s">
        <v>281</v>
      </c>
      <c r="D126" s="38" t="s">
        <v>296</v>
      </c>
      <c r="E126" s="39" t="s">
        <v>297</v>
      </c>
      <c r="F126" s="40">
        <v>44287</v>
      </c>
      <c r="G126" s="41"/>
      <c r="H126" s="42">
        <v>50579924</v>
      </c>
      <c r="I126" s="42">
        <v>96331636</v>
      </c>
      <c r="J126" s="39"/>
      <c r="K126" s="39"/>
      <c r="L126" s="43"/>
      <c r="M126" s="44"/>
      <c r="N126" s="44"/>
      <c r="O126" s="45">
        <v>50</v>
      </c>
      <c r="P126" s="37"/>
      <c r="Q126" s="46"/>
      <c r="R126" s="46"/>
      <c r="S126" s="44"/>
      <c r="T126" s="22" t="e" cm="1">
        <f t="array" ref="T126">SumColor</f>
        <v>#NAME?</v>
      </c>
    </row>
    <row r="127" spans="1:20" ht="42.9" x14ac:dyDescent="0.55000000000000004">
      <c r="A127" s="37">
        <f t="shared" si="1"/>
        <v>2021</v>
      </c>
      <c r="B127" s="37" t="s">
        <v>51</v>
      </c>
      <c r="C127" s="38" t="s">
        <v>72</v>
      </c>
      <c r="D127" s="38" t="s">
        <v>266</v>
      </c>
      <c r="E127" s="39" t="s">
        <v>298</v>
      </c>
      <c r="F127" s="40">
        <v>44287</v>
      </c>
      <c r="G127" s="41"/>
      <c r="H127" s="42"/>
      <c r="I127" s="42">
        <v>96369633</v>
      </c>
      <c r="J127" s="41" t="s">
        <v>299</v>
      </c>
      <c r="K127" s="41"/>
      <c r="L127" s="46"/>
      <c r="M127" s="44"/>
      <c r="N127" s="44">
        <v>51.48</v>
      </c>
      <c r="O127" s="45">
        <v>188</v>
      </c>
      <c r="P127" s="37"/>
      <c r="Q127" s="46"/>
      <c r="R127" s="46"/>
      <c r="S127" s="44"/>
      <c r="T127" s="22" t="e" cm="1">
        <f t="array" ref="T127">SumColor</f>
        <v>#NAME?</v>
      </c>
    </row>
    <row r="128" spans="1:20" x14ac:dyDescent="0.55000000000000004">
      <c r="A128" s="37">
        <f t="shared" si="1"/>
        <v>2021</v>
      </c>
      <c r="B128" s="37" t="s">
        <v>51</v>
      </c>
      <c r="C128" s="38" t="s">
        <v>242</v>
      </c>
      <c r="D128" s="38" t="s">
        <v>266</v>
      </c>
      <c r="E128" s="39" t="s">
        <v>267</v>
      </c>
      <c r="F128" s="40">
        <v>44287</v>
      </c>
      <c r="G128" s="41"/>
      <c r="H128" s="42"/>
      <c r="I128" s="42">
        <v>96468772</v>
      </c>
      <c r="J128" s="41" t="s">
        <v>290</v>
      </c>
      <c r="K128" s="41"/>
      <c r="L128" s="46"/>
      <c r="M128" s="44"/>
      <c r="N128" s="44"/>
      <c r="O128" s="45"/>
      <c r="P128" s="37"/>
      <c r="Q128" s="46"/>
      <c r="R128" s="46"/>
      <c r="S128" s="44"/>
      <c r="T128" s="22" t="e" cm="1">
        <f t="array" ref="T128">SumColor</f>
        <v>#NAME?</v>
      </c>
    </row>
    <row r="129" spans="1:20" ht="28.8" x14ac:dyDescent="0.55000000000000004">
      <c r="A129" s="37">
        <f t="shared" si="1"/>
        <v>2021</v>
      </c>
      <c r="B129" s="37" t="s">
        <v>51</v>
      </c>
      <c r="C129" s="38" t="s">
        <v>300</v>
      </c>
      <c r="D129" s="38" t="s">
        <v>266</v>
      </c>
      <c r="E129" s="39" t="s">
        <v>301</v>
      </c>
      <c r="F129" s="40">
        <v>44317</v>
      </c>
      <c r="G129" s="41"/>
      <c r="H129" s="42"/>
      <c r="I129" s="42">
        <v>96590454</v>
      </c>
      <c r="J129" s="39" t="s">
        <v>302</v>
      </c>
      <c r="K129" s="39"/>
      <c r="L129" s="43"/>
      <c r="M129" s="44"/>
      <c r="N129" s="44"/>
      <c r="O129" s="45"/>
      <c r="P129" s="37"/>
      <c r="Q129" s="46"/>
      <c r="R129" s="46"/>
      <c r="S129" s="44"/>
      <c r="T129" s="22" t="e" cm="1">
        <f t="array" ref="T129">SumColor</f>
        <v>#NAME?</v>
      </c>
    </row>
    <row r="130" spans="1:20" ht="28.8" x14ac:dyDescent="0.55000000000000004">
      <c r="A130" s="47">
        <f t="shared" si="1"/>
        <v>2021</v>
      </c>
      <c r="B130" s="47" t="s">
        <v>51</v>
      </c>
      <c r="C130" s="48" t="s">
        <v>263</v>
      </c>
      <c r="D130" s="48" t="s">
        <v>243</v>
      </c>
      <c r="E130" s="49" t="s">
        <v>303</v>
      </c>
      <c r="F130" s="50">
        <v>44317</v>
      </c>
      <c r="G130" s="51"/>
      <c r="H130" s="56"/>
      <c r="I130" s="56">
        <v>96533021</v>
      </c>
      <c r="J130" s="49" t="s">
        <v>304</v>
      </c>
      <c r="K130" s="49"/>
      <c r="L130" s="52"/>
      <c r="M130" s="53"/>
      <c r="N130" s="53"/>
      <c r="O130" s="54"/>
      <c r="P130" s="47"/>
      <c r="Q130" s="55"/>
      <c r="R130" s="55"/>
      <c r="S130" s="53"/>
      <c r="T130" s="22" t="e" cm="1">
        <f t="array" ref="T130">SumColor</f>
        <v>#NAME?</v>
      </c>
    </row>
    <row r="131" spans="1:20" x14ac:dyDescent="0.55000000000000004">
      <c r="A131" s="37">
        <f t="shared" si="1"/>
        <v>2021</v>
      </c>
      <c r="B131" s="37" t="s">
        <v>51</v>
      </c>
      <c r="C131" s="38" t="s">
        <v>305</v>
      </c>
      <c r="D131" s="38" t="s">
        <v>94</v>
      </c>
      <c r="E131" s="39" t="s">
        <v>306</v>
      </c>
      <c r="F131" s="40">
        <v>44348</v>
      </c>
      <c r="G131" s="41"/>
      <c r="H131" s="42">
        <v>50133283</v>
      </c>
      <c r="I131" s="42">
        <v>96626989</v>
      </c>
      <c r="J131" s="41"/>
      <c r="K131" s="41"/>
      <c r="L131" s="46"/>
      <c r="M131" s="44"/>
      <c r="N131" s="44"/>
      <c r="O131" s="45"/>
      <c r="P131" s="37"/>
      <c r="Q131" s="46"/>
      <c r="R131" s="46"/>
      <c r="S131" s="44"/>
      <c r="T131" s="22" t="e" cm="1">
        <f t="array" ref="T131">SumColor</f>
        <v>#NAME?</v>
      </c>
    </row>
    <row r="132" spans="1:20" x14ac:dyDescent="0.55000000000000004">
      <c r="A132" s="37">
        <f t="shared" ref="A132:A146" si="2">YEAR(F132)</f>
        <v>2021</v>
      </c>
      <c r="B132" s="37" t="s">
        <v>51</v>
      </c>
      <c r="C132" s="38" t="s">
        <v>307</v>
      </c>
      <c r="D132" s="38" t="s">
        <v>266</v>
      </c>
      <c r="E132" s="39" t="s">
        <v>274</v>
      </c>
      <c r="F132" s="40">
        <v>44348</v>
      </c>
      <c r="G132" s="41"/>
      <c r="H132" s="42">
        <v>50468117</v>
      </c>
      <c r="I132" s="42">
        <v>96643837</v>
      </c>
      <c r="J132" s="41"/>
      <c r="K132" s="41"/>
      <c r="L132" s="46"/>
      <c r="M132" s="44"/>
      <c r="N132" s="44"/>
      <c r="O132" s="45"/>
      <c r="P132" s="37"/>
      <c r="Q132" s="46"/>
      <c r="R132" s="46"/>
      <c r="S132" s="44"/>
      <c r="T132" s="22" t="e" cm="1">
        <f t="array" ref="T132">SumColor</f>
        <v>#NAME?</v>
      </c>
    </row>
    <row r="133" spans="1:20" x14ac:dyDescent="0.55000000000000004">
      <c r="A133" s="37">
        <f t="shared" si="2"/>
        <v>2021</v>
      </c>
      <c r="B133" s="37" t="s">
        <v>51</v>
      </c>
      <c r="C133" s="38" t="s">
        <v>308</v>
      </c>
      <c r="D133" s="38" t="s">
        <v>309</v>
      </c>
      <c r="E133" s="39" t="s">
        <v>310</v>
      </c>
      <c r="F133" s="40">
        <v>44348</v>
      </c>
      <c r="G133" s="41"/>
      <c r="H133" s="42">
        <v>50386768</v>
      </c>
      <c r="I133" s="42">
        <v>96663185</v>
      </c>
      <c r="J133" s="41"/>
      <c r="K133" s="41"/>
      <c r="L133" s="46"/>
      <c r="M133" s="44"/>
      <c r="N133" s="44"/>
      <c r="O133" s="45"/>
      <c r="P133" s="37"/>
      <c r="Q133" s="46"/>
      <c r="R133" s="46"/>
      <c r="S133" s="44"/>
      <c r="T133" s="22" t="e" cm="1">
        <f t="array" ref="T133">SumColor</f>
        <v>#NAME?</v>
      </c>
    </row>
    <row r="134" spans="1:20" x14ac:dyDescent="0.55000000000000004">
      <c r="A134" s="37">
        <f t="shared" si="2"/>
        <v>2021</v>
      </c>
      <c r="B134" s="37" t="s">
        <v>51</v>
      </c>
      <c r="C134" s="38" t="s">
        <v>311</v>
      </c>
      <c r="D134" s="38" t="s">
        <v>266</v>
      </c>
      <c r="E134" s="39" t="s">
        <v>312</v>
      </c>
      <c r="F134" s="40">
        <v>44348</v>
      </c>
      <c r="G134" s="41"/>
      <c r="H134" s="42">
        <v>50371591</v>
      </c>
      <c r="I134" s="42">
        <v>96663184</v>
      </c>
      <c r="J134" s="41"/>
      <c r="K134" s="41"/>
      <c r="L134" s="46"/>
      <c r="M134" s="44"/>
      <c r="N134" s="44"/>
      <c r="O134" s="45"/>
      <c r="P134" s="37"/>
      <c r="Q134" s="46"/>
      <c r="R134" s="46"/>
      <c r="S134" s="44"/>
      <c r="T134" s="22" t="e" cm="1">
        <f t="array" ref="T134">SumColor</f>
        <v>#NAME?</v>
      </c>
    </row>
    <row r="135" spans="1:20" x14ac:dyDescent="0.55000000000000004">
      <c r="A135" s="37">
        <f t="shared" si="2"/>
        <v>2021</v>
      </c>
      <c r="B135" s="37" t="s">
        <v>51</v>
      </c>
      <c r="C135" s="38" t="s">
        <v>308</v>
      </c>
      <c r="D135" s="38" t="s">
        <v>266</v>
      </c>
      <c r="E135" s="39" t="s">
        <v>267</v>
      </c>
      <c r="F135" s="40">
        <v>44348</v>
      </c>
      <c r="G135" s="41"/>
      <c r="H135" s="42">
        <v>50328879</v>
      </c>
      <c r="I135" s="42">
        <v>96642851</v>
      </c>
      <c r="J135" s="41"/>
      <c r="K135" s="41"/>
      <c r="L135" s="46"/>
      <c r="M135" s="44"/>
      <c r="N135" s="44"/>
      <c r="O135" s="45"/>
      <c r="P135" s="37"/>
      <c r="Q135" s="46"/>
      <c r="R135" s="46"/>
      <c r="S135" s="44"/>
      <c r="T135" s="22" t="e" cm="1">
        <f t="array" ref="T135">SumColor</f>
        <v>#NAME?</v>
      </c>
    </row>
    <row r="136" spans="1:20" x14ac:dyDescent="0.55000000000000004">
      <c r="A136" s="47">
        <f t="shared" si="2"/>
        <v>2021</v>
      </c>
      <c r="B136" s="47" t="s">
        <v>51</v>
      </c>
      <c r="C136" s="48" t="s">
        <v>313</v>
      </c>
      <c r="D136" s="48" t="s">
        <v>173</v>
      </c>
      <c r="E136" s="49" t="s">
        <v>314</v>
      </c>
      <c r="F136" s="50">
        <v>44378</v>
      </c>
      <c r="G136" s="51"/>
      <c r="H136" s="56">
        <v>50060099</v>
      </c>
      <c r="I136" s="56">
        <v>96718215</v>
      </c>
      <c r="J136" s="51"/>
      <c r="K136" s="51"/>
      <c r="L136" s="55"/>
      <c r="M136" s="53">
        <v>56</v>
      </c>
      <c r="N136" s="53">
        <v>25.68</v>
      </c>
      <c r="O136" s="54">
        <v>42</v>
      </c>
      <c r="P136" s="47"/>
      <c r="Q136" s="55">
        <v>2352</v>
      </c>
      <c r="R136" s="55">
        <v>1078.56</v>
      </c>
      <c r="S136" s="53">
        <v>1273.44</v>
      </c>
      <c r="T136" s="22" t="e" cm="1">
        <f t="array" ref="T136">SumColor</f>
        <v>#NAME?</v>
      </c>
    </row>
    <row r="137" spans="1:20" x14ac:dyDescent="0.55000000000000004">
      <c r="A137" s="47">
        <f t="shared" si="2"/>
        <v>2021</v>
      </c>
      <c r="B137" s="47" t="s">
        <v>51</v>
      </c>
      <c r="C137" s="48" t="s">
        <v>77</v>
      </c>
      <c r="D137" s="48" t="s">
        <v>132</v>
      </c>
      <c r="E137" s="49" t="s">
        <v>315</v>
      </c>
      <c r="F137" s="50">
        <v>44409</v>
      </c>
      <c r="G137" s="51"/>
      <c r="H137" s="56"/>
      <c r="I137" s="56">
        <v>96806609</v>
      </c>
      <c r="J137" s="51"/>
      <c r="K137" s="51"/>
      <c r="L137" s="55"/>
      <c r="M137" s="53"/>
      <c r="N137" s="53"/>
      <c r="O137" s="54"/>
      <c r="P137" s="47"/>
      <c r="Q137" s="55"/>
      <c r="R137" s="55"/>
      <c r="S137" s="53"/>
      <c r="T137" s="22" t="e" cm="1">
        <f t="array" ref="T137">SumColor</f>
        <v>#NAME?</v>
      </c>
    </row>
    <row r="138" spans="1:20" x14ac:dyDescent="0.55000000000000004">
      <c r="A138" s="37">
        <f t="shared" si="2"/>
        <v>2021</v>
      </c>
      <c r="B138" s="37" t="s">
        <v>51</v>
      </c>
      <c r="C138" s="38" t="s">
        <v>77</v>
      </c>
      <c r="D138" s="38" t="s">
        <v>94</v>
      </c>
      <c r="E138" s="39" t="s">
        <v>306</v>
      </c>
      <c r="F138" s="40">
        <v>44409</v>
      </c>
      <c r="G138" s="41"/>
      <c r="H138" s="42"/>
      <c r="I138" s="42">
        <v>96823349</v>
      </c>
      <c r="J138" s="41"/>
      <c r="K138" s="41"/>
      <c r="L138" s="46"/>
      <c r="M138" s="44"/>
      <c r="N138" s="44"/>
      <c r="O138" s="45"/>
      <c r="P138" s="37"/>
      <c r="Q138" s="46"/>
      <c r="R138" s="46"/>
      <c r="S138" s="44"/>
      <c r="T138" s="22" t="e" cm="1">
        <f t="array" ref="T138">SumColor</f>
        <v>#NAME?</v>
      </c>
    </row>
    <row r="139" spans="1:20" x14ac:dyDescent="0.55000000000000004">
      <c r="A139" s="37">
        <f t="shared" si="2"/>
        <v>2021</v>
      </c>
      <c r="B139" s="37" t="s">
        <v>51</v>
      </c>
      <c r="C139" s="38" t="s">
        <v>316</v>
      </c>
      <c r="D139" s="38" t="s">
        <v>94</v>
      </c>
      <c r="E139" s="39" t="s">
        <v>82</v>
      </c>
      <c r="F139" s="40">
        <v>44440</v>
      </c>
      <c r="G139" s="41"/>
      <c r="H139" s="42">
        <v>50371534</v>
      </c>
      <c r="I139" s="42">
        <v>96191207</v>
      </c>
      <c r="J139" s="41"/>
      <c r="K139" s="41"/>
      <c r="L139" s="46"/>
      <c r="M139" s="44"/>
      <c r="N139" s="44"/>
      <c r="O139" s="45"/>
      <c r="P139" s="37"/>
      <c r="Q139" s="46"/>
      <c r="R139" s="46"/>
      <c r="S139" s="44"/>
      <c r="T139" s="22" t="e" cm="1">
        <f t="array" ref="T139">SumColor</f>
        <v>#NAME?</v>
      </c>
    </row>
    <row r="140" spans="1:20" x14ac:dyDescent="0.55000000000000004">
      <c r="A140" s="37">
        <f t="shared" si="2"/>
        <v>2021</v>
      </c>
      <c r="B140" s="37" t="s">
        <v>51</v>
      </c>
      <c r="C140" s="38" t="s">
        <v>316</v>
      </c>
      <c r="D140" s="38" t="s">
        <v>94</v>
      </c>
      <c r="E140" s="39" t="s">
        <v>317</v>
      </c>
      <c r="F140" s="40">
        <v>44440</v>
      </c>
      <c r="G140" s="41"/>
      <c r="H140" s="42">
        <v>50386768</v>
      </c>
      <c r="I140" s="42">
        <v>96866300</v>
      </c>
      <c r="J140" s="41"/>
      <c r="K140" s="41"/>
      <c r="L140" s="46"/>
      <c r="M140" s="44"/>
      <c r="N140" s="44"/>
      <c r="O140" s="45"/>
      <c r="P140" s="37"/>
      <c r="Q140" s="46"/>
      <c r="R140" s="46"/>
      <c r="S140" s="44"/>
      <c r="T140" s="22" t="e" cm="1">
        <f t="array" ref="T140">SumColor</f>
        <v>#NAME?</v>
      </c>
    </row>
    <row r="141" spans="1:20" x14ac:dyDescent="0.55000000000000004">
      <c r="A141" s="37">
        <f t="shared" si="2"/>
        <v>2021</v>
      </c>
      <c r="B141" s="37" t="s">
        <v>51</v>
      </c>
      <c r="C141" s="38" t="s">
        <v>318</v>
      </c>
      <c r="D141" s="38" t="s">
        <v>94</v>
      </c>
      <c r="E141" s="39" t="s">
        <v>319</v>
      </c>
      <c r="F141" s="40">
        <v>44440</v>
      </c>
      <c r="G141" s="41"/>
      <c r="H141" s="42"/>
      <c r="I141" s="42">
        <v>96886323</v>
      </c>
      <c r="J141" s="41"/>
      <c r="K141" s="41"/>
      <c r="L141" s="46"/>
      <c r="M141" s="44">
        <v>34.090000000000003</v>
      </c>
      <c r="N141" s="44">
        <v>27.9</v>
      </c>
      <c r="O141" s="45">
        <v>200</v>
      </c>
      <c r="P141" s="37"/>
      <c r="Q141" s="46">
        <v>6818</v>
      </c>
      <c r="R141" s="46">
        <v>5580</v>
      </c>
      <c r="S141" s="44">
        <v>1238</v>
      </c>
      <c r="T141" s="22" t="e" cm="1">
        <f t="array" ref="T141">SumColor</f>
        <v>#NAME?</v>
      </c>
    </row>
    <row r="142" spans="1:20" x14ac:dyDescent="0.55000000000000004">
      <c r="A142" s="37">
        <f t="shared" si="2"/>
        <v>2021</v>
      </c>
      <c r="B142" s="37" t="s">
        <v>51</v>
      </c>
      <c r="C142" s="38" t="s">
        <v>316</v>
      </c>
      <c r="D142" s="38" t="s">
        <v>320</v>
      </c>
      <c r="E142" s="39" t="s">
        <v>321</v>
      </c>
      <c r="F142" s="40">
        <v>44470</v>
      </c>
      <c r="G142" s="41"/>
      <c r="H142" s="42"/>
      <c r="I142" s="42">
        <v>97003244</v>
      </c>
      <c r="J142" s="41"/>
      <c r="K142" s="41"/>
      <c r="L142" s="46"/>
      <c r="M142" s="44"/>
      <c r="N142" s="44"/>
      <c r="O142" s="45"/>
      <c r="P142" s="37"/>
      <c r="Q142" s="46"/>
      <c r="R142" s="46"/>
      <c r="S142" s="44"/>
      <c r="T142" s="22" t="e" cm="1">
        <f t="array" ref="T142">SumColor</f>
        <v>#NAME?</v>
      </c>
    </row>
    <row r="143" spans="1:20" x14ac:dyDescent="0.55000000000000004">
      <c r="A143" s="47">
        <f t="shared" si="2"/>
        <v>2021</v>
      </c>
      <c r="B143" s="47" t="s">
        <v>51</v>
      </c>
      <c r="C143" s="48" t="s">
        <v>316</v>
      </c>
      <c r="D143" s="48" t="s">
        <v>132</v>
      </c>
      <c r="E143" s="49" t="s">
        <v>322</v>
      </c>
      <c r="F143" s="50">
        <v>44470</v>
      </c>
      <c r="G143" s="51"/>
      <c r="H143" s="56"/>
      <c r="I143" s="56">
        <v>96790196</v>
      </c>
      <c r="J143" s="51"/>
      <c r="K143" s="51"/>
      <c r="L143" s="55"/>
      <c r="M143" s="53"/>
      <c r="N143" s="53"/>
      <c r="O143" s="54"/>
      <c r="P143" s="47"/>
      <c r="Q143" s="55"/>
      <c r="R143" s="55"/>
      <c r="S143" s="53"/>
      <c r="T143" s="22" t="e" cm="1">
        <f t="array" ref="T143">SumColor</f>
        <v>#NAME?</v>
      </c>
    </row>
    <row r="144" spans="1:20" x14ac:dyDescent="0.55000000000000004">
      <c r="A144" s="47">
        <f t="shared" si="2"/>
        <v>2021</v>
      </c>
      <c r="B144" s="47" t="s">
        <v>51</v>
      </c>
      <c r="C144" s="48" t="s">
        <v>323</v>
      </c>
      <c r="D144" s="48" t="s">
        <v>132</v>
      </c>
      <c r="E144" s="49" t="s">
        <v>324</v>
      </c>
      <c r="F144" s="50">
        <v>44501</v>
      </c>
      <c r="G144" s="51"/>
      <c r="H144" s="56"/>
      <c r="I144" s="56">
        <v>95825052</v>
      </c>
      <c r="J144" s="51"/>
      <c r="K144" s="51"/>
      <c r="L144" s="55"/>
      <c r="M144" s="53">
        <v>5000</v>
      </c>
      <c r="N144" s="53">
        <v>1951</v>
      </c>
      <c r="O144" s="54">
        <v>4</v>
      </c>
      <c r="P144" s="47"/>
      <c r="Q144" s="55">
        <v>20000</v>
      </c>
      <c r="R144" s="55">
        <v>7804.05</v>
      </c>
      <c r="S144" s="53">
        <v>12195.95</v>
      </c>
      <c r="T144" s="22" t="e" cm="1">
        <f t="array" ref="T144">SumColor</f>
        <v>#NAME?</v>
      </c>
    </row>
    <row r="145" spans="1:20" x14ac:dyDescent="0.55000000000000004">
      <c r="A145" s="37">
        <f t="shared" si="2"/>
        <v>2021</v>
      </c>
      <c r="B145" s="37" t="s">
        <v>51</v>
      </c>
      <c r="C145" s="38" t="s">
        <v>325</v>
      </c>
      <c r="D145" s="38" t="s">
        <v>94</v>
      </c>
      <c r="E145" s="39" t="s">
        <v>326</v>
      </c>
      <c r="F145" s="40">
        <v>44501</v>
      </c>
      <c r="G145" s="41"/>
      <c r="H145" s="42">
        <v>50604190</v>
      </c>
      <c r="I145" s="42">
        <v>97081162</v>
      </c>
      <c r="J145" s="41"/>
      <c r="K145" s="41"/>
      <c r="L145" s="46"/>
      <c r="M145" s="44">
        <v>10.49</v>
      </c>
      <c r="N145" s="44">
        <v>5.44</v>
      </c>
      <c r="O145" s="45">
        <v>1500</v>
      </c>
      <c r="P145" s="37"/>
      <c r="Q145" s="46">
        <v>15735</v>
      </c>
      <c r="R145" s="46">
        <v>8160</v>
      </c>
      <c r="S145" s="44">
        <v>7575</v>
      </c>
      <c r="T145" s="22" t="e" cm="1">
        <f t="array" ref="T145">SumColor</f>
        <v>#NAME?</v>
      </c>
    </row>
    <row r="146" spans="1:20" x14ac:dyDescent="0.55000000000000004">
      <c r="A146" s="37">
        <f t="shared" si="2"/>
        <v>2021</v>
      </c>
      <c r="B146" s="37" t="s">
        <v>51</v>
      </c>
      <c r="C146" s="38" t="s">
        <v>316</v>
      </c>
      <c r="D146" s="38" t="s">
        <v>94</v>
      </c>
      <c r="E146" s="39" t="s">
        <v>327</v>
      </c>
      <c r="F146" s="40">
        <v>44531</v>
      </c>
      <c r="G146" s="41"/>
      <c r="H146" s="41">
        <v>50540594</v>
      </c>
      <c r="I146" s="41">
        <v>97129812</v>
      </c>
      <c r="J146" s="39"/>
      <c r="K146" s="39"/>
      <c r="L146" s="43"/>
      <c r="M146" s="44">
        <v>459</v>
      </c>
      <c r="N146" s="44">
        <v>19.670000000000002</v>
      </c>
      <c r="O146" s="45"/>
      <c r="P146" s="37"/>
      <c r="Q146" s="46">
        <v>45900</v>
      </c>
      <c r="R146" s="46">
        <v>1967.72</v>
      </c>
      <c r="S146" s="44">
        <v>43932.28</v>
      </c>
      <c r="T146" s="22" t="e" cm="1">
        <f t="array" ref="T146">SumColor</f>
        <v>#NAME?</v>
      </c>
    </row>
  </sheetData>
  <autoFilter ref="A2:T146" xr:uid="{00000000-0001-0000-0000-000000000000}"/>
  <pageMargins left="0.7" right="0.7" top="0.75" bottom="0.75" header="0.3" footer="0.3"/>
  <pageSetup fitToWidth="0" orientation="landscape" r:id="rId1"/>
  <headerFooter>
    <oddHeader xml:space="preserve">&amp;CCNC TRACKING SHEET
</oddHeader>
  </headerFooter>
  <legacyDrawing r:id="rId2"/>
  <extLst>
    <ext xmlns:x14="http://schemas.microsoft.com/office/spreadsheetml/2009/9/main" uri="{05C60535-1F16-4fd2-B633-F4F36F0B64E0}">
      <x14:sparklineGroups xmlns:xm="http://schemas.microsoft.com/office/excel/2006/main">
        <x14:sparklineGroup displayEmptyCellsAs="gap" xr2:uid="{5FA4787D-7A8A-41BB-8039-756AC333D6B3}">
          <x14:colorSeries rgb="FF376092"/>
          <x14:colorNegative rgb="FFD00000"/>
          <x14:colorAxis rgb="FF000000"/>
          <x14:colorMarkers rgb="FFD00000"/>
          <x14:colorFirst rgb="FFD00000"/>
          <x14:colorLast rgb="FFD00000"/>
          <x14:colorHigh rgb="FFD00000"/>
          <x14:colorLow rgb="FFD00000"/>
          <x14:sparklines>
            <x14:sparkline>
              <xm:f>'Springfield Sample Savings'!S3:S3</xm:f>
              <xm:sqref>U3</xm:sqref>
            </x14:sparkline>
            <x14:sparkline>
              <xm:f>'Springfield Sample Savings'!S4:S4</xm:f>
              <xm:sqref>U4</xm:sqref>
            </x14:sparkline>
            <x14:sparkline>
              <xm:f>'Springfield Sample Savings'!S5:S5</xm:f>
              <xm:sqref>U5</xm:sqref>
            </x14:sparkline>
            <x14:sparkline>
              <xm:f>'Springfield Sample Savings'!S6:S6</xm:f>
              <xm:sqref>U6</xm:sqref>
            </x14:sparkline>
            <x14:sparkline>
              <xm:f>'Springfield Sample Savings'!S7:S7</xm:f>
              <xm:sqref>U7</xm:sqref>
            </x14:sparkline>
            <x14:sparkline>
              <xm:f>'Springfield Sample Savings'!S8:S8</xm:f>
              <xm:sqref>U8</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9C7AD-6221-4C72-829B-4EF805D57C37}">
  <sheetPr codeName="Sheet4"/>
  <dimension ref="A1:E434"/>
  <sheetViews>
    <sheetView workbookViewId="0"/>
  </sheetViews>
  <sheetFormatPr defaultColWidth="8.734375" defaultRowHeight="12.3" x14ac:dyDescent="0.55000000000000004"/>
  <cols>
    <col min="1" max="1" width="10" style="74" bestFit="1" customWidth="1"/>
    <col min="2" max="2" width="16" style="74" bestFit="1" customWidth="1"/>
    <col min="3" max="3" width="11" style="74" bestFit="1" customWidth="1"/>
    <col min="4" max="5" width="10.5234375" style="74" bestFit="1" customWidth="1"/>
    <col min="6" max="16384" width="8.734375" style="74"/>
  </cols>
  <sheetData>
    <row r="1" spans="1:5" ht="12.6" thickBot="1" x14ac:dyDescent="0.6">
      <c r="A1" s="108" t="s">
        <v>349</v>
      </c>
      <c r="B1" s="109" t="s">
        <v>348</v>
      </c>
      <c r="C1" s="110" t="s">
        <v>347</v>
      </c>
    </row>
    <row r="2" spans="1:5" ht="14.4" x14ac:dyDescent="0.55000000000000004">
      <c r="A2" s="106">
        <v>45502274</v>
      </c>
      <c r="B2" s="75">
        <v>5</v>
      </c>
      <c r="C2" s="107">
        <v>168</v>
      </c>
      <c r="E2" s="114" t="s">
        <v>350</v>
      </c>
    </row>
    <row r="3" spans="1:5" ht="14.7" thickBot="1" x14ac:dyDescent="0.6">
      <c r="A3" s="106">
        <v>45502414</v>
      </c>
      <c r="B3" s="75">
        <v>1</v>
      </c>
      <c r="C3" s="107">
        <v>225</v>
      </c>
      <c r="E3" s="115">
        <f>SUM(C2:C434)</f>
        <v>93854.45</v>
      </c>
    </row>
    <row r="4" spans="1:5" x14ac:dyDescent="0.55000000000000004">
      <c r="A4" s="106">
        <v>50562845</v>
      </c>
      <c r="B4" s="75">
        <v>5</v>
      </c>
      <c r="C4" s="107">
        <v>188</v>
      </c>
    </row>
    <row r="5" spans="1:5" x14ac:dyDescent="0.55000000000000004">
      <c r="A5" s="106">
        <v>45502501</v>
      </c>
      <c r="B5" s="75">
        <v>1</v>
      </c>
      <c r="C5" s="107">
        <v>188</v>
      </c>
    </row>
    <row r="6" spans="1:5" x14ac:dyDescent="0.55000000000000004">
      <c r="A6" s="106">
        <v>50604679</v>
      </c>
      <c r="B6" s="75">
        <v>1</v>
      </c>
      <c r="C6" s="107">
        <v>395</v>
      </c>
    </row>
    <row r="7" spans="1:5" x14ac:dyDescent="0.55000000000000004">
      <c r="A7" s="106">
        <v>50586743</v>
      </c>
      <c r="B7" s="75">
        <v>15</v>
      </c>
      <c r="C7" s="107">
        <v>129</v>
      </c>
    </row>
    <row r="8" spans="1:5" x14ac:dyDescent="0.55000000000000004">
      <c r="A8" s="106">
        <v>50570474</v>
      </c>
      <c r="B8" s="75">
        <v>12</v>
      </c>
      <c r="C8" s="107">
        <v>24</v>
      </c>
    </row>
    <row r="9" spans="1:5" x14ac:dyDescent="0.55000000000000004">
      <c r="A9" s="106">
        <v>50570474</v>
      </c>
      <c r="B9" s="75">
        <v>30</v>
      </c>
      <c r="C9" s="107">
        <v>39</v>
      </c>
    </row>
    <row r="10" spans="1:5" x14ac:dyDescent="0.55000000000000004">
      <c r="A10" s="106">
        <v>45502444</v>
      </c>
      <c r="B10" s="75">
        <v>13</v>
      </c>
      <c r="C10" s="107">
        <v>125</v>
      </c>
    </row>
    <row r="11" spans="1:5" x14ac:dyDescent="0.55000000000000004">
      <c r="A11" s="106">
        <v>45502442</v>
      </c>
      <c r="B11" s="75">
        <v>4</v>
      </c>
      <c r="C11" s="107">
        <v>238</v>
      </c>
    </row>
    <row r="12" spans="1:5" x14ac:dyDescent="0.55000000000000004">
      <c r="A12" s="106">
        <v>45502410</v>
      </c>
      <c r="B12" s="75">
        <v>15</v>
      </c>
      <c r="C12" s="107">
        <v>95</v>
      </c>
    </row>
    <row r="13" spans="1:5" x14ac:dyDescent="0.55000000000000004">
      <c r="A13" s="106">
        <v>45502499</v>
      </c>
      <c r="B13" s="75">
        <v>4</v>
      </c>
      <c r="C13" s="107">
        <v>708</v>
      </c>
    </row>
    <row r="14" spans="1:5" x14ac:dyDescent="0.55000000000000004">
      <c r="A14" s="106">
        <v>45502203</v>
      </c>
      <c r="B14" s="75">
        <v>24</v>
      </c>
      <c r="C14" s="107">
        <v>55</v>
      </c>
    </row>
    <row r="15" spans="1:5" x14ac:dyDescent="0.55000000000000004">
      <c r="A15" s="106">
        <v>50586743</v>
      </c>
      <c r="B15" s="75">
        <v>15</v>
      </c>
      <c r="C15" s="107">
        <v>125</v>
      </c>
    </row>
    <row r="16" spans="1:5" x14ac:dyDescent="0.55000000000000004">
      <c r="A16" s="106">
        <v>45502444</v>
      </c>
      <c r="B16" s="75">
        <v>15</v>
      </c>
      <c r="C16" s="107">
        <v>125</v>
      </c>
    </row>
    <row r="17" spans="1:3" x14ac:dyDescent="0.55000000000000004">
      <c r="A17" s="106">
        <v>45502415</v>
      </c>
      <c r="B17" s="75">
        <v>3</v>
      </c>
      <c r="C17" s="107">
        <v>146</v>
      </c>
    </row>
    <row r="18" spans="1:3" x14ac:dyDescent="0.55000000000000004">
      <c r="A18" s="106">
        <v>45504587</v>
      </c>
      <c r="B18" s="75">
        <v>3</v>
      </c>
      <c r="C18" s="107">
        <v>118</v>
      </c>
    </row>
    <row r="19" spans="1:3" x14ac:dyDescent="0.55000000000000004">
      <c r="A19" s="106">
        <v>45504593</v>
      </c>
      <c r="B19" s="75">
        <v>6</v>
      </c>
      <c r="C19" s="107">
        <v>95</v>
      </c>
    </row>
    <row r="20" spans="1:3" x14ac:dyDescent="0.55000000000000004">
      <c r="A20" s="106">
        <v>50614070</v>
      </c>
      <c r="B20" s="75">
        <v>3</v>
      </c>
      <c r="C20" s="107">
        <v>72</v>
      </c>
    </row>
    <row r="21" spans="1:3" x14ac:dyDescent="0.55000000000000004">
      <c r="A21" s="106">
        <v>45504592</v>
      </c>
      <c r="B21" s="75">
        <v>3</v>
      </c>
      <c r="C21" s="107">
        <v>98</v>
      </c>
    </row>
    <row r="22" spans="1:3" x14ac:dyDescent="0.55000000000000004">
      <c r="A22" s="106">
        <v>45504591</v>
      </c>
      <c r="B22" s="75">
        <v>6</v>
      </c>
      <c r="C22" s="107">
        <v>81</v>
      </c>
    </row>
    <row r="23" spans="1:3" x14ac:dyDescent="0.55000000000000004">
      <c r="A23" s="106">
        <v>45504588</v>
      </c>
      <c r="B23" s="75">
        <v>3</v>
      </c>
      <c r="C23" s="107">
        <v>125</v>
      </c>
    </row>
    <row r="24" spans="1:3" x14ac:dyDescent="0.55000000000000004">
      <c r="A24" s="106">
        <v>50612739</v>
      </c>
      <c r="B24" s="75">
        <v>1</v>
      </c>
      <c r="C24" s="107">
        <v>635</v>
      </c>
    </row>
    <row r="25" spans="1:3" x14ac:dyDescent="0.55000000000000004">
      <c r="A25" s="106">
        <v>45502281</v>
      </c>
      <c r="B25" s="75">
        <v>8</v>
      </c>
      <c r="C25" s="107">
        <v>260.5</v>
      </c>
    </row>
    <row r="26" spans="1:3" x14ac:dyDescent="0.55000000000000004">
      <c r="A26" s="106">
        <v>45502414</v>
      </c>
      <c r="B26" s="75">
        <v>1</v>
      </c>
      <c r="C26" s="107">
        <v>225</v>
      </c>
    </row>
    <row r="27" spans="1:3" x14ac:dyDescent="0.55000000000000004">
      <c r="A27" s="106">
        <v>45502466</v>
      </c>
      <c r="B27" s="75">
        <v>12</v>
      </c>
      <c r="C27" s="107">
        <v>165</v>
      </c>
    </row>
    <row r="28" spans="1:3" x14ac:dyDescent="0.55000000000000004">
      <c r="A28" s="106">
        <v>45502469</v>
      </c>
      <c r="B28" s="75">
        <v>5</v>
      </c>
      <c r="C28" s="107">
        <v>166</v>
      </c>
    </row>
    <row r="29" spans="1:3" x14ac:dyDescent="0.55000000000000004">
      <c r="A29" s="106">
        <v>45502524</v>
      </c>
      <c r="B29" s="75">
        <v>54</v>
      </c>
      <c r="C29" s="107">
        <v>48</v>
      </c>
    </row>
    <row r="30" spans="1:3" x14ac:dyDescent="0.55000000000000004">
      <c r="A30" s="106">
        <v>45502458</v>
      </c>
      <c r="B30" s="75">
        <v>3</v>
      </c>
      <c r="C30" s="107">
        <v>315</v>
      </c>
    </row>
    <row r="31" spans="1:3" x14ac:dyDescent="0.55000000000000004">
      <c r="A31" s="106">
        <v>45502442</v>
      </c>
      <c r="B31" s="75">
        <v>5</v>
      </c>
      <c r="C31" s="107">
        <v>215</v>
      </c>
    </row>
    <row r="32" spans="1:3" x14ac:dyDescent="0.55000000000000004">
      <c r="A32" s="106">
        <v>45502203</v>
      </c>
      <c r="B32" s="75">
        <v>25</v>
      </c>
      <c r="C32" s="107">
        <v>55</v>
      </c>
    </row>
    <row r="33" spans="1:3" x14ac:dyDescent="0.55000000000000004">
      <c r="A33" s="106">
        <v>50546810</v>
      </c>
      <c r="B33" s="75">
        <v>15</v>
      </c>
      <c r="C33" s="107">
        <v>38</v>
      </c>
    </row>
    <row r="34" spans="1:3" x14ac:dyDescent="0.55000000000000004">
      <c r="A34" s="106">
        <v>50587392</v>
      </c>
      <c r="B34" s="75">
        <v>20</v>
      </c>
      <c r="C34" s="107">
        <v>89.5</v>
      </c>
    </row>
    <row r="35" spans="1:3" x14ac:dyDescent="0.55000000000000004">
      <c r="A35" s="106">
        <v>50609925</v>
      </c>
      <c r="B35" s="75">
        <v>6</v>
      </c>
      <c r="C35" s="107">
        <v>98</v>
      </c>
    </row>
    <row r="36" spans="1:3" x14ac:dyDescent="0.55000000000000004">
      <c r="A36" s="106">
        <v>50612106</v>
      </c>
      <c r="B36" s="75">
        <v>2</v>
      </c>
      <c r="C36" s="107">
        <v>238</v>
      </c>
    </row>
    <row r="37" spans="1:3" x14ac:dyDescent="0.55000000000000004">
      <c r="A37" s="106">
        <v>45502458</v>
      </c>
      <c r="B37" s="75">
        <v>3</v>
      </c>
      <c r="C37" s="107">
        <v>295</v>
      </c>
    </row>
    <row r="38" spans="1:3" x14ac:dyDescent="0.55000000000000004">
      <c r="A38" s="106">
        <v>45502526</v>
      </c>
      <c r="B38" s="75">
        <v>24</v>
      </c>
      <c r="C38" s="107">
        <v>62</v>
      </c>
    </row>
    <row r="39" spans="1:3" x14ac:dyDescent="0.55000000000000004">
      <c r="A39" s="106">
        <v>45502236</v>
      </c>
      <c r="B39" s="75">
        <v>10</v>
      </c>
      <c r="C39" s="107">
        <v>28</v>
      </c>
    </row>
    <row r="40" spans="1:3" x14ac:dyDescent="0.55000000000000004">
      <c r="A40" s="106">
        <v>45502520</v>
      </c>
      <c r="B40" s="75">
        <v>1</v>
      </c>
      <c r="C40" s="107">
        <v>510</v>
      </c>
    </row>
    <row r="41" spans="1:3" x14ac:dyDescent="0.55000000000000004">
      <c r="A41" s="106">
        <v>45502530</v>
      </c>
      <c r="B41" s="75">
        <v>2</v>
      </c>
      <c r="C41" s="107">
        <v>324</v>
      </c>
    </row>
    <row r="42" spans="1:3" x14ac:dyDescent="0.55000000000000004">
      <c r="A42" s="106">
        <v>45501578</v>
      </c>
      <c r="B42" s="75">
        <v>2</v>
      </c>
      <c r="C42" s="107">
        <v>375</v>
      </c>
    </row>
    <row r="43" spans="1:3" x14ac:dyDescent="0.55000000000000004">
      <c r="A43" s="106">
        <v>50566029</v>
      </c>
      <c r="B43" s="75">
        <v>10</v>
      </c>
      <c r="C43" s="107">
        <v>185</v>
      </c>
    </row>
    <row r="44" spans="1:3" x14ac:dyDescent="0.55000000000000004">
      <c r="A44" s="106">
        <v>50610240</v>
      </c>
      <c r="B44" s="75">
        <v>16</v>
      </c>
      <c r="C44" s="107">
        <v>88</v>
      </c>
    </row>
    <row r="45" spans="1:3" x14ac:dyDescent="0.55000000000000004">
      <c r="A45" s="106">
        <v>45502499</v>
      </c>
      <c r="B45" s="75">
        <v>3</v>
      </c>
      <c r="C45" s="107">
        <v>708</v>
      </c>
    </row>
    <row r="46" spans="1:3" x14ac:dyDescent="0.55000000000000004">
      <c r="A46" s="106">
        <v>45502518</v>
      </c>
      <c r="B46" s="75">
        <v>37</v>
      </c>
      <c r="C46" s="107">
        <v>39</v>
      </c>
    </row>
    <row r="47" spans="1:3" x14ac:dyDescent="0.55000000000000004">
      <c r="A47" s="106">
        <v>50587392</v>
      </c>
      <c r="B47" s="75">
        <v>17</v>
      </c>
      <c r="C47" s="107">
        <v>98.5</v>
      </c>
    </row>
    <row r="48" spans="1:3" x14ac:dyDescent="0.55000000000000004">
      <c r="A48" s="106">
        <v>45502499</v>
      </c>
      <c r="B48" s="75">
        <v>3</v>
      </c>
      <c r="C48" s="107">
        <v>708</v>
      </c>
    </row>
    <row r="49" spans="1:3" x14ac:dyDescent="0.55000000000000004">
      <c r="A49" s="106">
        <v>45502520</v>
      </c>
      <c r="B49" s="75">
        <v>2</v>
      </c>
      <c r="C49" s="107">
        <v>375</v>
      </c>
    </row>
    <row r="50" spans="1:3" x14ac:dyDescent="0.55000000000000004">
      <c r="A50" s="106">
        <v>45502530</v>
      </c>
      <c r="B50" s="75">
        <v>1</v>
      </c>
      <c r="C50" s="107">
        <v>425</v>
      </c>
    </row>
    <row r="51" spans="1:3" x14ac:dyDescent="0.55000000000000004">
      <c r="A51" s="106">
        <v>45504039</v>
      </c>
      <c r="B51" s="75">
        <v>2</v>
      </c>
      <c r="C51" s="107">
        <v>405</v>
      </c>
    </row>
    <row r="52" spans="1:3" x14ac:dyDescent="0.55000000000000004">
      <c r="A52" s="106">
        <v>50586743</v>
      </c>
      <c r="B52" s="75">
        <v>13</v>
      </c>
      <c r="C52" s="107">
        <v>158</v>
      </c>
    </row>
    <row r="53" spans="1:3" x14ac:dyDescent="0.55000000000000004">
      <c r="A53" s="106">
        <v>50586743</v>
      </c>
      <c r="B53" s="75">
        <v>157987</v>
      </c>
      <c r="C53" s="107">
        <v>72.5</v>
      </c>
    </row>
    <row r="54" spans="1:3" x14ac:dyDescent="0.55000000000000004">
      <c r="A54" s="106">
        <v>45502526</v>
      </c>
      <c r="B54" s="75">
        <v>17</v>
      </c>
      <c r="C54" s="107">
        <v>72</v>
      </c>
    </row>
    <row r="55" spans="1:3" x14ac:dyDescent="0.55000000000000004">
      <c r="A55" s="106">
        <v>45502274</v>
      </c>
      <c r="B55" s="75">
        <v>5</v>
      </c>
      <c r="C55" s="107">
        <v>148</v>
      </c>
    </row>
    <row r="56" spans="1:3" x14ac:dyDescent="0.55000000000000004">
      <c r="A56" s="106">
        <v>45502203</v>
      </c>
      <c r="B56" s="75">
        <v>23</v>
      </c>
      <c r="C56" s="107">
        <v>55</v>
      </c>
    </row>
    <row r="57" spans="1:3" x14ac:dyDescent="0.55000000000000004">
      <c r="A57" s="106">
        <v>45501434</v>
      </c>
      <c r="B57" s="75">
        <v>2</v>
      </c>
      <c r="C57" s="107">
        <v>427</v>
      </c>
    </row>
    <row r="58" spans="1:3" x14ac:dyDescent="0.55000000000000004">
      <c r="A58" s="106">
        <v>50570474</v>
      </c>
      <c r="B58" s="75">
        <v>30</v>
      </c>
      <c r="C58" s="107">
        <v>39</v>
      </c>
    </row>
    <row r="59" spans="1:3" x14ac:dyDescent="0.55000000000000004">
      <c r="A59" s="106">
        <v>45502444</v>
      </c>
      <c r="B59" s="75">
        <v>13</v>
      </c>
      <c r="C59" s="107">
        <v>125</v>
      </c>
    </row>
    <row r="60" spans="1:3" x14ac:dyDescent="0.55000000000000004">
      <c r="A60" s="106">
        <v>45502499</v>
      </c>
      <c r="B60" s="75">
        <v>3</v>
      </c>
      <c r="C60" s="107">
        <v>708</v>
      </c>
    </row>
    <row r="61" spans="1:3" x14ac:dyDescent="0.55000000000000004">
      <c r="A61" s="106">
        <v>52070093</v>
      </c>
      <c r="B61" s="75">
        <v>2</v>
      </c>
      <c r="C61" s="107">
        <v>968</v>
      </c>
    </row>
    <row r="62" spans="1:3" x14ac:dyDescent="0.55000000000000004">
      <c r="A62" s="106">
        <v>45504039</v>
      </c>
      <c r="B62" s="75">
        <v>1</v>
      </c>
      <c r="C62" s="107">
        <v>415</v>
      </c>
    </row>
    <row r="63" spans="1:3" x14ac:dyDescent="0.55000000000000004">
      <c r="A63" s="106">
        <v>50586743</v>
      </c>
      <c r="B63" s="75">
        <v>13</v>
      </c>
      <c r="C63" s="107">
        <v>158</v>
      </c>
    </row>
    <row r="64" spans="1:3" x14ac:dyDescent="0.55000000000000004">
      <c r="A64" s="106">
        <v>45504578</v>
      </c>
      <c r="B64" s="75">
        <v>25</v>
      </c>
      <c r="C64" s="107">
        <v>37</v>
      </c>
    </row>
    <row r="65" spans="1:3" x14ac:dyDescent="0.55000000000000004">
      <c r="A65" s="106">
        <v>45502236</v>
      </c>
      <c r="B65" s="75">
        <v>7</v>
      </c>
      <c r="C65" s="107">
        <v>12</v>
      </c>
    </row>
    <row r="66" spans="1:3" x14ac:dyDescent="0.55000000000000004">
      <c r="A66" s="106">
        <v>45502520</v>
      </c>
      <c r="B66" s="75">
        <v>1</v>
      </c>
      <c r="C66" s="107">
        <v>370</v>
      </c>
    </row>
    <row r="67" spans="1:3" x14ac:dyDescent="0.55000000000000004">
      <c r="A67" s="106">
        <v>45502530</v>
      </c>
      <c r="B67" s="75">
        <v>2</v>
      </c>
      <c r="C67" s="107">
        <v>490</v>
      </c>
    </row>
    <row r="68" spans="1:3" x14ac:dyDescent="0.55000000000000004">
      <c r="A68" s="106">
        <v>45502426</v>
      </c>
      <c r="B68" s="75">
        <v>2</v>
      </c>
      <c r="C68" s="107">
        <v>285</v>
      </c>
    </row>
    <row r="69" spans="1:3" x14ac:dyDescent="0.55000000000000004">
      <c r="A69" s="106">
        <v>45502466</v>
      </c>
      <c r="B69" s="75">
        <v>11</v>
      </c>
      <c r="C69" s="107">
        <v>165</v>
      </c>
    </row>
    <row r="70" spans="1:3" x14ac:dyDescent="0.55000000000000004">
      <c r="A70" s="106">
        <v>50586743</v>
      </c>
      <c r="B70" s="75">
        <v>15</v>
      </c>
      <c r="C70" s="107">
        <v>155</v>
      </c>
    </row>
    <row r="71" spans="1:3" x14ac:dyDescent="0.55000000000000004">
      <c r="A71" s="106">
        <v>50586743</v>
      </c>
      <c r="B71" s="75">
        <v>15</v>
      </c>
      <c r="C71" s="107">
        <v>155</v>
      </c>
    </row>
    <row r="72" spans="1:3" x14ac:dyDescent="0.55000000000000004">
      <c r="A72" s="106">
        <v>50586743</v>
      </c>
      <c r="B72" s="75">
        <v>13</v>
      </c>
      <c r="C72" s="107">
        <v>135</v>
      </c>
    </row>
    <row r="73" spans="1:3" x14ac:dyDescent="0.55000000000000004">
      <c r="A73" s="106">
        <v>45502493</v>
      </c>
      <c r="B73" s="75">
        <v>6</v>
      </c>
      <c r="C73" s="107">
        <v>65</v>
      </c>
    </row>
    <row r="74" spans="1:3" x14ac:dyDescent="0.55000000000000004">
      <c r="A74" s="106">
        <v>45502407</v>
      </c>
      <c r="B74" s="75">
        <v>7</v>
      </c>
      <c r="C74" s="107">
        <v>55</v>
      </c>
    </row>
    <row r="75" spans="1:3" x14ac:dyDescent="0.55000000000000004">
      <c r="A75" s="106">
        <v>50546810</v>
      </c>
      <c r="B75" s="75">
        <v>6</v>
      </c>
      <c r="C75" s="107">
        <v>45</v>
      </c>
    </row>
    <row r="76" spans="1:3" x14ac:dyDescent="0.55000000000000004">
      <c r="A76" s="106">
        <v>45502572</v>
      </c>
      <c r="B76" s="75">
        <v>2</v>
      </c>
      <c r="C76" s="107">
        <v>236</v>
      </c>
    </row>
    <row r="77" spans="1:3" x14ac:dyDescent="0.55000000000000004">
      <c r="A77" s="106">
        <v>45502491</v>
      </c>
      <c r="B77" s="75">
        <v>11</v>
      </c>
      <c r="C77" s="107">
        <v>19</v>
      </c>
    </row>
    <row r="78" spans="1:3" x14ac:dyDescent="0.55000000000000004">
      <c r="A78" s="106">
        <v>45502475</v>
      </c>
      <c r="B78" s="75">
        <v>25</v>
      </c>
      <c r="C78" s="107">
        <v>54</v>
      </c>
    </row>
    <row r="79" spans="1:3" x14ac:dyDescent="0.55000000000000004">
      <c r="A79" s="106">
        <v>50570475</v>
      </c>
      <c r="B79" s="75">
        <v>2</v>
      </c>
      <c r="C79" s="107">
        <v>895</v>
      </c>
    </row>
    <row r="80" spans="1:3" x14ac:dyDescent="0.55000000000000004">
      <c r="A80" s="106">
        <v>52067145</v>
      </c>
      <c r="B80" s="75">
        <v>67</v>
      </c>
      <c r="C80" s="107">
        <v>12</v>
      </c>
    </row>
    <row r="81" spans="1:3" x14ac:dyDescent="0.55000000000000004">
      <c r="A81" s="106">
        <v>50574419</v>
      </c>
      <c r="B81" s="75">
        <v>1</v>
      </c>
      <c r="C81" s="107">
        <v>1050</v>
      </c>
    </row>
    <row r="82" spans="1:3" x14ac:dyDescent="0.55000000000000004">
      <c r="A82" s="106">
        <v>45502475</v>
      </c>
      <c r="B82" s="75">
        <v>10</v>
      </c>
      <c r="C82" s="107">
        <v>54</v>
      </c>
    </row>
    <row r="83" spans="1:3" x14ac:dyDescent="0.55000000000000004">
      <c r="A83" s="106">
        <v>50570477</v>
      </c>
      <c r="B83" s="75">
        <v>2</v>
      </c>
      <c r="C83" s="107">
        <v>275</v>
      </c>
    </row>
    <row r="84" spans="1:3" x14ac:dyDescent="0.55000000000000004">
      <c r="A84" s="106">
        <v>45502513</v>
      </c>
      <c r="B84" s="75">
        <v>1</v>
      </c>
      <c r="C84" s="107">
        <v>210</v>
      </c>
    </row>
    <row r="85" spans="1:3" x14ac:dyDescent="0.55000000000000004">
      <c r="A85" s="106">
        <v>50574420</v>
      </c>
      <c r="B85" s="75">
        <v>1</v>
      </c>
      <c r="C85" s="107">
        <v>1050</v>
      </c>
    </row>
    <row r="86" spans="1:3" x14ac:dyDescent="0.55000000000000004">
      <c r="A86" s="106">
        <v>50586743</v>
      </c>
      <c r="B86" s="75">
        <v>15</v>
      </c>
      <c r="C86" s="107">
        <v>135</v>
      </c>
    </row>
    <row r="87" spans="1:3" x14ac:dyDescent="0.55000000000000004">
      <c r="A87" s="106">
        <v>45502527</v>
      </c>
      <c r="B87" s="75">
        <v>103</v>
      </c>
      <c r="C87" s="107">
        <v>102</v>
      </c>
    </row>
    <row r="88" spans="1:3" x14ac:dyDescent="0.55000000000000004">
      <c r="A88" s="106">
        <v>45502409</v>
      </c>
      <c r="B88" s="75">
        <v>14</v>
      </c>
      <c r="C88" s="107">
        <v>75</v>
      </c>
    </row>
    <row r="89" spans="1:3" x14ac:dyDescent="0.55000000000000004">
      <c r="A89" s="106">
        <v>45502442</v>
      </c>
      <c r="B89" s="75">
        <v>5</v>
      </c>
      <c r="C89" s="107">
        <v>235</v>
      </c>
    </row>
    <row r="90" spans="1:3" x14ac:dyDescent="0.55000000000000004">
      <c r="A90" s="106">
        <v>45502280</v>
      </c>
      <c r="B90" s="75">
        <v>1</v>
      </c>
      <c r="C90" s="107">
        <v>315</v>
      </c>
    </row>
    <row r="91" spans="1:3" x14ac:dyDescent="0.55000000000000004">
      <c r="A91" s="106">
        <v>50580944</v>
      </c>
      <c r="B91" s="75">
        <v>3</v>
      </c>
      <c r="C91" s="107">
        <v>115</v>
      </c>
    </row>
    <row r="92" spans="1:3" x14ac:dyDescent="0.55000000000000004">
      <c r="A92" s="106">
        <v>45504547</v>
      </c>
      <c r="B92" s="75">
        <v>50</v>
      </c>
      <c r="C92" s="107">
        <v>20</v>
      </c>
    </row>
    <row r="93" spans="1:3" x14ac:dyDescent="0.55000000000000004">
      <c r="A93" s="106">
        <v>45502458</v>
      </c>
      <c r="B93" s="75">
        <v>4</v>
      </c>
      <c r="C93" s="107">
        <v>275</v>
      </c>
    </row>
    <row r="94" spans="1:3" x14ac:dyDescent="0.55000000000000004">
      <c r="A94" s="106">
        <v>45502524</v>
      </c>
      <c r="B94" s="75">
        <v>54</v>
      </c>
      <c r="C94" s="107">
        <v>48</v>
      </c>
    </row>
    <row r="95" spans="1:3" x14ac:dyDescent="0.55000000000000004">
      <c r="A95" s="106">
        <v>45502404</v>
      </c>
      <c r="B95" s="75">
        <v>2</v>
      </c>
      <c r="C95" s="107">
        <v>89</v>
      </c>
    </row>
    <row r="96" spans="1:3" x14ac:dyDescent="0.55000000000000004">
      <c r="A96" s="106">
        <v>45502203</v>
      </c>
      <c r="B96" s="75">
        <v>25</v>
      </c>
      <c r="C96" s="107">
        <v>55</v>
      </c>
    </row>
    <row r="97" spans="1:3" x14ac:dyDescent="0.55000000000000004">
      <c r="A97" s="106">
        <v>45502416</v>
      </c>
      <c r="B97" s="75">
        <v>1</v>
      </c>
      <c r="C97" s="107">
        <v>215</v>
      </c>
    </row>
    <row r="98" spans="1:3" x14ac:dyDescent="0.55000000000000004">
      <c r="A98" s="106">
        <v>45502480</v>
      </c>
      <c r="B98" s="75">
        <v>1</v>
      </c>
      <c r="C98" s="107">
        <v>315</v>
      </c>
    </row>
    <row r="99" spans="1:3" x14ac:dyDescent="0.55000000000000004">
      <c r="A99" s="106">
        <v>45502411</v>
      </c>
      <c r="B99" s="75">
        <v>9</v>
      </c>
      <c r="C99" s="107">
        <v>265</v>
      </c>
    </row>
    <row r="100" spans="1:3" x14ac:dyDescent="0.55000000000000004">
      <c r="A100" s="106">
        <v>45502462</v>
      </c>
      <c r="B100" s="75">
        <v>1</v>
      </c>
      <c r="C100" s="107">
        <v>215</v>
      </c>
    </row>
    <row r="101" spans="1:3" x14ac:dyDescent="0.55000000000000004">
      <c r="A101" s="106">
        <v>45502274</v>
      </c>
      <c r="B101" s="75">
        <v>7</v>
      </c>
      <c r="C101" s="107">
        <v>148</v>
      </c>
    </row>
    <row r="102" spans="1:3" x14ac:dyDescent="0.55000000000000004">
      <c r="A102" s="106">
        <v>45502466</v>
      </c>
      <c r="B102" s="75">
        <v>13</v>
      </c>
      <c r="C102" s="107">
        <v>155</v>
      </c>
    </row>
    <row r="103" spans="1:3" x14ac:dyDescent="0.55000000000000004">
      <c r="A103" s="106">
        <v>45502475</v>
      </c>
      <c r="B103" s="75">
        <v>9</v>
      </c>
      <c r="C103" s="107">
        <v>54</v>
      </c>
    </row>
    <row r="104" spans="1:3" x14ac:dyDescent="0.55000000000000004">
      <c r="A104" s="106">
        <v>45502526</v>
      </c>
      <c r="B104" s="75">
        <v>27</v>
      </c>
      <c r="C104" s="107">
        <v>68</v>
      </c>
    </row>
    <row r="105" spans="1:3" x14ac:dyDescent="0.55000000000000004">
      <c r="A105" s="106">
        <v>45502402</v>
      </c>
      <c r="B105" s="75">
        <v>7</v>
      </c>
      <c r="C105" s="107">
        <v>59</v>
      </c>
    </row>
    <row r="106" spans="1:3" x14ac:dyDescent="0.55000000000000004">
      <c r="A106" s="106">
        <v>50586743</v>
      </c>
      <c r="B106" s="75">
        <v>13</v>
      </c>
      <c r="C106" s="107">
        <v>138</v>
      </c>
    </row>
    <row r="107" spans="1:3" x14ac:dyDescent="0.55000000000000004">
      <c r="A107" s="106">
        <v>45502520</v>
      </c>
      <c r="B107" s="75">
        <v>5</v>
      </c>
      <c r="C107" s="107">
        <v>235</v>
      </c>
    </row>
    <row r="108" spans="1:3" x14ac:dyDescent="0.55000000000000004">
      <c r="A108" s="106">
        <v>45504038</v>
      </c>
      <c r="B108" s="75">
        <v>1</v>
      </c>
      <c r="C108" s="107">
        <v>375</v>
      </c>
    </row>
    <row r="109" spans="1:3" x14ac:dyDescent="0.55000000000000004">
      <c r="A109" s="106">
        <v>45504039</v>
      </c>
      <c r="B109" s="75">
        <v>2</v>
      </c>
      <c r="C109" s="107">
        <v>405</v>
      </c>
    </row>
    <row r="110" spans="1:3" x14ac:dyDescent="0.55000000000000004">
      <c r="A110" s="106">
        <v>50587392</v>
      </c>
      <c r="B110" s="75">
        <v>15</v>
      </c>
      <c r="C110" s="107">
        <v>94</v>
      </c>
    </row>
    <row r="111" spans="1:3" x14ac:dyDescent="0.55000000000000004">
      <c r="A111" s="106">
        <v>50546810</v>
      </c>
      <c r="B111" s="75">
        <v>8</v>
      </c>
      <c r="C111" s="107">
        <v>42</v>
      </c>
    </row>
    <row r="112" spans="1:3" x14ac:dyDescent="0.55000000000000004">
      <c r="A112" s="106">
        <v>45502518</v>
      </c>
      <c r="B112" s="75">
        <v>46</v>
      </c>
      <c r="C112" s="107">
        <v>34</v>
      </c>
    </row>
    <row r="113" spans="1:3" x14ac:dyDescent="0.55000000000000004">
      <c r="A113" s="106">
        <v>45502470</v>
      </c>
      <c r="B113" s="75">
        <v>100</v>
      </c>
      <c r="C113" s="107">
        <v>8</v>
      </c>
    </row>
    <row r="114" spans="1:3" x14ac:dyDescent="0.55000000000000004">
      <c r="A114" s="106">
        <v>45502475</v>
      </c>
      <c r="B114" s="75">
        <v>3</v>
      </c>
      <c r="C114" s="107">
        <v>85</v>
      </c>
    </row>
    <row r="115" spans="1:3" x14ac:dyDescent="0.55000000000000004">
      <c r="A115" s="106">
        <v>45502280</v>
      </c>
      <c r="B115" s="75">
        <v>1</v>
      </c>
      <c r="C115" s="107">
        <v>315</v>
      </c>
    </row>
    <row r="116" spans="1:3" x14ac:dyDescent="0.55000000000000004">
      <c r="A116" s="106">
        <v>45502458</v>
      </c>
      <c r="B116" s="75">
        <v>4</v>
      </c>
      <c r="C116" s="107">
        <v>198</v>
      </c>
    </row>
    <row r="117" spans="1:3" x14ac:dyDescent="0.55000000000000004">
      <c r="A117" s="106">
        <v>50546810</v>
      </c>
      <c r="B117" s="75">
        <v>6</v>
      </c>
      <c r="C117" s="107">
        <v>42</v>
      </c>
    </row>
    <row r="118" spans="1:3" x14ac:dyDescent="0.55000000000000004">
      <c r="A118" s="106">
        <v>45502444</v>
      </c>
      <c r="B118" s="75">
        <v>20</v>
      </c>
      <c r="C118" s="107">
        <v>85</v>
      </c>
    </row>
    <row r="119" spans="1:3" x14ac:dyDescent="0.55000000000000004">
      <c r="A119" s="106">
        <v>45502203</v>
      </c>
      <c r="B119" s="75">
        <v>22</v>
      </c>
      <c r="C119" s="107">
        <v>57</v>
      </c>
    </row>
    <row r="120" spans="1:3" x14ac:dyDescent="0.55000000000000004">
      <c r="A120" s="106">
        <v>45502466</v>
      </c>
      <c r="B120" s="75">
        <v>15</v>
      </c>
      <c r="C120" s="107">
        <v>147</v>
      </c>
    </row>
    <row r="121" spans="1:3" x14ac:dyDescent="0.55000000000000004">
      <c r="A121" s="106">
        <v>45502404</v>
      </c>
      <c r="B121" s="75">
        <v>2</v>
      </c>
      <c r="C121" s="107">
        <v>89</v>
      </c>
    </row>
    <row r="122" spans="1:3" x14ac:dyDescent="0.55000000000000004">
      <c r="A122" s="106">
        <v>45502458</v>
      </c>
      <c r="B122" s="75">
        <v>4</v>
      </c>
      <c r="C122" s="107">
        <v>198</v>
      </c>
    </row>
    <row r="123" spans="1:3" x14ac:dyDescent="0.55000000000000004">
      <c r="A123" s="106">
        <v>45502465</v>
      </c>
      <c r="B123" s="75">
        <v>4</v>
      </c>
      <c r="C123" s="107">
        <v>52</v>
      </c>
    </row>
    <row r="124" spans="1:3" x14ac:dyDescent="0.55000000000000004">
      <c r="A124" s="106"/>
      <c r="B124" s="75">
        <v>1</v>
      </c>
      <c r="C124" s="107">
        <v>75</v>
      </c>
    </row>
    <row r="125" spans="1:3" x14ac:dyDescent="0.55000000000000004">
      <c r="A125" s="106">
        <v>50586743</v>
      </c>
      <c r="B125" s="75">
        <v>15</v>
      </c>
      <c r="C125" s="107">
        <v>102</v>
      </c>
    </row>
    <row r="126" spans="1:3" x14ac:dyDescent="0.55000000000000004">
      <c r="A126" s="106">
        <v>45502495</v>
      </c>
      <c r="B126" s="75">
        <v>3</v>
      </c>
      <c r="C126" s="107">
        <v>791</v>
      </c>
    </row>
    <row r="127" spans="1:3" x14ac:dyDescent="0.55000000000000004">
      <c r="A127" s="106">
        <v>45502411</v>
      </c>
      <c r="B127" s="75">
        <v>9</v>
      </c>
      <c r="C127" s="107">
        <v>265</v>
      </c>
    </row>
    <row r="128" spans="1:3" x14ac:dyDescent="0.55000000000000004">
      <c r="A128" s="106">
        <v>45502401</v>
      </c>
      <c r="B128" s="75">
        <v>2</v>
      </c>
      <c r="C128" s="107">
        <v>105</v>
      </c>
    </row>
    <row r="129" spans="1:3" x14ac:dyDescent="0.55000000000000004">
      <c r="A129" s="106">
        <v>45504576</v>
      </c>
      <c r="B129" s="75">
        <v>7</v>
      </c>
      <c r="C129" s="107">
        <v>105</v>
      </c>
    </row>
    <row r="130" spans="1:3" x14ac:dyDescent="0.55000000000000004">
      <c r="A130" s="106">
        <v>45502465</v>
      </c>
      <c r="B130" s="75">
        <v>20</v>
      </c>
      <c r="C130" s="107">
        <v>28</v>
      </c>
    </row>
    <row r="131" spans="1:3" x14ac:dyDescent="0.55000000000000004">
      <c r="A131" s="106">
        <v>50596886</v>
      </c>
      <c r="B131" s="75">
        <v>5</v>
      </c>
      <c r="C131" s="107">
        <v>80</v>
      </c>
    </row>
    <row r="132" spans="1:3" x14ac:dyDescent="0.55000000000000004">
      <c r="A132" s="106">
        <v>45504038</v>
      </c>
      <c r="B132" s="75">
        <v>2</v>
      </c>
      <c r="C132" s="107">
        <v>375</v>
      </c>
    </row>
    <row r="133" spans="1:3" x14ac:dyDescent="0.55000000000000004">
      <c r="A133" s="106">
        <v>45502520</v>
      </c>
      <c r="B133" s="75">
        <v>14</v>
      </c>
      <c r="C133" s="107">
        <v>195</v>
      </c>
    </row>
    <row r="134" spans="1:3" x14ac:dyDescent="0.55000000000000004">
      <c r="A134" s="106">
        <v>45502530</v>
      </c>
      <c r="B134" s="75">
        <v>3</v>
      </c>
      <c r="C134" s="107">
        <v>324</v>
      </c>
    </row>
    <row r="135" spans="1:3" x14ac:dyDescent="0.55000000000000004">
      <c r="A135" s="106">
        <v>45502474</v>
      </c>
      <c r="B135" s="75">
        <v>20</v>
      </c>
      <c r="C135" s="107">
        <v>78</v>
      </c>
    </row>
    <row r="136" spans="1:3" x14ac:dyDescent="0.55000000000000004">
      <c r="A136" s="106">
        <v>45502476</v>
      </c>
      <c r="B136" s="75">
        <v>20</v>
      </c>
      <c r="C136" s="107">
        <v>188</v>
      </c>
    </row>
    <row r="137" spans="1:3" x14ac:dyDescent="0.55000000000000004">
      <c r="A137" s="106">
        <v>50586745</v>
      </c>
      <c r="B137" s="75">
        <v>8</v>
      </c>
      <c r="C137" s="107">
        <v>621</v>
      </c>
    </row>
    <row r="138" spans="1:3" x14ac:dyDescent="0.55000000000000004">
      <c r="A138" s="106">
        <v>50586744</v>
      </c>
      <c r="B138" s="75">
        <v>2</v>
      </c>
      <c r="C138" s="107">
        <v>891</v>
      </c>
    </row>
    <row r="139" spans="1:3" x14ac:dyDescent="0.55000000000000004">
      <c r="A139" s="106"/>
      <c r="B139" s="75">
        <v>8</v>
      </c>
      <c r="C139" s="107">
        <v>523</v>
      </c>
    </row>
    <row r="140" spans="1:3" x14ac:dyDescent="0.55000000000000004">
      <c r="A140" s="106">
        <v>50586743</v>
      </c>
      <c r="B140" s="75">
        <v>26</v>
      </c>
      <c r="C140" s="107">
        <v>97.5</v>
      </c>
    </row>
    <row r="141" spans="1:3" x14ac:dyDescent="0.55000000000000004">
      <c r="A141" s="106"/>
      <c r="B141" s="75">
        <v>1</v>
      </c>
      <c r="C141" s="107">
        <v>180</v>
      </c>
    </row>
    <row r="142" spans="1:3" x14ac:dyDescent="0.55000000000000004">
      <c r="A142" s="106">
        <v>52070093</v>
      </c>
      <c r="B142" s="75">
        <v>1</v>
      </c>
      <c r="C142" s="107">
        <v>795</v>
      </c>
    </row>
    <row r="143" spans="1:3" x14ac:dyDescent="0.55000000000000004">
      <c r="A143" s="106">
        <v>52070093</v>
      </c>
      <c r="B143" s="75">
        <v>1</v>
      </c>
      <c r="C143" s="107">
        <v>795</v>
      </c>
    </row>
    <row r="144" spans="1:3" x14ac:dyDescent="0.55000000000000004">
      <c r="A144" s="106">
        <v>52070093</v>
      </c>
      <c r="B144" s="75">
        <v>1</v>
      </c>
      <c r="C144" s="107">
        <v>795</v>
      </c>
    </row>
    <row r="145" spans="1:3" x14ac:dyDescent="0.55000000000000004">
      <c r="A145" s="106">
        <v>45502195</v>
      </c>
      <c r="B145" s="75">
        <v>12</v>
      </c>
      <c r="C145" s="107">
        <v>48</v>
      </c>
    </row>
    <row r="146" spans="1:3" x14ac:dyDescent="0.55000000000000004">
      <c r="A146" s="106">
        <v>50594726</v>
      </c>
      <c r="B146" s="75">
        <v>5</v>
      </c>
      <c r="C146" s="107">
        <v>48</v>
      </c>
    </row>
    <row r="147" spans="1:3" x14ac:dyDescent="0.55000000000000004">
      <c r="A147" s="106">
        <v>50596885</v>
      </c>
      <c r="B147" s="75">
        <v>5</v>
      </c>
      <c r="C147" s="107">
        <v>48</v>
      </c>
    </row>
    <row r="148" spans="1:3" x14ac:dyDescent="0.55000000000000004">
      <c r="A148" s="106">
        <v>50594725</v>
      </c>
      <c r="B148" s="75">
        <v>5</v>
      </c>
      <c r="C148" s="107">
        <v>56</v>
      </c>
    </row>
    <row r="149" spans="1:3" x14ac:dyDescent="0.55000000000000004">
      <c r="A149" s="106">
        <v>45502421</v>
      </c>
      <c r="B149" s="75">
        <v>20</v>
      </c>
      <c r="C149" s="107">
        <v>18</v>
      </c>
    </row>
    <row r="150" spans="1:3" x14ac:dyDescent="0.55000000000000004">
      <c r="A150" s="106">
        <v>52069865</v>
      </c>
      <c r="B150" s="75">
        <v>1</v>
      </c>
      <c r="C150" s="107">
        <v>120</v>
      </c>
    </row>
    <row r="151" spans="1:3" x14ac:dyDescent="0.55000000000000004">
      <c r="A151" s="106">
        <v>50566029</v>
      </c>
      <c r="B151" s="75">
        <v>4</v>
      </c>
      <c r="C151" s="107">
        <v>185</v>
      </c>
    </row>
    <row r="152" spans="1:3" x14ac:dyDescent="0.55000000000000004">
      <c r="A152" s="106">
        <v>50596418</v>
      </c>
      <c r="B152" s="75">
        <v>20</v>
      </c>
      <c r="C152" s="107">
        <v>69</v>
      </c>
    </row>
    <row r="153" spans="1:3" x14ac:dyDescent="0.55000000000000004">
      <c r="A153" s="106">
        <v>45502492</v>
      </c>
      <c r="B153" s="75">
        <v>11</v>
      </c>
      <c r="C153" s="107">
        <v>175</v>
      </c>
    </row>
    <row r="154" spans="1:3" x14ac:dyDescent="0.55000000000000004">
      <c r="A154" s="106">
        <v>45502203</v>
      </c>
      <c r="B154" s="75">
        <v>22</v>
      </c>
      <c r="C154" s="107">
        <v>57</v>
      </c>
    </row>
    <row r="155" spans="1:3" x14ac:dyDescent="0.55000000000000004">
      <c r="A155" s="106">
        <v>45502421</v>
      </c>
      <c r="B155" s="75">
        <v>20</v>
      </c>
      <c r="C155" s="107">
        <v>18</v>
      </c>
    </row>
    <row r="156" spans="1:3" x14ac:dyDescent="0.55000000000000004">
      <c r="A156" s="106">
        <v>45502274</v>
      </c>
      <c r="B156" s="75">
        <v>5</v>
      </c>
      <c r="C156" s="107">
        <v>125</v>
      </c>
    </row>
    <row r="157" spans="1:3" x14ac:dyDescent="0.55000000000000004">
      <c r="A157" s="106"/>
      <c r="B157" s="75">
        <v>13</v>
      </c>
      <c r="C157" s="107">
        <v>92</v>
      </c>
    </row>
    <row r="158" spans="1:3" x14ac:dyDescent="0.55000000000000004">
      <c r="A158" s="106"/>
      <c r="B158" s="75">
        <v>4</v>
      </c>
      <c r="C158" s="107">
        <v>110</v>
      </c>
    </row>
    <row r="159" spans="1:3" x14ac:dyDescent="0.55000000000000004">
      <c r="A159" s="106"/>
      <c r="B159" s="75">
        <v>4</v>
      </c>
      <c r="C159" s="107">
        <v>169</v>
      </c>
    </row>
    <row r="160" spans="1:3" x14ac:dyDescent="0.55000000000000004">
      <c r="A160" s="106">
        <v>45504573</v>
      </c>
      <c r="B160" s="75">
        <v>14</v>
      </c>
      <c r="C160" s="107">
        <v>75</v>
      </c>
    </row>
    <row r="161" spans="1:3" x14ac:dyDescent="0.55000000000000004">
      <c r="A161" s="106">
        <v>45502520</v>
      </c>
      <c r="B161" s="75">
        <v>3</v>
      </c>
      <c r="C161" s="107">
        <v>235</v>
      </c>
    </row>
    <row r="162" spans="1:3" x14ac:dyDescent="0.55000000000000004">
      <c r="A162" s="106">
        <v>45502530</v>
      </c>
      <c r="B162" s="75">
        <v>2</v>
      </c>
      <c r="C162" s="107">
        <v>324</v>
      </c>
    </row>
    <row r="163" spans="1:3" x14ac:dyDescent="0.55000000000000004">
      <c r="A163" s="106">
        <v>45504038</v>
      </c>
      <c r="B163" s="75">
        <v>2</v>
      </c>
      <c r="C163" s="107">
        <v>375</v>
      </c>
    </row>
    <row r="164" spans="1:3" x14ac:dyDescent="0.55000000000000004">
      <c r="A164" s="106">
        <v>45504039</v>
      </c>
      <c r="B164" s="75">
        <v>1</v>
      </c>
      <c r="C164" s="107">
        <v>405</v>
      </c>
    </row>
    <row r="165" spans="1:3" x14ac:dyDescent="0.55000000000000004">
      <c r="A165" s="106"/>
      <c r="B165" s="75">
        <v>13</v>
      </c>
      <c r="C165" s="107">
        <v>92</v>
      </c>
    </row>
    <row r="166" spans="1:3" x14ac:dyDescent="0.55000000000000004">
      <c r="A166" s="106">
        <v>50595963</v>
      </c>
      <c r="B166" s="75">
        <v>4</v>
      </c>
      <c r="C166" s="107">
        <v>202</v>
      </c>
    </row>
    <row r="167" spans="1:3" x14ac:dyDescent="0.55000000000000004">
      <c r="A167" s="106">
        <v>50595964</v>
      </c>
      <c r="B167" s="75">
        <v>3</v>
      </c>
      <c r="C167" s="107">
        <v>128</v>
      </c>
    </row>
    <row r="168" spans="1:3" x14ac:dyDescent="0.55000000000000004">
      <c r="A168" s="106">
        <v>45502194</v>
      </c>
      <c r="B168" s="75">
        <v>3</v>
      </c>
      <c r="C168" s="107">
        <v>310</v>
      </c>
    </row>
    <row r="169" spans="1:3" x14ac:dyDescent="0.55000000000000004">
      <c r="A169" s="106">
        <v>45502409</v>
      </c>
      <c r="B169" s="75">
        <v>20</v>
      </c>
      <c r="C169" s="107">
        <v>61</v>
      </c>
    </row>
    <row r="170" spans="1:3" x14ac:dyDescent="0.55000000000000004">
      <c r="A170" s="106">
        <v>45502497</v>
      </c>
      <c r="B170" s="75">
        <v>6</v>
      </c>
      <c r="C170" s="107">
        <v>205</v>
      </c>
    </row>
    <row r="171" spans="1:3" x14ac:dyDescent="0.55000000000000004">
      <c r="A171" s="106">
        <v>45502555</v>
      </c>
      <c r="B171" s="75">
        <v>4</v>
      </c>
      <c r="C171" s="107">
        <v>261</v>
      </c>
    </row>
    <row r="172" spans="1:3" x14ac:dyDescent="0.55000000000000004">
      <c r="A172" s="106"/>
      <c r="B172" s="75">
        <v>11</v>
      </c>
      <c r="C172" s="107">
        <v>34</v>
      </c>
    </row>
    <row r="173" spans="1:3" x14ac:dyDescent="0.55000000000000004">
      <c r="A173" s="106"/>
      <c r="B173" s="75">
        <v>20</v>
      </c>
      <c r="C173" s="107">
        <v>27</v>
      </c>
    </row>
    <row r="174" spans="1:3" x14ac:dyDescent="0.55000000000000004">
      <c r="A174" s="106"/>
      <c r="B174" s="75">
        <v>31</v>
      </c>
      <c r="C174" s="107">
        <v>25</v>
      </c>
    </row>
    <row r="175" spans="1:3" x14ac:dyDescent="0.55000000000000004">
      <c r="A175" s="106">
        <v>45502467</v>
      </c>
      <c r="B175" s="75">
        <v>19</v>
      </c>
      <c r="C175" s="107">
        <v>49</v>
      </c>
    </row>
    <row r="176" spans="1:3" x14ac:dyDescent="0.55000000000000004">
      <c r="A176" s="106">
        <v>45502411</v>
      </c>
      <c r="B176" s="75">
        <v>9</v>
      </c>
      <c r="C176" s="107">
        <v>250</v>
      </c>
    </row>
    <row r="177" spans="1:3" x14ac:dyDescent="0.55000000000000004">
      <c r="A177" s="106">
        <v>45502458</v>
      </c>
      <c r="B177" s="75">
        <v>4</v>
      </c>
      <c r="C177" s="107">
        <v>198</v>
      </c>
    </row>
    <row r="178" spans="1:3" x14ac:dyDescent="0.55000000000000004">
      <c r="A178" s="106"/>
      <c r="B178" s="75">
        <v>1</v>
      </c>
      <c r="C178" s="107">
        <v>794</v>
      </c>
    </row>
    <row r="179" spans="1:3" x14ac:dyDescent="0.55000000000000004">
      <c r="A179" s="106">
        <v>45502470</v>
      </c>
      <c r="B179" s="75">
        <v>76</v>
      </c>
      <c r="C179" s="107">
        <v>8</v>
      </c>
    </row>
    <row r="180" spans="1:3" x14ac:dyDescent="0.55000000000000004">
      <c r="A180" s="106"/>
      <c r="B180" s="75">
        <v>3</v>
      </c>
      <c r="C180" s="107">
        <v>375</v>
      </c>
    </row>
    <row r="181" spans="1:3" x14ac:dyDescent="0.55000000000000004">
      <c r="A181" s="106">
        <v>45502275</v>
      </c>
      <c r="B181" s="75">
        <v>3</v>
      </c>
      <c r="C181" s="107">
        <v>128</v>
      </c>
    </row>
    <row r="182" spans="1:3" x14ac:dyDescent="0.55000000000000004">
      <c r="A182" s="106">
        <v>45502466</v>
      </c>
      <c r="B182" s="75">
        <v>6</v>
      </c>
      <c r="C182" s="107">
        <v>147</v>
      </c>
    </row>
    <row r="183" spans="1:3" x14ac:dyDescent="0.55000000000000004">
      <c r="A183" s="106">
        <v>50586743</v>
      </c>
      <c r="B183" s="75">
        <v>13</v>
      </c>
      <c r="C183" s="107">
        <v>81</v>
      </c>
    </row>
    <row r="184" spans="1:3" x14ac:dyDescent="0.55000000000000004">
      <c r="A184" s="106">
        <v>52068587</v>
      </c>
      <c r="B184" s="75">
        <v>5</v>
      </c>
      <c r="C184" s="107">
        <v>62</v>
      </c>
    </row>
    <row r="185" spans="1:3" x14ac:dyDescent="0.55000000000000004">
      <c r="A185" s="106">
        <v>50594726</v>
      </c>
      <c r="B185" s="75">
        <v>20</v>
      </c>
      <c r="C185" s="107">
        <v>23.5</v>
      </c>
    </row>
    <row r="186" spans="1:3" x14ac:dyDescent="0.55000000000000004">
      <c r="A186" s="106">
        <v>45502267</v>
      </c>
      <c r="B186" s="75">
        <v>5</v>
      </c>
      <c r="C186" s="107">
        <v>198</v>
      </c>
    </row>
    <row r="187" spans="1:3" x14ac:dyDescent="0.55000000000000004">
      <c r="A187" s="106">
        <v>45502413</v>
      </c>
      <c r="B187" s="75">
        <v>6</v>
      </c>
      <c r="C187" s="107">
        <v>80</v>
      </c>
    </row>
    <row r="188" spans="1:3" x14ac:dyDescent="0.55000000000000004">
      <c r="A188" s="106">
        <v>52070093</v>
      </c>
      <c r="B188" s="75">
        <v>1</v>
      </c>
      <c r="C188" s="107">
        <v>925</v>
      </c>
    </row>
    <row r="189" spans="1:3" x14ac:dyDescent="0.55000000000000004">
      <c r="A189" s="106">
        <v>45502415</v>
      </c>
      <c r="B189" s="75">
        <v>1</v>
      </c>
      <c r="C189" s="107">
        <v>88</v>
      </c>
    </row>
    <row r="190" spans="1:3" x14ac:dyDescent="0.55000000000000004">
      <c r="A190" s="106">
        <v>45502415</v>
      </c>
      <c r="B190" s="75">
        <v>10</v>
      </c>
      <c r="C190" s="107">
        <v>88</v>
      </c>
    </row>
    <row r="191" spans="1:3" x14ac:dyDescent="0.55000000000000004">
      <c r="A191" s="106">
        <v>45502474</v>
      </c>
      <c r="B191" s="75">
        <v>20</v>
      </c>
      <c r="C191" s="107">
        <v>78</v>
      </c>
    </row>
    <row r="192" spans="1:3" x14ac:dyDescent="0.55000000000000004">
      <c r="A192" s="106">
        <v>45502280</v>
      </c>
      <c r="B192" s="75">
        <v>1</v>
      </c>
      <c r="C192" s="107">
        <v>315</v>
      </c>
    </row>
    <row r="193" spans="1:3" x14ac:dyDescent="0.55000000000000004">
      <c r="A193" s="106">
        <v>52070093</v>
      </c>
      <c r="B193" s="75">
        <v>1</v>
      </c>
      <c r="C193" s="107">
        <v>925</v>
      </c>
    </row>
    <row r="194" spans="1:3" x14ac:dyDescent="0.55000000000000004">
      <c r="A194" s="106">
        <v>50587036</v>
      </c>
      <c r="B194" s="75">
        <v>112</v>
      </c>
      <c r="C194" s="107">
        <v>68</v>
      </c>
    </row>
    <row r="195" spans="1:3" x14ac:dyDescent="0.55000000000000004">
      <c r="A195" s="106">
        <v>45502442</v>
      </c>
      <c r="B195" s="75">
        <v>28</v>
      </c>
      <c r="C195" s="107">
        <v>98</v>
      </c>
    </row>
    <row r="196" spans="1:3" x14ac:dyDescent="0.55000000000000004">
      <c r="A196" s="106">
        <v>45502448</v>
      </c>
      <c r="B196" s="75">
        <v>56</v>
      </c>
      <c r="C196" s="107">
        <v>7</v>
      </c>
    </row>
    <row r="197" spans="1:3" x14ac:dyDescent="0.55000000000000004">
      <c r="A197" s="106"/>
      <c r="B197" s="75">
        <v>4</v>
      </c>
      <c r="C197" s="107">
        <v>82</v>
      </c>
    </row>
    <row r="198" spans="1:3" x14ac:dyDescent="0.55000000000000004">
      <c r="A198" s="106"/>
      <c r="B198" s="75">
        <v>16</v>
      </c>
      <c r="C198" s="107">
        <v>53</v>
      </c>
    </row>
    <row r="199" spans="1:3" x14ac:dyDescent="0.55000000000000004">
      <c r="A199" s="106">
        <v>45502469</v>
      </c>
      <c r="B199" s="75">
        <v>5</v>
      </c>
      <c r="C199" s="107">
        <v>162</v>
      </c>
    </row>
    <row r="200" spans="1:3" x14ac:dyDescent="0.55000000000000004">
      <c r="A200" s="106">
        <v>45502466</v>
      </c>
      <c r="B200" s="75">
        <v>14</v>
      </c>
      <c r="C200" s="107">
        <v>147</v>
      </c>
    </row>
    <row r="201" spans="1:3" x14ac:dyDescent="0.55000000000000004">
      <c r="A201" s="106">
        <v>45502492</v>
      </c>
      <c r="B201" s="75">
        <v>15</v>
      </c>
      <c r="C201" s="107">
        <v>159</v>
      </c>
    </row>
    <row r="202" spans="1:3" x14ac:dyDescent="0.55000000000000004">
      <c r="A202" s="106">
        <v>45502499</v>
      </c>
      <c r="B202" s="75">
        <v>3</v>
      </c>
      <c r="C202" s="107">
        <v>540</v>
      </c>
    </row>
    <row r="203" spans="1:3" x14ac:dyDescent="0.55000000000000004">
      <c r="A203" s="106">
        <v>45502411</v>
      </c>
      <c r="B203" s="75">
        <v>9</v>
      </c>
      <c r="C203" s="107">
        <v>250</v>
      </c>
    </row>
    <row r="204" spans="1:3" x14ac:dyDescent="0.55000000000000004">
      <c r="A204" s="106">
        <v>45502410</v>
      </c>
      <c r="B204" s="75">
        <v>12</v>
      </c>
      <c r="C204" s="107">
        <v>102</v>
      </c>
    </row>
    <row r="205" spans="1:3" x14ac:dyDescent="0.55000000000000004">
      <c r="A205" s="106">
        <v>45504039</v>
      </c>
      <c r="B205" s="75">
        <v>2</v>
      </c>
      <c r="C205" s="107">
        <v>375</v>
      </c>
    </row>
    <row r="206" spans="1:3" x14ac:dyDescent="0.55000000000000004">
      <c r="A206" s="106">
        <v>50579808</v>
      </c>
      <c r="B206" s="75">
        <v>6</v>
      </c>
      <c r="C206" s="107">
        <v>82</v>
      </c>
    </row>
    <row r="207" spans="1:3" x14ac:dyDescent="0.55000000000000004">
      <c r="A207" s="106">
        <v>50582662</v>
      </c>
      <c r="B207" s="75">
        <v>2</v>
      </c>
      <c r="C207" s="107">
        <v>236</v>
      </c>
    </row>
    <row r="208" spans="1:3" x14ac:dyDescent="0.55000000000000004">
      <c r="A208" s="106">
        <v>45501578</v>
      </c>
      <c r="B208" s="75">
        <v>4</v>
      </c>
      <c r="C208" s="107">
        <v>175</v>
      </c>
    </row>
    <row r="209" spans="1:3" x14ac:dyDescent="0.55000000000000004">
      <c r="A209" s="106">
        <v>50586743</v>
      </c>
      <c r="B209" s="75">
        <v>20</v>
      </c>
      <c r="C209" s="107">
        <v>72.5</v>
      </c>
    </row>
    <row r="210" spans="1:3" x14ac:dyDescent="0.55000000000000004">
      <c r="A210" s="106">
        <v>45502464</v>
      </c>
      <c r="B210" s="75">
        <v>2</v>
      </c>
      <c r="C210" s="107">
        <v>345</v>
      </c>
    </row>
    <row r="211" spans="1:3" x14ac:dyDescent="0.55000000000000004">
      <c r="A211" s="106">
        <v>45502501</v>
      </c>
      <c r="B211" s="75">
        <v>2</v>
      </c>
      <c r="C211" s="107">
        <v>36</v>
      </c>
    </row>
    <row r="212" spans="1:3" x14ac:dyDescent="0.55000000000000004">
      <c r="A212" s="106">
        <v>50586743</v>
      </c>
      <c r="B212" s="75">
        <v>13</v>
      </c>
      <c r="C212" s="107">
        <v>86</v>
      </c>
    </row>
    <row r="213" spans="1:3" x14ac:dyDescent="0.55000000000000004">
      <c r="A213" s="106">
        <v>45502467</v>
      </c>
      <c r="B213" s="75">
        <v>16</v>
      </c>
      <c r="C213" s="107">
        <v>52</v>
      </c>
    </row>
    <row r="214" spans="1:3" x14ac:dyDescent="0.55000000000000004">
      <c r="A214" s="106">
        <v>45502518</v>
      </c>
      <c r="B214" s="75">
        <v>45</v>
      </c>
      <c r="C214" s="107">
        <v>32.5</v>
      </c>
    </row>
    <row r="215" spans="1:3" x14ac:dyDescent="0.55000000000000004">
      <c r="A215" s="106">
        <v>45502526</v>
      </c>
      <c r="B215" s="75">
        <v>22</v>
      </c>
      <c r="C215" s="107">
        <v>59</v>
      </c>
    </row>
    <row r="216" spans="1:3" x14ac:dyDescent="0.55000000000000004">
      <c r="A216" s="106">
        <v>50586743</v>
      </c>
      <c r="B216" s="75">
        <v>13</v>
      </c>
      <c r="C216" s="107">
        <v>86</v>
      </c>
    </row>
    <row r="217" spans="1:3" x14ac:dyDescent="0.55000000000000004">
      <c r="A217" s="106">
        <v>45502421</v>
      </c>
      <c r="B217" s="75">
        <v>20</v>
      </c>
      <c r="C217" s="107">
        <v>18</v>
      </c>
    </row>
    <row r="218" spans="1:3" x14ac:dyDescent="0.55000000000000004">
      <c r="A218" s="106">
        <v>50582663</v>
      </c>
      <c r="B218" s="75">
        <v>10</v>
      </c>
      <c r="C218" s="107">
        <v>92</v>
      </c>
    </row>
    <row r="219" spans="1:3" x14ac:dyDescent="0.55000000000000004">
      <c r="A219" s="106">
        <v>50591375</v>
      </c>
      <c r="B219" s="75">
        <v>20</v>
      </c>
      <c r="C219" s="107">
        <v>43</v>
      </c>
    </row>
    <row r="220" spans="1:3" x14ac:dyDescent="0.55000000000000004">
      <c r="A220" s="106">
        <v>45502495</v>
      </c>
      <c r="B220" s="75">
        <v>3</v>
      </c>
      <c r="C220" s="107">
        <v>708</v>
      </c>
    </row>
    <row r="221" spans="1:3" x14ac:dyDescent="0.55000000000000004">
      <c r="A221" s="106">
        <v>45502203</v>
      </c>
      <c r="B221" s="75">
        <v>24</v>
      </c>
      <c r="C221" s="107">
        <v>57</v>
      </c>
    </row>
    <row r="222" spans="1:3" x14ac:dyDescent="0.55000000000000004">
      <c r="A222" s="106">
        <v>45502475</v>
      </c>
      <c r="B222" s="75">
        <v>3</v>
      </c>
      <c r="C222" s="107">
        <v>75</v>
      </c>
    </row>
    <row r="223" spans="1:3" x14ac:dyDescent="0.55000000000000004">
      <c r="A223" s="106">
        <v>45504573</v>
      </c>
      <c r="B223" s="75">
        <v>19</v>
      </c>
      <c r="C223" s="107">
        <v>45</v>
      </c>
    </row>
    <row r="224" spans="1:3" x14ac:dyDescent="0.55000000000000004">
      <c r="A224" s="106"/>
      <c r="B224" s="75">
        <v>17</v>
      </c>
      <c r="C224" s="107">
        <v>75</v>
      </c>
    </row>
    <row r="225" spans="1:3" x14ac:dyDescent="0.55000000000000004">
      <c r="A225" s="106"/>
      <c r="B225" s="75">
        <v>2</v>
      </c>
      <c r="C225" s="107">
        <v>127</v>
      </c>
    </row>
    <row r="226" spans="1:3" x14ac:dyDescent="0.55000000000000004">
      <c r="A226" s="106">
        <v>45502448</v>
      </c>
      <c r="B226" s="75">
        <v>15</v>
      </c>
      <c r="C226" s="107">
        <v>8</v>
      </c>
    </row>
    <row r="227" spans="1:3" x14ac:dyDescent="0.55000000000000004">
      <c r="A227" s="106">
        <v>50586743</v>
      </c>
      <c r="B227" s="75">
        <v>13</v>
      </c>
      <c r="C227" s="107">
        <v>72.5</v>
      </c>
    </row>
    <row r="228" spans="1:3" x14ac:dyDescent="0.55000000000000004">
      <c r="A228" s="106"/>
      <c r="B228" s="75">
        <v>1</v>
      </c>
      <c r="C228" s="107">
        <v>1061</v>
      </c>
    </row>
    <row r="229" spans="1:3" x14ac:dyDescent="0.55000000000000004">
      <c r="A229" s="106">
        <v>45502411</v>
      </c>
      <c r="B229" s="75">
        <v>9</v>
      </c>
      <c r="C229" s="107">
        <v>250</v>
      </c>
    </row>
    <row r="230" spans="1:3" x14ac:dyDescent="0.55000000000000004">
      <c r="A230" s="106">
        <v>45502570</v>
      </c>
      <c r="B230" s="75">
        <v>5</v>
      </c>
      <c r="C230" s="107">
        <v>79</v>
      </c>
    </row>
    <row r="231" spans="1:3" x14ac:dyDescent="0.55000000000000004">
      <c r="A231" s="106"/>
      <c r="B231" s="75">
        <v>3</v>
      </c>
      <c r="C231" s="107">
        <v>115</v>
      </c>
    </row>
    <row r="232" spans="1:3" x14ac:dyDescent="0.55000000000000004">
      <c r="A232" s="106">
        <v>45502413</v>
      </c>
      <c r="B232" s="75">
        <v>10</v>
      </c>
      <c r="C232" s="107">
        <v>80</v>
      </c>
    </row>
    <row r="233" spans="1:3" x14ac:dyDescent="0.55000000000000004">
      <c r="A233" s="106">
        <v>45502421</v>
      </c>
      <c r="B233" s="75">
        <v>14</v>
      </c>
      <c r="C233" s="107">
        <v>20.5</v>
      </c>
    </row>
    <row r="234" spans="1:3" x14ac:dyDescent="0.55000000000000004">
      <c r="A234" s="106">
        <v>50587392</v>
      </c>
      <c r="B234" s="75">
        <v>13</v>
      </c>
      <c r="C234" s="107">
        <v>58</v>
      </c>
    </row>
    <row r="235" spans="1:3" x14ac:dyDescent="0.55000000000000004">
      <c r="A235" s="106">
        <v>45502518</v>
      </c>
      <c r="B235" s="75">
        <v>36</v>
      </c>
      <c r="C235" s="107">
        <v>34</v>
      </c>
    </row>
    <row r="236" spans="1:3" x14ac:dyDescent="0.55000000000000004">
      <c r="A236" s="106">
        <v>50582661</v>
      </c>
      <c r="B236" s="75">
        <v>18</v>
      </c>
      <c r="C236" s="107">
        <v>14</v>
      </c>
    </row>
    <row r="237" spans="1:3" x14ac:dyDescent="0.55000000000000004">
      <c r="A237" s="106">
        <v>45502470</v>
      </c>
      <c r="B237" s="75">
        <v>76</v>
      </c>
      <c r="C237" s="107">
        <v>8</v>
      </c>
    </row>
    <row r="238" spans="1:3" x14ac:dyDescent="0.55000000000000004">
      <c r="A238" s="106">
        <v>45502426</v>
      </c>
      <c r="B238" s="75">
        <v>3</v>
      </c>
      <c r="C238" s="107">
        <v>265</v>
      </c>
    </row>
    <row r="239" spans="1:3" x14ac:dyDescent="0.55000000000000004">
      <c r="A239" s="106">
        <v>45502275</v>
      </c>
      <c r="B239" s="75">
        <v>5</v>
      </c>
      <c r="C239" s="107">
        <v>88</v>
      </c>
    </row>
    <row r="240" spans="1:3" x14ac:dyDescent="0.55000000000000004">
      <c r="A240" s="106">
        <v>52067146</v>
      </c>
      <c r="B240" s="75">
        <v>10</v>
      </c>
      <c r="C240" s="107">
        <v>55</v>
      </c>
    </row>
    <row r="241" spans="1:3" x14ac:dyDescent="0.55000000000000004">
      <c r="A241" s="106">
        <v>45502467</v>
      </c>
      <c r="B241" s="75">
        <v>84</v>
      </c>
      <c r="C241" s="107">
        <v>36</v>
      </c>
    </row>
    <row r="242" spans="1:3" x14ac:dyDescent="0.55000000000000004">
      <c r="A242" s="106">
        <v>45504573</v>
      </c>
      <c r="B242" s="75">
        <v>19</v>
      </c>
      <c r="C242" s="107">
        <v>42</v>
      </c>
    </row>
    <row r="243" spans="1:3" x14ac:dyDescent="0.55000000000000004">
      <c r="A243" s="106">
        <v>45503868</v>
      </c>
      <c r="B243" s="75">
        <v>2</v>
      </c>
      <c r="C243" s="107">
        <v>375</v>
      </c>
    </row>
    <row r="244" spans="1:3" x14ac:dyDescent="0.55000000000000004">
      <c r="A244" s="106">
        <v>50562608</v>
      </c>
      <c r="B244" s="75">
        <v>20</v>
      </c>
      <c r="C244" s="107">
        <v>27</v>
      </c>
    </row>
    <row r="245" spans="1:3" x14ac:dyDescent="0.55000000000000004">
      <c r="A245" s="106"/>
      <c r="B245" s="75">
        <v>2</v>
      </c>
      <c r="C245" s="107">
        <v>114</v>
      </c>
    </row>
    <row r="246" spans="1:3" x14ac:dyDescent="0.55000000000000004">
      <c r="A246" s="106">
        <v>50582661</v>
      </c>
      <c r="B246" s="75">
        <v>18</v>
      </c>
      <c r="C246" s="107">
        <v>14</v>
      </c>
    </row>
    <row r="247" spans="1:3" x14ac:dyDescent="0.55000000000000004">
      <c r="A247" s="106">
        <v>50580944</v>
      </c>
      <c r="B247" s="75">
        <v>10</v>
      </c>
      <c r="C247" s="107">
        <v>65</v>
      </c>
    </row>
    <row r="248" spans="1:3" x14ac:dyDescent="0.55000000000000004">
      <c r="A248" s="106">
        <v>50582661</v>
      </c>
      <c r="B248" s="75">
        <v>18</v>
      </c>
      <c r="C248" s="107">
        <v>14</v>
      </c>
    </row>
    <row r="249" spans="1:3" x14ac:dyDescent="0.55000000000000004">
      <c r="A249" s="106">
        <v>50582663</v>
      </c>
      <c r="B249" s="75">
        <v>10</v>
      </c>
      <c r="C249" s="107">
        <v>92</v>
      </c>
    </row>
    <row r="250" spans="1:3" x14ac:dyDescent="0.55000000000000004">
      <c r="A250" s="106">
        <v>45502520</v>
      </c>
      <c r="B250" s="75">
        <v>3</v>
      </c>
      <c r="C250" s="107">
        <v>215</v>
      </c>
    </row>
    <row r="251" spans="1:3" x14ac:dyDescent="0.55000000000000004">
      <c r="A251" s="106">
        <v>50586743</v>
      </c>
      <c r="B251" s="75">
        <v>13</v>
      </c>
      <c r="C251" s="107">
        <v>72.5</v>
      </c>
    </row>
    <row r="252" spans="1:3" x14ac:dyDescent="0.55000000000000004">
      <c r="A252" s="106">
        <v>50587392</v>
      </c>
      <c r="B252" s="75">
        <v>13</v>
      </c>
      <c r="C252" s="107">
        <v>58</v>
      </c>
    </row>
    <row r="253" spans="1:3" x14ac:dyDescent="0.55000000000000004">
      <c r="A253" s="106">
        <v>45502499</v>
      </c>
      <c r="B253" s="75">
        <v>10</v>
      </c>
      <c r="C253" s="107">
        <v>395</v>
      </c>
    </row>
    <row r="254" spans="1:3" x14ac:dyDescent="0.55000000000000004">
      <c r="A254" s="106">
        <v>45502495</v>
      </c>
      <c r="B254" s="75">
        <v>3</v>
      </c>
      <c r="C254" s="107">
        <v>708</v>
      </c>
    </row>
    <row r="255" spans="1:3" x14ac:dyDescent="0.55000000000000004">
      <c r="A255" s="106">
        <v>50582664</v>
      </c>
      <c r="B255" s="75">
        <v>8</v>
      </c>
      <c r="C255" s="107">
        <v>30</v>
      </c>
    </row>
    <row r="256" spans="1:3" x14ac:dyDescent="0.55000000000000004">
      <c r="A256" s="106">
        <v>45502492</v>
      </c>
      <c r="B256" s="75">
        <v>20</v>
      </c>
      <c r="C256" s="107">
        <v>148</v>
      </c>
    </row>
    <row r="257" spans="1:3" x14ac:dyDescent="0.55000000000000004">
      <c r="A257" s="106">
        <v>50586743</v>
      </c>
      <c r="B257" s="75">
        <v>13</v>
      </c>
      <c r="C257" s="107">
        <v>72.5</v>
      </c>
    </row>
    <row r="258" spans="1:3" x14ac:dyDescent="0.55000000000000004">
      <c r="A258" s="106">
        <v>45502280</v>
      </c>
      <c r="B258" s="75">
        <v>1</v>
      </c>
      <c r="C258" s="107">
        <v>315</v>
      </c>
    </row>
    <row r="259" spans="1:3" x14ac:dyDescent="0.55000000000000004">
      <c r="A259" s="106">
        <v>45502446</v>
      </c>
      <c r="B259" s="75">
        <v>3</v>
      </c>
      <c r="C259" s="107">
        <v>248</v>
      </c>
    </row>
    <row r="260" spans="1:3" x14ac:dyDescent="0.55000000000000004">
      <c r="A260" s="106">
        <v>45502448</v>
      </c>
      <c r="B260" s="75">
        <v>15</v>
      </c>
      <c r="C260" s="107">
        <v>15</v>
      </c>
    </row>
    <row r="261" spans="1:3" x14ac:dyDescent="0.55000000000000004">
      <c r="A261" s="106">
        <v>45502425</v>
      </c>
      <c r="B261" s="75">
        <v>4</v>
      </c>
      <c r="C261" s="107">
        <v>115</v>
      </c>
    </row>
    <row r="262" spans="1:3" x14ac:dyDescent="0.55000000000000004">
      <c r="A262" s="106">
        <v>45502423</v>
      </c>
      <c r="B262" s="75">
        <v>4</v>
      </c>
      <c r="C262" s="107">
        <v>59</v>
      </c>
    </row>
    <row r="263" spans="1:3" x14ac:dyDescent="0.55000000000000004">
      <c r="A263" s="106">
        <v>45502407</v>
      </c>
      <c r="B263" s="75">
        <v>7</v>
      </c>
      <c r="C263" s="107">
        <v>48</v>
      </c>
    </row>
    <row r="264" spans="1:3" x14ac:dyDescent="0.55000000000000004">
      <c r="A264" s="106">
        <v>50582664</v>
      </c>
      <c r="B264" s="75">
        <v>8</v>
      </c>
      <c r="C264" s="107">
        <v>20</v>
      </c>
    </row>
    <row r="265" spans="1:3" x14ac:dyDescent="0.55000000000000004">
      <c r="A265" s="106">
        <v>45502520</v>
      </c>
      <c r="B265" s="75">
        <v>9</v>
      </c>
      <c r="C265" s="107">
        <v>215</v>
      </c>
    </row>
    <row r="266" spans="1:3" x14ac:dyDescent="0.55000000000000004">
      <c r="A266" s="106">
        <v>45502530</v>
      </c>
      <c r="B266" s="75">
        <v>1</v>
      </c>
      <c r="C266" s="107">
        <v>395</v>
      </c>
    </row>
    <row r="267" spans="1:3" x14ac:dyDescent="0.55000000000000004">
      <c r="A267" s="106">
        <v>45502409</v>
      </c>
      <c r="B267" s="75">
        <v>20</v>
      </c>
      <c r="C267" s="107">
        <v>44</v>
      </c>
    </row>
    <row r="268" spans="1:3" x14ac:dyDescent="0.55000000000000004">
      <c r="A268" s="106">
        <v>45502492</v>
      </c>
      <c r="B268" s="75">
        <v>7</v>
      </c>
      <c r="C268" s="107">
        <v>195</v>
      </c>
    </row>
    <row r="269" spans="1:3" x14ac:dyDescent="0.55000000000000004">
      <c r="A269" s="106"/>
      <c r="B269" s="75">
        <v>1</v>
      </c>
      <c r="C269" s="107">
        <v>218</v>
      </c>
    </row>
    <row r="270" spans="1:3" x14ac:dyDescent="0.55000000000000004">
      <c r="A270" s="106"/>
      <c r="B270" s="75">
        <v>1</v>
      </c>
      <c r="C270" s="107">
        <v>197</v>
      </c>
    </row>
    <row r="271" spans="1:3" x14ac:dyDescent="0.55000000000000004">
      <c r="A271" s="106"/>
      <c r="B271" s="75">
        <v>1</v>
      </c>
      <c r="C271" s="107">
        <v>343</v>
      </c>
    </row>
    <row r="272" spans="1:3" x14ac:dyDescent="0.55000000000000004">
      <c r="A272" s="106"/>
      <c r="B272" s="75">
        <v>1</v>
      </c>
      <c r="C272" s="107">
        <v>401</v>
      </c>
    </row>
    <row r="273" spans="1:3" x14ac:dyDescent="0.55000000000000004">
      <c r="A273" s="106"/>
      <c r="B273" s="75">
        <v>10</v>
      </c>
      <c r="C273" s="107">
        <v>23</v>
      </c>
    </row>
    <row r="274" spans="1:3" x14ac:dyDescent="0.55000000000000004">
      <c r="A274" s="106">
        <v>50546810</v>
      </c>
      <c r="B274" s="75">
        <v>19</v>
      </c>
      <c r="C274" s="107">
        <v>19</v>
      </c>
    </row>
    <row r="275" spans="1:3" x14ac:dyDescent="0.55000000000000004">
      <c r="A275" s="106">
        <v>50582664</v>
      </c>
      <c r="B275" s="75">
        <v>8</v>
      </c>
      <c r="C275" s="107">
        <v>96</v>
      </c>
    </row>
    <row r="276" spans="1:3" x14ac:dyDescent="0.55000000000000004">
      <c r="A276" s="106">
        <v>50582662</v>
      </c>
      <c r="B276" s="75">
        <v>4</v>
      </c>
      <c r="C276" s="107">
        <v>42</v>
      </c>
    </row>
    <row r="277" spans="1:3" x14ac:dyDescent="0.55000000000000004">
      <c r="A277" s="106">
        <v>45502520</v>
      </c>
      <c r="B277" s="75">
        <v>10</v>
      </c>
      <c r="C277" s="107">
        <v>195</v>
      </c>
    </row>
    <row r="278" spans="1:3" x14ac:dyDescent="0.55000000000000004">
      <c r="A278" s="106">
        <v>45502530</v>
      </c>
      <c r="B278" s="75">
        <v>2</v>
      </c>
      <c r="C278" s="107">
        <v>324</v>
      </c>
    </row>
    <row r="279" spans="1:3" x14ac:dyDescent="0.55000000000000004">
      <c r="A279" s="106">
        <v>50582529</v>
      </c>
      <c r="B279" s="75">
        <v>1</v>
      </c>
      <c r="C279" s="107">
        <v>484</v>
      </c>
    </row>
    <row r="280" spans="1:3" x14ac:dyDescent="0.55000000000000004">
      <c r="A280" s="106">
        <v>45504039</v>
      </c>
      <c r="B280" s="75">
        <v>1</v>
      </c>
      <c r="C280" s="107">
        <v>315</v>
      </c>
    </row>
    <row r="281" spans="1:3" x14ac:dyDescent="0.55000000000000004">
      <c r="A281" s="106">
        <v>45504038</v>
      </c>
      <c r="B281" s="75">
        <v>1</v>
      </c>
      <c r="C281" s="107">
        <v>372</v>
      </c>
    </row>
    <row r="282" spans="1:3" x14ac:dyDescent="0.55000000000000004">
      <c r="A282" s="106"/>
      <c r="B282" s="75">
        <v>1</v>
      </c>
      <c r="C282" s="107">
        <v>254</v>
      </c>
    </row>
    <row r="283" spans="1:3" x14ac:dyDescent="0.55000000000000004">
      <c r="A283" s="106"/>
      <c r="B283" s="75">
        <v>13</v>
      </c>
      <c r="C283" s="107">
        <v>86</v>
      </c>
    </row>
    <row r="284" spans="1:3" x14ac:dyDescent="0.55000000000000004">
      <c r="A284" s="106">
        <v>45502203</v>
      </c>
      <c r="B284" s="75">
        <v>25</v>
      </c>
      <c r="C284" s="107">
        <v>55</v>
      </c>
    </row>
    <row r="285" spans="1:3" x14ac:dyDescent="0.55000000000000004">
      <c r="A285" s="106">
        <v>45502466</v>
      </c>
      <c r="B285" s="75">
        <v>20</v>
      </c>
      <c r="C285" s="107">
        <v>115</v>
      </c>
    </row>
    <row r="286" spans="1:3" x14ac:dyDescent="0.55000000000000004">
      <c r="A286" s="106">
        <v>45502410</v>
      </c>
      <c r="B286" s="75">
        <v>15</v>
      </c>
      <c r="C286" s="107">
        <v>75</v>
      </c>
    </row>
    <row r="287" spans="1:3" x14ac:dyDescent="0.55000000000000004">
      <c r="A287" s="106">
        <v>45502499</v>
      </c>
      <c r="B287" s="75">
        <v>6</v>
      </c>
      <c r="C287" s="107">
        <v>615</v>
      </c>
    </row>
    <row r="288" spans="1:3" x14ac:dyDescent="0.55000000000000004">
      <c r="A288" s="106">
        <v>45502542</v>
      </c>
      <c r="B288" s="75">
        <v>1</v>
      </c>
      <c r="C288" s="107">
        <v>370</v>
      </c>
    </row>
    <row r="289" spans="1:3" x14ac:dyDescent="0.55000000000000004">
      <c r="A289" s="106">
        <v>45502518</v>
      </c>
      <c r="B289" s="75">
        <v>31</v>
      </c>
      <c r="C289" s="107">
        <v>34</v>
      </c>
    </row>
    <row r="290" spans="1:3" x14ac:dyDescent="0.55000000000000004">
      <c r="A290" s="106">
        <v>50582529</v>
      </c>
      <c r="B290" s="75">
        <v>2</v>
      </c>
      <c r="C290" s="107">
        <v>398</v>
      </c>
    </row>
    <row r="291" spans="1:3" x14ac:dyDescent="0.55000000000000004">
      <c r="A291" s="106">
        <v>50556303</v>
      </c>
      <c r="B291" s="75">
        <v>10</v>
      </c>
      <c r="C291" s="107">
        <v>91</v>
      </c>
    </row>
    <row r="292" spans="1:3" x14ac:dyDescent="0.55000000000000004">
      <c r="A292" s="106">
        <v>45503875</v>
      </c>
      <c r="B292" s="75">
        <v>2</v>
      </c>
      <c r="C292" s="107">
        <v>65</v>
      </c>
    </row>
    <row r="293" spans="1:3" x14ac:dyDescent="0.55000000000000004">
      <c r="A293" s="106">
        <v>45504094</v>
      </c>
      <c r="B293" s="75">
        <v>50</v>
      </c>
      <c r="C293" s="107">
        <v>38</v>
      </c>
    </row>
    <row r="294" spans="1:3" x14ac:dyDescent="0.55000000000000004">
      <c r="A294" s="106">
        <v>45502421</v>
      </c>
      <c r="B294" s="75">
        <v>11</v>
      </c>
      <c r="C294" s="107">
        <v>23</v>
      </c>
    </row>
    <row r="295" spans="1:3" x14ac:dyDescent="0.55000000000000004">
      <c r="A295" s="106">
        <v>50581882</v>
      </c>
      <c r="B295" s="75">
        <v>30</v>
      </c>
      <c r="C295" s="107">
        <v>52</v>
      </c>
    </row>
    <row r="296" spans="1:3" x14ac:dyDescent="0.55000000000000004">
      <c r="A296" s="106"/>
      <c r="B296" s="75">
        <v>18</v>
      </c>
      <c r="C296" s="107">
        <v>73</v>
      </c>
    </row>
    <row r="297" spans="1:3" x14ac:dyDescent="0.55000000000000004">
      <c r="A297" s="106">
        <v>45502528</v>
      </c>
      <c r="B297" s="75">
        <v>5</v>
      </c>
      <c r="C297" s="107">
        <v>72</v>
      </c>
    </row>
    <row r="298" spans="1:3" x14ac:dyDescent="0.55000000000000004">
      <c r="A298" s="106">
        <v>45502470</v>
      </c>
      <c r="B298" s="75">
        <v>100</v>
      </c>
      <c r="C298" s="107">
        <v>8</v>
      </c>
    </row>
    <row r="299" spans="1:3" x14ac:dyDescent="0.55000000000000004">
      <c r="A299" s="106">
        <v>45502440</v>
      </c>
      <c r="B299" s="75">
        <v>9</v>
      </c>
      <c r="C299" s="107">
        <v>284</v>
      </c>
    </row>
    <row r="300" spans="1:3" x14ac:dyDescent="0.55000000000000004">
      <c r="A300" s="106">
        <v>45502466</v>
      </c>
      <c r="B300" s="75">
        <v>15</v>
      </c>
      <c r="C300" s="107">
        <v>133</v>
      </c>
    </row>
    <row r="301" spans="1:3" x14ac:dyDescent="0.55000000000000004">
      <c r="A301" s="106">
        <v>45502442</v>
      </c>
      <c r="B301" s="75">
        <v>12</v>
      </c>
      <c r="C301" s="107">
        <v>120</v>
      </c>
    </row>
    <row r="302" spans="1:3" x14ac:dyDescent="0.55000000000000004">
      <c r="A302" s="106">
        <v>45502492</v>
      </c>
      <c r="B302" s="75">
        <v>10</v>
      </c>
      <c r="C302" s="107">
        <v>195</v>
      </c>
    </row>
    <row r="303" spans="1:3" x14ac:dyDescent="0.55000000000000004">
      <c r="A303" s="106">
        <v>45502512</v>
      </c>
      <c r="B303" s="75">
        <v>18</v>
      </c>
      <c r="C303" s="107">
        <v>52</v>
      </c>
    </row>
    <row r="304" spans="1:3" x14ac:dyDescent="0.55000000000000004">
      <c r="A304" s="106"/>
      <c r="B304" s="75">
        <v>28</v>
      </c>
      <c r="C304" s="107">
        <v>76</v>
      </c>
    </row>
    <row r="305" spans="1:3" x14ac:dyDescent="0.55000000000000004">
      <c r="A305" s="106">
        <v>45502520</v>
      </c>
      <c r="B305" s="75">
        <v>3</v>
      </c>
      <c r="C305" s="107">
        <v>215</v>
      </c>
    </row>
    <row r="306" spans="1:3" x14ac:dyDescent="0.55000000000000004">
      <c r="A306" s="106">
        <v>45504039</v>
      </c>
      <c r="B306" s="75">
        <v>3</v>
      </c>
      <c r="C306" s="107">
        <v>315</v>
      </c>
    </row>
    <row r="307" spans="1:3" x14ac:dyDescent="0.55000000000000004">
      <c r="A307" s="106">
        <v>45502499</v>
      </c>
      <c r="B307" s="75">
        <v>10</v>
      </c>
      <c r="C307" s="107">
        <v>375</v>
      </c>
    </row>
    <row r="308" spans="1:3" x14ac:dyDescent="0.55000000000000004">
      <c r="A308" s="106">
        <v>45502551</v>
      </c>
      <c r="B308" s="75">
        <v>31</v>
      </c>
      <c r="C308" s="107">
        <v>48</v>
      </c>
    </row>
    <row r="309" spans="1:3" x14ac:dyDescent="0.55000000000000004">
      <c r="A309" s="106">
        <v>45502203</v>
      </c>
      <c r="B309" s="75">
        <v>25</v>
      </c>
      <c r="C309" s="107">
        <v>55</v>
      </c>
    </row>
    <row r="310" spans="1:3" x14ac:dyDescent="0.55000000000000004">
      <c r="A310" s="106">
        <v>45504547</v>
      </c>
      <c r="B310" s="75">
        <v>50</v>
      </c>
      <c r="C310" s="107">
        <v>18</v>
      </c>
    </row>
    <row r="311" spans="1:3" x14ac:dyDescent="0.55000000000000004">
      <c r="A311" s="106">
        <v>45504094</v>
      </c>
      <c r="B311" s="75">
        <v>50</v>
      </c>
      <c r="C311" s="107">
        <v>38</v>
      </c>
    </row>
    <row r="312" spans="1:3" x14ac:dyDescent="0.55000000000000004">
      <c r="A312" s="106">
        <v>45502470</v>
      </c>
      <c r="B312" s="75">
        <v>100</v>
      </c>
      <c r="C312" s="107">
        <v>8</v>
      </c>
    </row>
    <row r="313" spans="1:3" x14ac:dyDescent="0.55000000000000004">
      <c r="A313" s="106">
        <v>50574418</v>
      </c>
      <c r="B313" s="75">
        <v>2</v>
      </c>
      <c r="C313" s="107">
        <v>605</v>
      </c>
    </row>
    <row r="314" spans="1:3" x14ac:dyDescent="0.55000000000000004">
      <c r="A314" s="106">
        <v>50574419</v>
      </c>
      <c r="B314" s="75">
        <v>2</v>
      </c>
      <c r="C314" s="107">
        <v>815</v>
      </c>
    </row>
    <row r="315" spans="1:3" x14ac:dyDescent="0.55000000000000004">
      <c r="A315" s="106">
        <v>50574420</v>
      </c>
      <c r="B315" s="75">
        <v>2</v>
      </c>
      <c r="C315" s="107">
        <v>1050</v>
      </c>
    </row>
    <row r="316" spans="1:3" x14ac:dyDescent="0.55000000000000004">
      <c r="A316" s="106">
        <v>45504313</v>
      </c>
      <c r="B316" s="75">
        <v>2</v>
      </c>
      <c r="C316" s="107">
        <v>450</v>
      </c>
    </row>
    <row r="317" spans="1:3" x14ac:dyDescent="0.55000000000000004">
      <c r="A317" s="106">
        <v>52070093</v>
      </c>
      <c r="B317" s="75">
        <v>1</v>
      </c>
      <c r="C317" s="107">
        <v>1190</v>
      </c>
    </row>
    <row r="318" spans="1:3" x14ac:dyDescent="0.55000000000000004">
      <c r="A318" s="106"/>
      <c r="B318" s="75">
        <v>2</v>
      </c>
      <c r="C318" s="107">
        <v>205</v>
      </c>
    </row>
    <row r="319" spans="1:3" x14ac:dyDescent="0.55000000000000004">
      <c r="A319" s="106"/>
      <c r="B319" s="75">
        <v>1</v>
      </c>
      <c r="C319" s="107">
        <v>275</v>
      </c>
    </row>
    <row r="320" spans="1:3" x14ac:dyDescent="0.55000000000000004">
      <c r="A320" s="106"/>
      <c r="B320" s="75">
        <v>3</v>
      </c>
      <c r="C320" s="107">
        <v>205</v>
      </c>
    </row>
    <row r="321" spans="1:3" x14ac:dyDescent="0.55000000000000004">
      <c r="A321" s="106"/>
      <c r="B321" s="75">
        <v>1</v>
      </c>
      <c r="C321" s="107">
        <v>395</v>
      </c>
    </row>
    <row r="322" spans="1:3" x14ac:dyDescent="0.55000000000000004">
      <c r="A322" s="106"/>
      <c r="B322" s="75">
        <v>1</v>
      </c>
      <c r="C322" s="107">
        <v>405</v>
      </c>
    </row>
    <row r="323" spans="1:3" x14ac:dyDescent="0.55000000000000004">
      <c r="A323" s="106"/>
      <c r="B323" s="75">
        <v>2</v>
      </c>
      <c r="C323" s="107">
        <v>375</v>
      </c>
    </row>
    <row r="324" spans="1:3" x14ac:dyDescent="0.55000000000000004">
      <c r="A324" s="106">
        <v>45502236</v>
      </c>
      <c r="B324" s="75">
        <v>25</v>
      </c>
      <c r="C324" s="107">
        <v>12</v>
      </c>
    </row>
    <row r="325" spans="1:3" x14ac:dyDescent="0.55000000000000004">
      <c r="A325" s="106">
        <v>45504576</v>
      </c>
      <c r="B325" s="75">
        <v>12</v>
      </c>
      <c r="C325" s="107">
        <v>195</v>
      </c>
    </row>
    <row r="326" spans="1:3" x14ac:dyDescent="0.55000000000000004">
      <c r="A326" s="106">
        <v>45502472</v>
      </c>
      <c r="B326" s="75">
        <v>20</v>
      </c>
      <c r="C326" s="107">
        <v>52</v>
      </c>
    </row>
    <row r="327" spans="1:3" x14ac:dyDescent="0.55000000000000004">
      <c r="A327" s="106">
        <v>45504578</v>
      </c>
      <c r="B327" s="75">
        <v>25</v>
      </c>
      <c r="C327" s="107">
        <v>35</v>
      </c>
    </row>
    <row r="328" spans="1:3" x14ac:dyDescent="0.55000000000000004">
      <c r="A328" s="106">
        <v>45502409</v>
      </c>
      <c r="B328" s="75">
        <v>20</v>
      </c>
      <c r="C328" s="107">
        <v>44</v>
      </c>
    </row>
    <row r="329" spans="1:3" x14ac:dyDescent="0.55000000000000004">
      <c r="A329" s="106">
        <v>45502527</v>
      </c>
      <c r="B329" s="75">
        <v>100</v>
      </c>
      <c r="C329" s="107">
        <v>92</v>
      </c>
    </row>
    <row r="330" spans="1:3" x14ac:dyDescent="0.55000000000000004">
      <c r="A330" s="106">
        <v>45502491</v>
      </c>
      <c r="B330" s="75">
        <v>20</v>
      </c>
      <c r="C330" s="107">
        <v>15</v>
      </c>
    </row>
    <row r="331" spans="1:3" x14ac:dyDescent="0.55000000000000004">
      <c r="A331" s="106">
        <v>45502518</v>
      </c>
      <c r="B331" s="75">
        <v>50</v>
      </c>
      <c r="C331" s="107">
        <v>32</v>
      </c>
    </row>
    <row r="332" spans="1:3" x14ac:dyDescent="0.55000000000000004">
      <c r="A332" s="106">
        <v>45502421</v>
      </c>
      <c r="B332" s="75">
        <v>20</v>
      </c>
      <c r="C332" s="107">
        <v>11</v>
      </c>
    </row>
    <row r="333" spans="1:3" x14ac:dyDescent="0.55000000000000004">
      <c r="A333" s="106">
        <v>45502492</v>
      </c>
      <c r="B333" s="75">
        <v>7</v>
      </c>
      <c r="C333" s="107">
        <v>195</v>
      </c>
    </row>
    <row r="334" spans="1:3" x14ac:dyDescent="0.55000000000000004">
      <c r="A334" s="106">
        <v>45502519</v>
      </c>
      <c r="B334" s="75">
        <v>20</v>
      </c>
      <c r="C334" s="107">
        <v>63</v>
      </c>
    </row>
    <row r="335" spans="1:3" x14ac:dyDescent="0.55000000000000004">
      <c r="A335" s="106">
        <v>45502532</v>
      </c>
      <c r="B335" s="75">
        <v>100</v>
      </c>
      <c r="C335" s="107">
        <v>71</v>
      </c>
    </row>
    <row r="336" spans="1:3" x14ac:dyDescent="0.55000000000000004">
      <c r="A336" s="106"/>
      <c r="B336" s="75">
        <v>1</v>
      </c>
      <c r="C336" s="107">
        <v>215</v>
      </c>
    </row>
    <row r="337" spans="1:3" x14ac:dyDescent="0.55000000000000004">
      <c r="A337" s="106"/>
      <c r="B337" s="75">
        <v>1</v>
      </c>
      <c r="C337" s="107">
        <v>128</v>
      </c>
    </row>
    <row r="338" spans="1:3" x14ac:dyDescent="0.55000000000000004">
      <c r="A338" s="106"/>
      <c r="B338" s="75">
        <v>1</v>
      </c>
      <c r="C338" s="107">
        <v>202</v>
      </c>
    </row>
    <row r="339" spans="1:3" x14ac:dyDescent="0.55000000000000004">
      <c r="A339" s="106"/>
      <c r="B339" s="75">
        <v>6</v>
      </c>
      <c r="C339" s="107">
        <v>86</v>
      </c>
    </row>
    <row r="340" spans="1:3" x14ac:dyDescent="0.55000000000000004">
      <c r="A340" s="106">
        <v>45503876</v>
      </c>
      <c r="B340" s="75">
        <v>14</v>
      </c>
      <c r="C340" s="107">
        <v>21</v>
      </c>
    </row>
    <row r="341" spans="1:3" x14ac:dyDescent="0.55000000000000004">
      <c r="A341" s="106">
        <v>45503875</v>
      </c>
      <c r="B341" s="75">
        <v>2</v>
      </c>
      <c r="C341" s="107">
        <v>51</v>
      </c>
    </row>
    <row r="342" spans="1:3" x14ac:dyDescent="0.55000000000000004">
      <c r="A342" s="106">
        <v>45502396</v>
      </c>
      <c r="B342" s="75">
        <v>8</v>
      </c>
      <c r="C342" s="107">
        <v>45</v>
      </c>
    </row>
    <row r="343" spans="1:3" x14ac:dyDescent="0.55000000000000004">
      <c r="A343" s="106">
        <v>45502489</v>
      </c>
      <c r="B343" s="75">
        <v>11</v>
      </c>
      <c r="C343" s="107">
        <v>46</v>
      </c>
    </row>
    <row r="344" spans="1:3" x14ac:dyDescent="0.55000000000000004">
      <c r="A344" s="106">
        <v>45502248</v>
      </c>
      <c r="B344" s="75">
        <v>4</v>
      </c>
      <c r="C344" s="107">
        <v>188</v>
      </c>
    </row>
    <row r="345" spans="1:3" x14ac:dyDescent="0.55000000000000004">
      <c r="A345" s="106">
        <v>45502522</v>
      </c>
      <c r="B345" s="75">
        <v>75</v>
      </c>
      <c r="C345" s="107">
        <v>78</v>
      </c>
    </row>
    <row r="346" spans="1:3" x14ac:dyDescent="0.55000000000000004">
      <c r="A346" s="106">
        <v>45502532</v>
      </c>
      <c r="B346" s="75">
        <v>100</v>
      </c>
      <c r="C346" s="107">
        <v>71</v>
      </c>
    </row>
    <row r="347" spans="1:3" x14ac:dyDescent="0.55000000000000004">
      <c r="A347" s="106">
        <v>50551783</v>
      </c>
      <c r="B347" s="75">
        <v>20</v>
      </c>
      <c r="C347" s="107">
        <v>136</v>
      </c>
    </row>
    <row r="348" spans="1:3" x14ac:dyDescent="0.55000000000000004">
      <c r="A348" s="106">
        <v>45502519</v>
      </c>
      <c r="B348" s="75">
        <v>20</v>
      </c>
      <c r="C348" s="107">
        <v>63</v>
      </c>
    </row>
    <row r="349" spans="1:3" x14ac:dyDescent="0.55000000000000004">
      <c r="A349" s="106">
        <v>45502431</v>
      </c>
      <c r="B349" s="75">
        <v>20</v>
      </c>
      <c r="C349" s="107">
        <v>38</v>
      </c>
    </row>
    <row r="350" spans="1:3" x14ac:dyDescent="0.55000000000000004">
      <c r="A350" s="106">
        <v>50570476</v>
      </c>
      <c r="B350" s="75">
        <v>2</v>
      </c>
      <c r="C350" s="107">
        <v>127</v>
      </c>
    </row>
    <row r="351" spans="1:3" x14ac:dyDescent="0.55000000000000004">
      <c r="A351" s="106">
        <v>50570477</v>
      </c>
      <c r="B351" s="75">
        <v>2</v>
      </c>
      <c r="C351" s="107">
        <v>275</v>
      </c>
    </row>
    <row r="352" spans="1:3" x14ac:dyDescent="0.55000000000000004">
      <c r="A352" s="106">
        <v>50570475</v>
      </c>
      <c r="B352" s="75">
        <v>2</v>
      </c>
      <c r="C352" s="107">
        <v>975</v>
      </c>
    </row>
    <row r="353" spans="1:3" x14ac:dyDescent="0.55000000000000004">
      <c r="A353" s="106">
        <v>45502470</v>
      </c>
      <c r="B353" s="75">
        <v>15</v>
      </c>
      <c r="C353" s="107">
        <v>8</v>
      </c>
    </row>
    <row r="354" spans="1:3" x14ac:dyDescent="0.55000000000000004">
      <c r="A354" s="106">
        <v>45502470</v>
      </c>
      <c r="B354" s="75">
        <v>85</v>
      </c>
      <c r="C354" s="107">
        <v>8</v>
      </c>
    </row>
    <row r="355" spans="1:3" x14ac:dyDescent="0.55000000000000004">
      <c r="A355" s="106"/>
      <c r="B355" s="75">
        <v>2</v>
      </c>
      <c r="C355" s="107">
        <v>142</v>
      </c>
    </row>
    <row r="356" spans="1:3" x14ac:dyDescent="0.55000000000000004">
      <c r="A356" s="106"/>
      <c r="B356" s="75">
        <v>1</v>
      </c>
      <c r="C356" s="107">
        <v>60</v>
      </c>
    </row>
    <row r="357" spans="1:3" x14ac:dyDescent="0.55000000000000004">
      <c r="A357" s="106">
        <v>45502203</v>
      </c>
      <c r="B357" s="75">
        <v>10</v>
      </c>
      <c r="C357" s="107">
        <v>77</v>
      </c>
    </row>
    <row r="358" spans="1:3" x14ac:dyDescent="0.55000000000000004">
      <c r="A358" s="106"/>
      <c r="B358" s="75">
        <v>26</v>
      </c>
      <c r="C358" s="107">
        <v>77.95</v>
      </c>
    </row>
    <row r="359" spans="1:3" x14ac:dyDescent="0.55000000000000004">
      <c r="A359" s="106">
        <v>50570476</v>
      </c>
      <c r="B359" s="75">
        <v>2</v>
      </c>
      <c r="C359" s="107">
        <v>127</v>
      </c>
    </row>
    <row r="360" spans="1:3" x14ac:dyDescent="0.55000000000000004">
      <c r="A360" s="106">
        <v>50570477</v>
      </c>
      <c r="B360" s="75">
        <v>2</v>
      </c>
      <c r="C360" s="107">
        <v>275</v>
      </c>
    </row>
    <row r="361" spans="1:3" x14ac:dyDescent="0.55000000000000004">
      <c r="A361" s="106">
        <v>50570475</v>
      </c>
      <c r="B361" s="75">
        <v>2</v>
      </c>
      <c r="C361" s="107">
        <v>975</v>
      </c>
    </row>
    <row r="362" spans="1:3" x14ac:dyDescent="0.55000000000000004">
      <c r="A362" s="106">
        <v>50570474</v>
      </c>
      <c r="B362" s="75">
        <v>100</v>
      </c>
      <c r="C362" s="107">
        <v>24</v>
      </c>
    </row>
    <row r="363" spans="1:3" x14ac:dyDescent="0.55000000000000004">
      <c r="A363" s="106">
        <v>45502499</v>
      </c>
      <c r="B363" s="75">
        <v>10</v>
      </c>
      <c r="C363" s="107">
        <v>375</v>
      </c>
    </row>
    <row r="364" spans="1:3" x14ac:dyDescent="0.55000000000000004">
      <c r="A364" s="106">
        <v>50564311</v>
      </c>
      <c r="B364" s="75">
        <v>12</v>
      </c>
      <c r="C364" s="107">
        <v>93</v>
      </c>
    </row>
    <row r="365" spans="1:3" x14ac:dyDescent="0.55000000000000004">
      <c r="A365" s="106">
        <v>45502492</v>
      </c>
      <c r="B365" s="75">
        <v>6</v>
      </c>
      <c r="C365" s="107">
        <v>255</v>
      </c>
    </row>
    <row r="366" spans="1:3" x14ac:dyDescent="0.55000000000000004">
      <c r="A366" s="106">
        <v>45502520</v>
      </c>
      <c r="B366" s="75">
        <v>5</v>
      </c>
      <c r="C366" s="107">
        <v>225</v>
      </c>
    </row>
    <row r="367" spans="1:3" x14ac:dyDescent="0.55000000000000004">
      <c r="A367" s="106">
        <v>45502530</v>
      </c>
      <c r="B367" s="75">
        <v>1</v>
      </c>
      <c r="C367" s="107">
        <v>321</v>
      </c>
    </row>
    <row r="368" spans="1:3" x14ac:dyDescent="0.55000000000000004">
      <c r="A368" s="106">
        <v>45502461</v>
      </c>
      <c r="B368" s="75">
        <v>20</v>
      </c>
      <c r="C368" s="107">
        <v>386</v>
      </c>
    </row>
    <row r="369" spans="1:3" x14ac:dyDescent="0.55000000000000004">
      <c r="A369" s="106">
        <v>45504634</v>
      </c>
      <c r="B369" s="75">
        <v>1</v>
      </c>
      <c r="C369" s="107">
        <v>2145</v>
      </c>
    </row>
    <row r="370" spans="1:3" x14ac:dyDescent="0.55000000000000004">
      <c r="A370" s="106"/>
      <c r="B370" s="75">
        <v>1</v>
      </c>
      <c r="C370" s="107">
        <v>1975</v>
      </c>
    </row>
    <row r="371" spans="1:3" x14ac:dyDescent="0.55000000000000004">
      <c r="A371" s="106">
        <v>45502437</v>
      </c>
      <c r="B371" s="75">
        <v>48</v>
      </c>
      <c r="C371" s="107">
        <v>8.5</v>
      </c>
    </row>
    <row r="372" spans="1:3" x14ac:dyDescent="0.55000000000000004">
      <c r="A372" s="106">
        <v>45502442</v>
      </c>
      <c r="B372" s="75">
        <v>15</v>
      </c>
      <c r="C372" s="107">
        <v>115</v>
      </c>
    </row>
    <row r="373" spans="1:3" x14ac:dyDescent="0.55000000000000004">
      <c r="A373" s="106">
        <v>45502446</v>
      </c>
      <c r="B373" s="75">
        <v>4</v>
      </c>
      <c r="C373" s="107">
        <v>225</v>
      </c>
    </row>
    <row r="374" spans="1:3" x14ac:dyDescent="0.55000000000000004">
      <c r="A374" s="106">
        <v>50546810</v>
      </c>
      <c r="B374" s="75">
        <v>2</v>
      </c>
      <c r="C374" s="107">
        <v>225</v>
      </c>
    </row>
    <row r="375" spans="1:3" x14ac:dyDescent="0.55000000000000004">
      <c r="A375" s="106">
        <v>45502467</v>
      </c>
      <c r="B375" s="75">
        <v>20</v>
      </c>
      <c r="C375" s="107">
        <v>52</v>
      </c>
    </row>
    <row r="376" spans="1:3" x14ac:dyDescent="0.55000000000000004">
      <c r="A376" s="106">
        <v>45502478</v>
      </c>
      <c r="B376" s="75">
        <v>11</v>
      </c>
      <c r="C376" s="107">
        <v>68</v>
      </c>
    </row>
    <row r="377" spans="1:3" x14ac:dyDescent="0.55000000000000004">
      <c r="A377" s="106">
        <v>45502490</v>
      </c>
      <c r="B377" s="75">
        <v>5</v>
      </c>
      <c r="C377" s="107">
        <v>78</v>
      </c>
    </row>
    <row r="378" spans="1:3" x14ac:dyDescent="0.55000000000000004">
      <c r="A378" s="106">
        <v>45502470</v>
      </c>
      <c r="B378" s="75">
        <v>50</v>
      </c>
      <c r="C378" s="107">
        <v>15</v>
      </c>
    </row>
    <row r="379" spans="1:3" x14ac:dyDescent="0.55000000000000004">
      <c r="A379" s="106"/>
      <c r="B379" s="75">
        <v>1</v>
      </c>
      <c r="C379" s="107">
        <v>1457</v>
      </c>
    </row>
    <row r="380" spans="1:3" x14ac:dyDescent="0.55000000000000004">
      <c r="A380" s="106">
        <v>45504845</v>
      </c>
      <c r="B380" s="75">
        <v>6</v>
      </c>
      <c r="C380" s="107">
        <v>205</v>
      </c>
    </row>
    <row r="381" spans="1:3" x14ac:dyDescent="0.55000000000000004">
      <c r="A381" s="106">
        <v>45502470</v>
      </c>
      <c r="B381" s="75">
        <v>25</v>
      </c>
      <c r="C381" s="107">
        <v>15</v>
      </c>
    </row>
    <row r="382" spans="1:3" x14ac:dyDescent="0.55000000000000004">
      <c r="A382" s="106">
        <v>45502444</v>
      </c>
      <c r="B382" s="75">
        <v>100</v>
      </c>
      <c r="C382" s="107">
        <v>68</v>
      </c>
    </row>
    <row r="383" spans="1:3" x14ac:dyDescent="0.55000000000000004">
      <c r="A383" s="106">
        <v>50566028</v>
      </c>
      <c r="B383" s="75">
        <v>15</v>
      </c>
      <c r="C383" s="107">
        <v>40</v>
      </c>
    </row>
    <row r="384" spans="1:3" x14ac:dyDescent="0.55000000000000004">
      <c r="A384" s="106">
        <v>50566029</v>
      </c>
      <c r="B384" s="75">
        <v>4</v>
      </c>
      <c r="C384" s="107">
        <v>185</v>
      </c>
    </row>
    <row r="385" spans="1:3" x14ac:dyDescent="0.55000000000000004">
      <c r="A385" s="106">
        <v>50566032</v>
      </c>
      <c r="B385" s="75">
        <v>2</v>
      </c>
      <c r="C385" s="107">
        <v>325</v>
      </c>
    </row>
    <row r="386" spans="1:3" x14ac:dyDescent="0.55000000000000004">
      <c r="A386" s="106">
        <v>50566031</v>
      </c>
      <c r="B386" s="75">
        <v>2</v>
      </c>
      <c r="C386" s="107">
        <v>220</v>
      </c>
    </row>
    <row r="387" spans="1:3" x14ac:dyDescent="0.55000000000000004">
      <c r="A387" s="106">
        <v>50566030</v>
      </c>
      <c r="B387" s="75">
        <v>2</v>
      </c>
      <c r="C387" s="107">
        <v>1415</v>
      </c>
    </row>
    <row r="388" spans="1:3" x14ac:dyDescent="0.55000000000000004">
      <c r="A388" s="106">
        <v>50564311</v>
      </c>
      <c r="B388" s="75">
        <v>12</v>
      </c>
      <c r="C388" s="107">
        <v>88</v>
      </c>
    </row>
    <row r="389" spans="1:3" x14ac:dyDescent="0.55000000000000004">
      <c r="A389" s="106">
        <v>52070093</v>
      </c>
      <c r="B389" s="75">
        <v>2</v>
      </c>
      <c r="C389" s="107">
        <v>616</v>
      </c>
    </row>
    <row r="390" spans="1:3" x14ac:dyDescent="0.55000000000000004">
      <c r="A390" s="106">
        <v>52070093</v>
      </c>
      <c r="B390" s="75">
        <v>1</v>
      </c>
      <c r="C390" s="107">
        <v>740</v>
      </c>
    </row>
    <row r="391" spans="1:3" x14ac:dyDescent="0.55000000000000004">
      <c r="A391" s="106">
        <v>45502499</v>
      </c>
      <c r="B391" s="75">
        <v>4</v>
      </c>
      <c r="C391" s="107">
        <v>615</v>
      </c>
    </row>
    <row r="392" spans="1:3" x14ac:dyDescent="0.55000000000000004">
      <c r="A392" s="106">
        <v>45504852</v>
      </c>
      <c r="B392" s="75">
        <v>40</v>
      </c>
      <c r="C392" s="107">
        <v>22</v>
      </c>
    </row>
    <row r="393" spans="1:3" x14ac:dyDescent="0.55000000000000004">
      <c r="A393" s="106">
        <v>45502444</v>
      </c>
      <c r="B393" s="75">
        <v>100</v>
      </c>
      <c r="C393" s="107">
        <v>68</v>
      </c>
    </row>
    <row r="394" spans="1:3" x14ac:dyDescent="0.55000000000000004">
      <c r="A394" s="106">
        <v>45502444</v>
      </c>
      <c r="B394" s="75">
        <v>50</v>
      </c>
      <c r="C394" s="107">
        <v>68</v>
      </c>
    </row>
    <row r="395" spans="1:3" x14ac:dyDescent="0.55000000000000004">
      <c r="A395" s="106">
        <v>45502470</v>
      </c>
      <c r="B395" s="75">
        <v>25</v>
      </c>
      <c r="C395" s="107">
        <v>15</v>
      </c>
    </row>
    <row r="396" spans="1:3" x14ac:dyDescent="0.55000000000000004">
      <c r="A396" s="106">
        <v>45502524</v>
      </c>
      <c r="B396" s="75">
        <v>100</v>
      </c>
      <c r="C396" s="107">
        <v>45</v>
      </c>
    </row>
    <row r="397" spans="1:3" x14ac:dyDescent="0.55000000000000004">
      <c r="A397" s="106">
        <v>45502524</v>
      </c>
      <c r="B397" s="75">
        <v>100</v>
      </c>
      <c r="C397" s="107">
        <v>45</v>
      </c>
    </row>
    <row r="398" spans="1:3" x14ac:dyDescent="0.55000000000000004">
      <c r="A398" s="106">
        <v>45502499</v>
      </c>
      <c r="B398" s="75">
        <v>4</v>
      </c>
      <c r="C398" s="107">
        <v>615</v>
      </c>
    </row>
    <row r="399" spans="1:3" x14ac:dyDescent="0.55000000000000004">
      <c r="A399" s="106"/>
      <c r="B399" s="75">
        <v>10</v>
      </c>
      <c r="C399" s="107">
        <v>188</v>
      </c>
    </row>
    <row r="400" spans="1:3" x14ac:dyDescent="0.55000000000000004">
      <c r="A400" s="106"/>
      <c r="B400" s="75">
        <v>8</v>
      </c>
      <c r="C400" s="107">
        <v>145</v>
      </c>
    </row>
    <row r="401" spans="1:3" x14ac:dyDescent="0.55000000000000004">
      <c r="A401" s="106">
        <v>45502518</v>
      </c>
      <c r="B401" s="75">
        <v>50</v>
      </c>
      <c r="C401" s="107">
        <v>22</v>
      </c>
    </row>
    <row r="402" spans="1:3" x14ac:dyDescent="0.55000000000000004">
      <c r="A402" s="106">
        <v>45502448</v>
      </c>
      <c r="B402" s="75">
        <v>50</v>
      </c>
      <c r="C402" s="107">
        <v>6</v>
      </c>
    </row>
    <row r="403" spans="1:3" x14ac:dyDescent="0.55000000000000004">
      <c r="A403" s="106">
        <v>45502448</v>
      </c>
      <c r="B403" s="75">
        <v>50</v>
      </c>
      <c r="C403" s="107">
        <v>6</v>
      </c>
    </row>
    <row r="404" spans="1:3" x14ac:dyDescent="0.55000000000000004">
      <c r="A404" s="106">
        <v>45502519</v>
      </c>
      <c r="B404" s="75">
        <v>50</v>
      </c>
      <c r="C404" s="107">
        <v>22</v>
      </c>
    </row>
    <row r="405" spans="1:3" x14ac:dyDescent="0.55000000000000004">
      <c r="A405" s="106">
        <v>45502443</v>
      </c>
      <c r="B405" s="75">
        <v>16</v>
      </c>
      <c r="C405" s="107">
        <v>80</v>
      </c>
    </row>
    <row r="406" spans="1:3" x14ac:dyDescent="0.55000000000000004">
      <c r="A406" s="106">
        <v>45502444</v>
      </c>
      <c r="B406" s="75">
        <v>50</v>
      </c>
      <c r="C406" s="107">
        <v>68</v>
      </c>
    </row>
    <row r="407" spans="1:3" x14ac:dyDescent="0.55000000000000004">
      <c r="A407" s="106">
        <v>45504036</v>
      </c>
      <c r="B407" s="75">
        <v>4</v>
      </c>
      <c r="C407" s="107">
        <v>315</v>
      </c>
    </row>
    <row r="408" spans="1:3" x14ac:dyDescent="0.55000000000000004">
      <c r="A408" s="106">
        <v>45504038</v>
      </c>
      <c r="B408" s="75">
        <v>1</v>
      </c>
      <c r="C408" s="107">
        <v>372</v>
      </c>
    </row>
    <row r="409" spans="1:3" x14ac:dyDescent="0.55000000000000004">
      <c r="A409" s="106">
        <v>45502203</v>
      </c>
      <c r="B409" s="75">
        <v>10</v>
      </c>
      <c r="C409" s="107">
        <v>77</v>
      </c>
    </row>
    <row r="410" spans="1:3" x14ac:dyDescent="0.55000000000000004">
      <c r="A410" s="106">
        <v>45502527</v>
      </c>
      <c r="B410" s="75">
        <v>81</v>
      </c>
      <c r="C410" s="107">
        <v>105</v>
      </c>
    </row>
    <row r="411" spans="1:3" x14ac:dyDescent="0.55000000000000004">
      <c r="A411" s="106">
        <v>45502236</v>
      </c>
      <c r="B411" s="75">
        <v>8</v>
      </c>
      <c r="C411" s="107">
        <v>16</v>
      </c>
    </row>
    <row r="412" spans="1:3" x14ac:dyDescent="0.55000000000000004">
      <c r="A412" s="106">
        <v>45502444</v>
      </c>
      <c r="B412" s="75">
        <v>50</v>
      </c>
      <c r="C412" s="107">
        <v>68</v>
      </c>
    </row>
    <row r="413" spans="1:3" x14ac:dyDescent="0.55000000000000004">
      <c r="A413" s="106">
        <v>45502448</v>
      </c>
      <c r="B413" s="75">
        <v>50</v>
      </c>
      <c r="C413" s="107">
        <v>6</v>
      </c>
    </row>
    <row r="414" spans="1:3" x14ac:dyDescent="0.55000000000000004">
      <c r="A414" s="106">
        <v>45502492</v>
      </c>
      <c r="B414" s="75">
        <v>6</v>
      </c>
      <c r="C414" s="107">
        <v>255</v>
      </c>
    </row>
    <row r="415" spans="1:3" x14ac:dyDescent="0.55000000000000004">
      <c r="A415" s="106">
        <v>45502518</v>
      </c>
      <c r="B415" s="75">
        <v>5</v>
      </c>
      <c r="C415" s="107">
        <v>72</v>
      </c>
    </row>
    <row r="416" spans="1:3" x14ac:dyDescent="0.55000000000000004">
      <c r="A416" s="106">
        <v>45502520</v>
      </c>
      <c r="B416" s="75">
        <v>11</v>
      </c>
      <c r="C416" s="107">
        <v>228</v>
      </c>
    </row>
    <row r="417" spans="1:3" x14ac:dyDescent="0.55000000000000004">
      <c r="A417" s="106">
        <v>45502470</v>
      </c>
      <c r="B417" s="75">
        <v>25</v>
      </c>
      <c r="C417" s="107">
        <v>15</v>
      </c>
    </row>
    <row r="418" spans="1:3" x14ac:dyDescent="0.55000000000000004">
      <c r="A418" s="106">
        <v>45504313</v>
      </c>
      <c r="B418" s="75">
        <v>1</v>
      </c>
      <c r="C418" s="107">
        <v>616</v>
      </c>
    </row>
    <row r="419" spans="1:3" x14ac:dyDescent="0.55000000000000004">
      <c r="A419" s="106">
        <v>45504587</v>
      </c>
      <c r="B419" s="75">
        <v>4</v>
      </c>
      <c r="C419" s="107">
        <v>92</v>
      </c>
    </row>
    <row r="420" spans="1:3" x14ac:dyDescent="0.55000000000000004">
      <c r="A420" s="106">
        <v>45502203</v>
      </c>
      <c r="B420" s="75">
        <v>10</v>
      </c>
      <c r="C420" s="107">
        <v>77</v>
      </c>
    </row>
    <row r="421" spans="1:3" x14ac:dyDescent="0.55000000000000004">
      <c r="A421" s="106">
        <v>45504036</v>
      </c>
      <c r="B421" s="75">
        <v>2</v>
      </c>
      <c r="C421" s="107">
        <v>1495</v>
      </c>
    </row>
    <row r="422" spans="1:3" x14ac:dyDescent="0.55000000000000004">
      <c r="A422" s="106">
        <v>45504036</v>
      </c>
      <c r="B422" s="75">
        <v>2</v>
      </c>
      <c r="C422" s="107">
        <v>395</v>
      </c>
    </row>
    <row r="423" spans="1:3" x14ac:dyDescent="0.55000000000000004">
      <c r="A423" s="106">
        <v>45502527</v>
      </c>
      <c r="B423" s="75">
        <v>25</v>
      </c>
      <c r="C423" s="107">
        <v>155</v>
      </c>
    </row>
    <row r="424" spans="1:3" x14ac:dyDescent="0.55000000000000004">
      <c r="A424" s="106">
        <v>45502499</v>
      </c>
      <c r="B424" s="75">
        <v>2</v>
      </c>
      <c r="C424" s="107">
        <v>615</v>
      </c>
    </row>
    <row r="425" spans="1:3" x14ac:dyDescent="0.55000000000000004">
      <c r="A425" s="106">
        <v>45502203</v>
      </c>
      <c r="B425" s="75">
        <v>10</v>
      </c>
      <c r="C425" s="107">
        <v>77</v>
      </c>
    </row>
    <row r="426" spans="1:3" x14ac:dyDescent="0.55000000000000004">
      <c r="A426" s="106">
        <v>45504036</v>
      </c>
      <c r="B426" s="75">
        <v>2</v>
      </c>
      <c r="C426" s="107">
        <v>1495</v>
      </c>
    </row>
    <row r="427" spans="1:3" x14ac:dyDescent="0.55000000000000004">
      <c r="A427" s="106">
        <v>45504313</v>
      </c>
      <c r="B427" s="75">
        <v>1</v>
      </c>
      <c r="C427" s="107">
        <v>450</v>
      </c>
    </row>
    <row r="428" spans="1:3" x14ac:dyDescent="0.55000000000000004">
      <c r="A428" s="106">
        <v>45502527</v>
      </c>
      <c r="B428" s="75">
        <v>50</v>
      </c>
      <c r="C428" s="107">
        <v>105</v>
      </c>
    </row>
    <row r="429" spans="1:3" x14ac:dyDescent="0.55000000000000004">
      <c r="A429" s="106">
        <v>45502499</v>
      </c>
      <c r="B429" s="75">
        <v>4</v>
      </c>
      <c r="C429" s="107">
        <v>615</v>
      </c>
    </row>
    <row r="430" spans="1:3" x14ac:dyDescent="0.55000000000000004">
      <c r="A430" s="106">
        <v>45502203</v>
      </c>
      <c r="B430" s="75">
        <v>10</v>
      </c>
      <c r="C430" s="107">
        <v>77</v>
      </c>
    </row>
    <row r="431" spans="1:3" x14ac:dyDescent="0.55000000000000004">
      <c r="A431" s="106">
        <v>45502203</v>
      </c>
      <c r="B431" s="75">
        <v>2</v>
      </c>
      <c r="C431" s="107">
        <v>105</v>
      </c>
    </row>
    <row r="432" spans="1:3" x14ac:dyDescent="0.55000000000000004">
      <c r="A432" s="106">
        <v>45504036</v>
      </c>
      <c r="B432" s="75">
        <v>2</v>
      </c>
      <c r="C432" s="107">
        <v>230</v>
      </c>
    </row>
    <row r="433" spans="1:3" x14ac:dyDescent="0.55000000000000004">
      <c r="A433" s="106">
        <v>52067619</v>
      </c>
      <c r="B433" s="75">
        <v>2</v>
      </c>
      <c r="C433" s="107">
        <v>310</v>
      </c>
    </row>
    <row r="434" spans="1:3" x14ac:dyDescent="0.55000000000000004">
      <c r="A434" s="111">
        <v>45502443</v>
      </c>
      <c r="B434" s="112">
        <v>16</v>
      </c>
      <c r="C434" s="113">
        <v>80</v>
      </c>
    </row>
  </sheetData>
  <pageMargins left="0.75" right="0.75" top="1" bottom="1" header="0.5" footer="0.5"/>
  <headerFooter alignWithMargins="0"/>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05CA8-20DF-4E35-84B6-D836CD789865}">
  <sheetPr codeName="Sheet5"/>
  <dimension ref="A1:D164"/>
  <sheetViews>
    <sheetView workbookViewId="0"/>
  </sheetViews>
  <sheetFormatPr defaultColWidth="8.734375" defaultRowHeight="12.3" x14ac:dyDescent="0.55000000000000004"/>
  <cols>
    <col min="1" max="1" width="10" style="93" bestFit="1" customWidth="1"/>
    <col min="2" max="2" width="7.7890625" style="93" customWidth="1"/>
    <col min="3" max="3" width="11" style="93" bestFit="1" customWidth="1"/>
    <col min="4" max="4" width="10.5234375" style="93" bestFit="1" customWidth="1"/>
    <col min="5" max="16384" width="8.734375" style="93"/>
  </cols>
  <sheetData>
    <row r="1" spans="1:4" ht="24.6" x14ac:dyDescent="0.55000000000000004">
      <c r="A1" s="95" t="s">
        <v>349</v>
      </c>
      <c r="B1" s="96" t="s">
        <v>348</v>
      </c>
      <c r="C1" s="95" t="s">
        <v>347</v>
      </c>
      <c r="D1" s="95" t="s">
        <v>360</v>
      </c>
    </row>
    <row r="2" spans="1:4" x14ac:dyDescent="0.55000000000000004">
      <c r="A2" s="94">
        <v>50603394</v>
      </c>
      <c r="B2" s="97">
        <v>4</v>
      </c>
      <c r="C2" s="98">
        <v>411</v>
      </c>
      <c r="D2" s="98">
        <f>SUM(C2:C164)</f>
        <v>38140.11</v>
      </c>
    </row>
    <row r="3" spans="1:4" x14ac:dyDescent="0.55000000000000004">
      <c r="A3" s="94">
        <v>50603394</v>
      </c>
      <c r="B3" s="97">
        <v>4</v>
      </c>
      <c r="C3" s="98">
        <v>411</v>
      </c>
    </row>
    <row r="4" spans="1:4" x14ac:dyDescent="0.55000000000000004">
      <c r="A4" s="94">
        <v>50587036</v>
      </c>
      <c r="B4" s="97">
        <v>13</v>
      </c>
      <c r="C4" s="98">
        <v>338</v>
      </c>
    </row>
    <row r="5" spans="1:4" x14ac:dyDescent="0.55000000000000004">
      <c r="A5" s="94">
        <v>45502470</v>
      </c>
      <c r="B5" s="97">
        <v>86</v>
      </c>
      <c r="C5" s="98">
        <v>19.75</v>
      </c>
    </row>
    <row r="6" spans="1:4" x14ac:dyDescent="0.55000000000000004">
      <c r="A6" s="94">
        <v>45502280</v>
      </c>
      <c r="B6" s="97">
        <v>1</v>
      </c>
      <c r="C6" s="98">
        <v>415</v>
      </c>
    </row>
    <row r="7" spans="1:4" x14ac:dyDescent="0.55000000000000004">
      <c r="A7" s="94">
        <v>45502275</v>
      </c>
      <c r="B7" s="97">
        <v>3</v>
      </c>
      <c r="C7" s="98">
        <v>298</v>
      </c>
    </row>
    <row r="8" spans="1:4" x14ac:dyDescent="0.55000000000000004">
      <c r="A8" s="94">
        <v>45502528</v>
      </c>
      <c r="B8" s="97">
        <v>5</v>
      </c>
      <c r="C8" s="98">
        <v>96.85</v>
      </c>
    </row>
    <row r="9" spans="1:4" x14ac:dyDescent="0.55000000000000004">
      <c r="A9" s="94">
        <v>50579808</v>
      </c>
      <c r="B9" s="97">
        <v>7</v>
      </c>
      <c r="C9" s="98">
        <v>177</v>
      </c>
    </row>
    <row r="10" spans="1:4" x14ac:dyDescent="0.55000000000000004">
      <c r="A10" s="94">
        <v>45502532</v>
      </c>
      <c r="B10" s="97">
        <v>72</v>
      </c>
      <c r="C10" s="98">
        <v>64.150000000000006</v>
      </c>
    </row>
    <row r="11" spans="1:4" x14ac:dyDescent="0.55000000000000004">
      <c r="A11" s="94">
        <v>50587036</v>
      </c>
      <c r="B11" s="97">
        <v>14</v>
      </c>
      <c r="C11" s="98">
        <v>284</v>
      </c>
    </row>
    <row r="12" spans="1:4" x14ac:dyDescent="0.55000000000000004">
      <c r="A12" s="94">
        <v>45502274</v>
      </c>
      <c r="B12" s="97">
        <v>8</v>
      </c>
      <c r="C12" s="98">
        <v>244</v>
      </c>
    </row>
    <row r="13" spans="1:4" x14ac:dyDescent="0.55000000000000004">
      <c r="A13" s="94">
        <v>45502470</v>
      </c>
      <c r="B13" s="97">
        <v>5</v>
      </c>
      <c r="C13" s="98">
        <v>17.75</v>
      </c>
    </row>
    <row r="14" spans="1:4" x14ac:dyDescent="0.55000000000000004">
      <c r="A14" s="94">
        <v>45502470</v>
      </c>
      <c r="B14" s="97">
        <v>99</v>
      </c>
      <c r="C14" s="98">
        <v>17.75</v>
      </c>
    </row>
    <row r="15" spans="1:4" x14ac:dyDescent="0.55000000000000004">
      <c r="A15" s="94">
        <v>52067147</v>
      </c>
      <c r="B15" s="97">
        <v>7</v>
      </c>
      <c r="C15" s="98">
        <v>119</v>
      </c>
    </row>
    <row r="16" spans="1:4" x14ac:dyDescent="0.55000000000000004">
      <c r="A16" s="94">
        <v>50579368</v>
      </c>
      <c r="B16" s="97">
        <v>3</v>
      </c>
      <c r="C16" s="98">
        <v>246</v>
      </c>
    </row>
    <row r="17" spans="1:3" x14ac:dyDescent="0.55000000000000004">
      <c r="A17" s="94">
        <v>45502281</v>
      </c>
      <c r="B17" s="97">
        <v>8</v>
      </c>
      <c r="C17" s="98">
        <v>469</v>
      </c>
    </row>
    <row r="18" spans="1:3" x14ac:dyDescent="0.55000000000000004">
      <c r="A18" s="94">
        <v>45502195</v>
      </c>
      <c r="B18" s="97">
        <v>22</v>
      </c>
      <c r="C18" s="98">
        <v>75.849999999999994</v>
      </c>
    </row>
    <row r="19" spans="1:3" x14ac:dyDescent="0.55000000000000004">
      <c r="A19" s="94">
        <v>50546810</v>
      </c>
      <c r="B19" s="97">
        <v>7</v>
      </c>
      <c r="C19" s="98">
        <v>81</v>
      </c>
    </row>
    <row r="20" spans="1:3" x14ac:dyDescent="0.55000000000000004">
      <c r="A20" s="94">
        <v>45502415</v>
      </c>
      <c r="B20" s="97">
        <v>1</v>
      </c>
      <c r="C20" s="98">
        <v>321</v>
      </c>
    </row>
    <row r="21" spans="1:3" x14ac:dyDescent="0.55000000000000004">
      <c r="A21" s="94">
        <v>50579809</v>
      </c>
      <c r="B21" s="97">
        <v>5</v>
      </c>
      <c r="C21" s="98">
        <v>395</v>
      </c>
    </row>
    <row r="22" spans="1:3" x14ac:dyDescent="0.55000000000000004">
      <c r="A22" s="94">
        <v>45502541</v>
      </c>
      <c r="B22" s="97">
        <v>10</v>
      </c>
      <c r="C22" s="98">
        <v>234</v>
      </c>
    </row>
    <row r="23" spans="1:3" x14ac:dyDescent="0.55000000000000004">
      <c r="A23" s="94">
        <v>45502476</v>
      </c>
      <c r="B23" s="97">
        <v>5</v>
      </c>
      <c r="C23" s="98">
        <v>469</v>
      </c>
    </row>
    <row r="24" spans="1:3" x14ac:dyDescent="0.55000000000000004">
      <c r="A24" s="94">
        <v>50587036</v>
      </c>
      <c r="B24" s="97">
        <v>16</v>
      </c>
      <c r="C24" s="98">
        <v>266</v>
      </c>
    </row>
    <row r="25" spans="1:3" x14ac:dyDescent="0.55000000000000004">
      <c r="A25" s="94">
        <v>50587036</v>
      </c>
      <c r="B25" s="97">
        <v>8</v>
      </c>
      <c r="C25" s="98">
        <v>266</v>
      </c>
    </row>
    <row r="26" spans="1:3" x14ac:dyDescent="0.55000000000000004">
      <c r="A26" s="94">
        <v>45502277</v>
      </c>
      <c r="B26" s="97">
        <v>4</v>
      </c>
      <c r="C26" s="98">
        <v>176</v>
      </c>
    </row>
    <row r="27" spans="1:3" x14ac:dyDescent="0.55000000000000004">
      <c r="A27" s="94">
        <v>45502470</v>
      </c>
      <c r="B27" s="97">
        <v>107</v>
      </c>
      <c r="C27" s="98">
        <v>17.100000000000001</v>
      </c>
    </row>
    <row r="28" spans="1:3" x14ac:dyDescent="0.55000000000000004">
      <c r="A28" s="94">
        <v>45502275</v>
      </c>
      <c r="B28" s="97">
        <v>4</v>
      </c>
      <c r="C28" s="98">
        <v>270</v>
      </c>
    </row>
    <row r="29" spans="1:3" x14ac:dyDescent="0.55000000000000004">
      <c r="A29" s="94">
        <v>50579808</v>
      </c>
      <c r="B29" s="97">
        <v>7</v>
      </c>
      <c r="C29" s="98">
        <v>164</v>
      </c>
    </row>
    <row r="30" spans="1:3" x14ac:dyDescent="0.55000000000000004">
      <c r="A30" s="94">
        <v>50579808</v>
      </c>
      <c r="B30" s="97">
        <v>7</v>
      </c>
      <c r="C30" s="98">
        <v>164</v>
      </c>
    </row>
    <row r="31" spans="1:3" x14ac:dyDescent="0.55000000000000004">
      <c r="A31" s="94">
        <v>45502464</v>
      </c>
      <c r="B31" s="97">
        <v>2</v>
      </c>
      <c r="C31" s="98">
        <v>1488</v>
      </c>
    </row>
    <row r="32" spans="1:3" x14ac:dyDescent="0.55000000000000004">
      <c r="A32" s="94">
        <v>45502415</v>
      </c>
      <c r="B32" s="97">
        <v>1</v>
      </c>
      <c r="C32" s="98">
        <v>315</v>
      </c>
    </row>
    <row r="33" spans="1:3" x14ac:dyDescent="0.55000000000000004">
      <c r="A33" s="94">
        <v>50604126</v>
      </c>
      <c r="B33" s="97">
        <v>8</v>
      </c>
      <c r="C33" s="98">
        <v>650</v>
      </c>
    </row>
    <row r="34" spans="1:3" x14ac:dyDescent="0.55000000000000004">
      <c r="A34" s="94">
        <v>45502519</v>
      </c>
      <c r="B34" s="97">
        <v>96</v>
      </c>
      <c r="C34" s="98">
        <v>65.849999999999994</v>
      </c>
    </row>
    <row r="35" spans="1:3" x14ac:dyDescent="0.55000000000000004">
      <c r="A35" s="94">
        <v>50588775</v>
      </c>
      <c r="B35" s="97">
        <v>4</v>
      </c>
      <c r="C35" s="98">
        <v>54</v>
      </c>
    </row>
    <row r="36" spans="1:3" x14ac:dyDescent="0.55000000000000004">
      <c r="A36" s="94">
        <v>45502438</v>
      </c>
      <c r="B36" s="97">
        <v>2</v>
      </c>
      <c r="C36" s="98">
        <v>1292</v>
      </c>
    </row>
    <row r="37" spans="1:3" x14ac:dyDescent="0.55000000000000004">
      <c r="A37" s="94">
        <v>50587500</v>
      </c>
      <c r="B37" s="97">
        <v>2</v>
      </c>
      <c r="C37" s="98">
        <v>1196</v>
      </c>
    </row>
    <row r="38" spans="1:3" x14ac:dyDescent="0.55000000000000004">
      <c r="A38" s="94">
        <v>50588775</v>
      </c>
      <c r="B38" s="97">
        <v>20</v>
      </c>
      <c r="C38" s="98">
        <v>28.7</v>
      </c>
    </row>
    <row r="39" spans="1:3" x14ac:dyDescent="0.55000000000000004">
      <c r="A39" s="94">
        <v>45502470</v>
      </c>
      <c r="B39" s="97">
        <v>10</v>
      </c>
      <c r="C39" s="98">
        <v>49</v>
      </c>
    </row>
    <row r="40" spans="1:3" x14ac:dyDescent="0.55000000000000004">
      <c r="A40" s="94">
        <v>45502275</v>
      </c>
      <c r="B40" s="97">
        <v>4</v>
      </c>
      <c r="C40" s="98">
        <v>266</v>
      </c>
    </row>
    <row r="41" spans="1:3" x14ac:dyDescent="0.55000000000000004">
      <c r="A41" s="94">
        <v>45502415</v>
      </c>
      <c r="B41" s="97">
        <v>1</v>
      </c>
      <c r="C41" s="98">
        <v>299</v>
      </c>
    </row>
    <row r="42" spans="1:3" x14ac:dyDescent="0.55000000000000004">
      <c r="A42" s="94">
        <v>50588775</v>
      </c>
      <c r="B42" s="97">
        <v>4</v>
      </c>
      <c r="C42" s="98">
        <v>52.25</v>
      </c>
    </row>
    <row r="43" spans="1:3" x14ac:dyDescent="0.55000000000000004">
      <c r="A43" s="94">
        <v>45502403</v>
      </c>
      <c r="B43" s="97">
        <v>10</v>
      </c>
      <c r="C43" s="98">
        <v>64</v>
      </c>
    </row>
    <row r="44" spans="1:3" x14ac:dyDescent="0.55000000000000004">
      <c r="A44" s="94">
        <v>50602153</v>
      </c>
      <c r="B44" s="97">
        <v>2</v>
      </c>
      <c r="C44" s="98">
        <v>536</v>
      </c>
    </row>
    <row r="45" spans="1:3" x14ac:dyDescent="0.55000000000000004">
      <c r="A45" s="94">
        <v>45502236</v>
      </c>
      <c r="B45" s="97">
        <v>9</v>
      </c>
      <c r="C45" s="98">
        <v>112</v>
      </c>
    </row>
    <row r="46" spans="1:3" x14ac:dyDescent="0.55000000000000004">
      <c r="A46" s="94">
        <v>50587165</v>
      </c>
      <c r="B46" s="97">
        <v>2</v>
      </c>
      <c r="C46" s="98">
        <v>448</v>
      </c>
    </row>
    <row r="47" spans="1:3" x14ac:dyDescent="0.55000000000000004">
      <c r="A47" s="94">
        <v>45502498</v>
      </c>
      <c r="B47" s="97">
        <v>10</v>
      </c>
      <c r="C47" s="98">
        <v>376</v>
      </c>
    </row>
    <row r="48" spans="1:3" x14ac:dyDescent="0.55000000000000004">
      <c r="A48" s="94">
        <v>50584287</v>
      </c>
      <c r="B48" s="97">
        <v>3</v>
      </c>
      <c r="C48" s="98">
        <v>168</v>
      </c>
    </row>
    <row r="49" spans="1:3" x14ac:dyDescent="0.55000000000000004">
      <c r="A49" s="94">
        <v>45502195</v>
      </c>
      <c r="B49" s="97">
        <v>12</v>
      </c>
      <c r="C49" s="98">
        <v>63.75</v>
      </c>
    </row>
    <row r="50" spans="1:3" x14ac:dyDescent="0.55000000000000004">
      <c r="A50" s="94">
        <v>45504558</v>
      </c>
      <c r="B50" s="97">
        <v>5</v>
      </c>
      <c r="C50" s="98">
        <v>29.75</v>
      </c>
    </row>
    <row r="51" spans="1:3" x14ac:dyDescent="0.55000000000000004">
      <c r="A51" s="94">
        <v>45502519</v>
      </c>
      <c r="B51" s="97">
        <v>100</v>
      </c>
      <c r="C51" s="98">
        <v>56.8</v>
      </c>
    </row>
    <row r="52" spans="1:3" x14ac:dyDescent="0.55000000000000004">
      <c r="A52" s="94">
        <v>45502528</v>
      </c>
      <c r="B52" s="97">
        <v>5</v>
      </c>
      <c r="C52" s="98">
        <v>73.75</v>
      </c>
    </row>
    <row r="53" spans="1:3" x14ac:dyDescent="0.55000000000000004">
      <c r="A53" s="94">
        <v>50594725</v>
      </c>
      <c r="B53" s="97">
        <v>20</v>
      </c>
      <c r="C53" s="98">
        <v>36.75</v>
      </c>
    </row>
    <row r="54" spans="1:3" x14ac:dyDescent="0.55000000000000004">
      <c r="A54" s="94">
        <v>50587165</v>
      </c>
      <c r="B54" s="97">
        <v>2</v>
      </c>
      <c r="C54" s="98">
        <v>418</v>
      </c>
    </row>
    <row r="55" spans="1:3" x14ac:dyDescent="0.55000000000000004">
      <c r="A55" s="94">
        <v>45502528</v>
      </c>
      <c r="B55" s="97">
        <v>10</v>
      </c>
      <c r="C55" s="98">
        <v>58</v>
      </c>
    </row>
    <row r="56" spans="1:3" x14ac:dyDescent="0.55000000000000004">
      <c r="A56" s="94">
        <v>45504325</v>
      </c>
      <c r="B56" s="97">
        <v>10</v>
      </c>
      <c r="C56" s="98">
        <v>59</v>
      </c>
    </row>
    <row r="57" spans="1:3" x14ac:dyDescent="0.55000000000000004">
      <c r="A57" s="94">
        <v>45502396</v>
      </c>
      <c r="B57" s="97">
        <v>10</v>
      </c>
      <c r="C57" s="98">
        <v>59</v>
      </c>
    </row>
    <row r="58" spans="1:3" x14ac:dyDescent="0.55000000000000004">
      <c r="A58" s="94">
        <v>45504863</v>
      </c>
      <c r="B58" s="97">
        <v>4</v>
      </c>
      <c r="C58" s="98">
        <v>230</v>
      </c>
    </row>
    <row r="59" spans="1:3" x14ac:dyDescent="0.55000000000000004">
      <c r="A59" s="94">
        <v>45502411</v>
      </c>
      <c r="B59" s="97">
        <v>9</v>
      </c>
      <c r="C59" s="98">
        <v>258</v>
      </c>
    </row>
    <row r="60" spans="1:3" x14ac:dyDescent="0.55000000000000004">
      <c r="A60" s="94">
        <v>45502401</v>
      </c>
      <c r="B60" s="97">
        <v>2</v>
      </c>
      <c r="C60" s="98">
        <v>69</v>
      </c>
    </row>
    <row r="61" spans="1:3" x14ac:dyDescent="0.55000000000000004">
      <c r="A61" s="94">
        <v>45502570</v>
      </c>
      <c r="B61" s="97">
        <v>4</v>
      </c>
      <c r="C61" s="98">
        <v>90</v>
      </c>
    </row>
    <row r="62" spans="1:3" x14ac:dyDescent="0.55000000000000004">
      <c r="A62" s="94">
        <v>45502203</v>
      </c>
      <c r="B62" s="97">
        <v>22</v>
      </c>
      <c r="C62" s="98">
        <v>76.25</v>
      </c>
    </row>
    <row r="63" spans="1:3" x14ac:dyDescent="0.55000000000000004">
      <c r="A63" s="94">
        <v>45503877</v>
      </c>
      <c r="B63" s="97">
        <v>40</v>
      </c>
      <c r="C63" s="98">
        <v>13.35</v>
      </c>
    </row>
    <row r="64" spans="1:3" x14ac:dyDescent="0.55000000000000004">
      <c r="A64" s="94">
        <v>45502421</v>
      </c>
      <c r="B64" s="97">
        <v>20</v>
      </c>
      <c r="C64" s="98">
        <v>11.75</v>
      </c>
    </row>
    <row r="65" spans="1:3" x14ac:dyDescent="0.55000000000000004">
      <c r="A65" s="94">
        <v>50556303</v>
      </c>
      <c r="B65" s="97">
        <v>10</v>
      </c>
      <c r="C65" s="98">
        <v>70</v>
      </c>
    </row>
    <row r="66" spans="1:3" x14ac:dyDescent="0.55000000000000004">
      <c r="A66" s="94">
        <v>50591107</v>
      </c>
      <c r="B66" s="97">
        <v>35</v>
      </c>
      <c r="C66" s="98">
        <v>74.5</v>
      </c>
    </row>
    <row r="67" spans="1:3" x14ac:dyDescent="0.55000000000000004">
      <c r="A67" s="94">
        <v>45502274</v>
      </c>
      <c r="B67" s="97">
        <v>5</v>
      </c>
      <c r="C67" s="98">
        <v>284</v>
      </c>
    </row>
    <row r="68" spans="1:3" x14ac:dyDescent="0.55000000000000004">
      <c r="A68" s="94">
        <v>50592390</v>
      </c>
      <c r="B68" s="97">
        <v>4</v>
      </c>
      <c r="C68" s="98">
        <v>298</v>
      </c>
    </row>
    <row r="69" spans="1:3" x14ac:dyDescent="0.55000000000000004">
      <c r="A69" s="94">
        <v>50592395</v>
      </c>
      <c r="B69" s="97">
        <v>4</v>
      </c>
      <c r="C69" s="98">
        <v>198</v>
      </c>
    </row>
    <row r="70" spans="1:3" x14ac:dyDescent="0.55000000000000004">
      <c r="A70" s="94">
        <v>50592398</v>
      </c>
      <c r="B70" s="97">
        <v>6</v>
      </c>
      <c r="C70" s="98">
        <v>106</v>
      </c>
    </row>
    <row r="71" spans="1:3" x14ac:dyDescent="0.55000000000000004">
      <c r="A71" s="94">
        <v>50592394</v>
      </c>
      <c r="B71" s="97">
        <v>3</v>
      </c>
      <c r="C71" s="98">
        <v>242</v>
      </c>
    </row>
    <row r="72" spans="1:3" x14ac:dyDescent="0.55000000000000004">
      <c r="A72" s="94">
        <v>45502409</v>
      </c>
      <c r="B72" s="97">
        <v>20</v>
      </c>
      <c r="C72" s="98">
        <v>79</v>
      </c>
    </row>
    <row r="73" spans="1:3" x14ac:dyDescent="0.55000000000000004">
      <c r="A73" s="94">
        <v>45502411</v>
      </c>
      <c r="B73" s="97">
        <v>6</v>
      </c>
      <c r="C73" s="98">
        <v>282</v>
      </c>
    </row>
    <row r="74" spans="1:3" x14ac:dyDescent="0.55000000000000004">
      <c r="A74" s="94">
        <v>45502195</v>
      </c>
      <c r="B74" s="97">
        <v>16</v>
      </c>
      <c r="C74" s="98">
        <v>45.75</v>
      </c>
    </row>
    <row r="75" spans="1:3" x14ac:dyDescent="0.55000000000000004">
      <c r="A75" s="94">
        <v>50582663</v>
      </c>
      <c r="B75" s="97">
        <v>11</v>
      </c>
      <c r="C75" s="98">
        <v>86.3</v>
      </c>
    </row>
    <row r="76" spans="1:3" x14ac:dyDescent="0.55000000000000004">
      <c r="A76" s="94">
        <v>50579808</v>
      </c>
      <c r="B76" s="97">
        <v>20</v>
      </c>
      <c r="C76" s="98">
        <v>89.75</v>
      </c>
    </row>
    <row r="77" spans="1:3" x14ac:dyDescent="0.55000000000000004">
      <c r="A77" s="94">
        <v>50588775</v>
      </c>
      <c r="B77" s="97">
        <v>15</v>
      </c>
      <c r="C77" s="98">
        <v>22</v>
      </c>
    </row>
    <row r="78" spans="1:3" x14ac:dyDescent="0.55000000000000004">
      <c r="A78" s="94">
        <v>50587036</v>
      </c>
      <c r="B78" s="97">
        <v>20</v>
      </c>
      <c r="C78" s="98">
        <v>248</v>
      </c>
    </row>
    <row r="79" spans="1:3" x14ac:dyDescent="0.55000000000000004">
      <c r="A79" s="94">
        <v>45502492</v>
      </c>
      <c r="B79" s="97">
        <v>21</v>
      </c>
      <c r="C79" s="98">
        <v>162</v>
      </c>
    </row>
    <row r="80" spans="1:3" x14ac:dyDescent="0.55000000000000004">
      <c r="A80" s="94">
        <v>45502409</v>
      </c>
      <c r="B80" s="97">
        <v>21</v>
      </c>
      <c r="C80" s="98">
        <v>79</v>
      </c>
    </row>
    <row r="81" spans="1:3" x14ac:dyDescent="0.55000000000000004">
      <c r="A81" s="94">
        <v>45502279</v>
      </c>
      <c r="B81" s="97">
        <v>1</v>
      </c>
      <c r="C81" s="98">
        <v>239</v>
      </c>
    </row>
    <row r="82" spans="1:3" x14ac:dyDescent="0.55000000000000004">
      <c r="A82" s="94">
        <v>45502277</v>
      </c>
      <c r="B82" s="97">
        <v>12</v>
      </c>
      <c r="C82" s="98">
        <v>61.75</v>
      </c>
    </row>
    <row r="83" spans="1:3" x14ac:dyDescent="0.55000000000000004">
      <c r="A83" s="94">
        <v>50584287</v>
      </c>
      <c r="B83" s="97">
        <v>3</v>
      </c>
      <c r="C83" s="98">
        <v>158</v>
      </c>
    </row>
    <row r="84" spans="1:3" x14ac:dyDescent="0.55000000000000004">
      <c r="A84" s="94">
        <v>50560826</v>
      </c>
      <c r="B84" s="97">
        <v>21</v>
      </c>
      <c r="C84" s="98">
        <v>155</v>
      </c>
    </row>
    <row r="85" spans="1:3" x14ac:dyDescent="0.55000000000000004">
      <c r="A85" s="94">
        <v>50589492</v>
      </c>
      <c r="B85" s="97">
        <v>21</v>
      </c>
      <c r="C85" s="98">
        <v>142</v>
      </c>
    </row>
    <row r="86" spans="1:3" x14ac:dyDescent="0.55000000000000004">
      <c r="A86" s="94">
        <v>50589491</v>
      </c>
      <c r="B86" s="97">
        <v>11</v>
      </c>
      <c r="C86" s="98">
        <v>189</v>
      </c>
    </row>
    <row r="87" spans="1:3" x14ac:dyDescent="0.55000000000000004">
      <c r="A87" s="94">
        <v>45502517</v>
      </c>
      <c r="B87" s="97">
        <v>21</v>
      </c>
      <c r="C87" s="98">
        <v>332</v>
      </c>
    </row>
    <row r="88" spans="1:3" x14ac:dyDescent="0.55000000000000004">
      <c r="A88" s="94">
        <v>50566028</v>
      </c>
      <c r="B88" s="97">
        <v>21</v>
      </c>
      <c r="C88" s="98">
        <v>64.849999999999994</v>
      </c>
    </row>
    <row r="89" spans="1:3" x14ac:dyDescent="0.55000000000000004">
      <c r="A89" s="94">
        <v>50587498</v>
      </c>
      <c r="B89" s="97">
        <v>11</v>
      </c>
      <c r="C89" s="98">
        <v>471</v>
      </c>
    </row>
    <row r="90" spans="1:3" x14ac:dyDescent="0.55000000000000004">
      <c r="A90" s="94">
        <v>50587500</v>
      </c>
      <c r="B90" s="97">
        <v>5</v>
      </c>
      <c r="C90" s="98">
        <v>553</v>
      </c>
    </row>
    <row r="91" spans="1:3" x14ac:dyDescent="0.55000000000000004">
      <c r="A91" s="94">
        <v>50580902</v>
      </c>
      <c r="B91" s="97">
        <v>5</v>
      </c>
      <c r="C91" s="98">
        <v>97</v>
      </c>
    </row>
    <row r="92" spans="1:3" x14ac:dyDescent="0.55000000000000004">
      <c r="A92" s="94">
        <v>50587165</v>
      </c>
      <c r="B92" s="97">
        <v>4</v>
      </c>
      <c r="C92" s="98">
        <v>262</v>
      </c>
    </row>
    <row r="93" spans="1:3" x14ac:dyDescent="0.55000000000000004">
      <c r="A93" s="94">
        <v>50587036</v>
      </c>
      <c r="B93" s="97">
        <v>20</v>
      </c>
      <c r="C93" s="98">
        <v>263</v>
      </c>
    </row>
    <row r="94" spans="1:3" x14ac:dyDescent="0.55000000000000004">
      <c r="A94" s="94">
        <v>50579809</v>
      </c>
      <c r="B94" s="97">
        <v>4</v>
      </c>
      <c r="C94" s="98">
        <v>374</v>
      </c>
    </row>
    <row r="95" spans="1:3" x14ac:dyDescent="0.55000000000000004">
      <c r="A95" s="94">
        <v>50586647</v>
      </c>
      <c r="B95" s="97">
        <v>2</v>
      </c>
      <c r="C95" s="98">
        <v>1196</v>
      </c>
    </row>
    <row r="96" spans="1:3" x14ac:dyDescent="0.55000000000000004">
      <c r="A96" s="94">
        <v>45502401</v>
      </c>
      <c r="B96" s="97">
        <v>4</v>
      </c>
      <c r="C96" s="98">
        <v>48</v>
      </c>
    </row>
    <row r="97" spans="1:3" x14ac:dyDescent="0.55000000000000004">
      <c r="A97" s="94">
        <v>50582663</v>
      </c>
      <c r="B97" s="97">
        <v>13</v>
      </c>
      <c r="C97" s="98">
        <v>79.3</v>
      </c>
    </row>
    <row r="98" spans="1:3" x14ac:dyDescent="0.55000000000000004">
      <c r="A98" s="94">
        <v>50582661</v>
      </c>
      <c r="B98" s="97">
        <v>21</v>
      </c>
      <c r="C98" s="98">
        <v>23.85</v>
      </c>
    </row>
    <row r="99" spans="1:3" x14ac:dyDescent="0.55000000000000004">
      <c r="A99" s="94">
        <v>50582661</v>
      </c>
      <c r="B99" s="97">
        <v>3</v>
      </c>
      <c r="C99" s="98">
        <v>0.01</v>
      </c>
    </row>
    <row r="100" spans="1:3" x14ac:dyDescent="0.55000000000000004">
      <c r="A100" s="94">
        <v>45502251</v>
      </c>
      <c r="B100" s="97">
        <v>20</v>
      </c>
      <c r="C100" s="98">
        <v>44</v>
      </c>
    </row>
    <row r="101" spans="1:3" x14ac:dyDescent="0.55000000000000004">
      <c r="A101" s="94">
        <v>45502277</v>
      </c>
      <c r="B101" s="97">
        <v>20</v>
      </c>
      <c r="C101" s="98">
        <v>44</v>
      </c>
    </row>
    <row r="102" spans="1:3" x14ac:dyDescent="0.55000000000000004">
      <c r="A102" s="94">
        <v>50584287</v>
      </c>
      <c r="B102" s="97">
        <v>2</v>
      </c>
      <c r="C102" s="98">
        <v>122</v>
      </c>
    </row>
    <row r="103" spans="1:3" x14ac:dyDescent="0.55000000000000004">
      <c r="A103" s="94">
        <v>50584287</v>
      </c>
      <c r="B103" s="97">
        <v>4</v>
      </c>
      <c r="C103" s="98">
        <v>122</v>
      </c>
    </row>
    <row r="104" spans="1:3" x14ac:dyDescent="0.55000000000000004">
      <c r="A104" s="94">
        <v>52067147</v>
      </c>
      <c r="B104" s="97">
        <v>5</v>
      </c>
      <c r="C104" s="98">
        <v>66</v>
      </c>
    </row>
    <row r="105" spans="1:3" x14ac:dyDescent="0.55000000000000004">
      <c r="A105" s="94">
        <v>45502466</v>
      </c>
      <c r="B105" s="97">
        <v>20</v>
      </c>
      <c r="C105" s="98">
        <v>162</v>
      </c>
    </row>
    <row r="106" spans="1:3" x14ac:dyDescent="0.55000000000000004">
      <c r="A106" s="94">
        <v>50582663</v>
      </c>
      <c r="B106" s="97">
        <v>10</v>
      </c>
      <c r="C106" s="98">
        <v>79.3</v>
      </c>
    </row>
    <row r="107" spans="1:3" x14ac:dyDescent="0.55000000000000004">
      <c r="A107" s="94">
        <v>50582665</v>
      </c>
      <c r="B107" s="97">
        <v>7</v>
      </c>
      <c r="C107" s="98">
        <v>170</v>
      </c>
    </row>
    <row r="108" spans="1:3" x14ac:dyDescent="0.55000000000000004">
      <c r="A108" s="94">
        <v>50582661</v>
      </c>
      <c r="B108" s="97">
        <v>18</v>
      </c>
      <c r="C108" s="98">
        <v>23.85</v>
      </c>
    </row>
    <row r="109" spans="1:3" x14ac:dyDescent="0.55000000000000004">
      <c r="A109" s="94">
        <v>50581827</v>
      </c>
      <c r="B109" s="97">
        <v>17</v>
      </c>
      <c r="C109" s="98">
        <v>492</v>
      </c>
    </row>
    <row r="110" spans="1:3" x14ac:dyDescent="0.55000000000000004">
      <c r="A110" s="94">
        <v>45502546</v>
      </c>
      <c r="B110" s="97">
        <v>31</v>
      </c>
      <c r="C110" s="98">
        <v>87.8</v>
      </c>
    </row>
    <row r="111" spans="1:3" x14ac:dyDescent="0.55000000000000004">
      <c r="A111" s="94">
        <v>45502532</v>
      </c>
      <c r="B111" s="97">
        <v>103</v>
      </c>
      <c r="C111" s="98">
        <v>41.2</v>
      </c>
    </row>
    <row r="112" spans="1:3" x14ac:dyDescent="0.55000000000000004">
      <c r="A112" s="94">
        <v>45502522</v>
      </c>
      <c r="B112" s="97">
        <v>201</v>
      </c>
      <c r="C112" s="98">
        <v>40.75</v>
      </c>
    </row>
    <row r="113" spans="1:3" x14ac:dyDescent="0.55000000000000004">
      <c r="A113" s="94">
        <v>50581827</v>
      </c>
      <c r="B113" s="97">
        <v>6</v>
      </c>
      <c r="C113" s="98">
        <v>588</v>
      </c>
    </row>
    <row r="114" spans="1:3" x14ac:dyDescent="0.55000000000000004">
      <c r="A114" s="94">
        <v>50581827</v>
      </c>
      <c r="B114" s="97">
        <v>1</v>
      </c>
      <c r="C114" s="98">
        <v>588</v>
      </c>
    </row>
    <row r="115" spans="1:3" x14ac:dyDescent="0.55000000000000004">
      <c r="A115" s="94">
        <v>45502551</v>
      </c>
      <c r="B115" s="97">
        <v>31</v>
      </c>
      <c r="C115" s="98">
        <v>210</v>
      </c>
    </row>
    <row r="116" spans="1:3" x14ac:dyDescent="0.55000000000000004">
      <c r="A116" s="94">
        <v>45502467</v>
      </c>
      <c r="B116" s="97">
        <v>9</v>
      </c>
      <c r="C116" s="98">
        <v>102</v>
      </c>
    </row>
    <row r="117" spans="1:3" x14ac:dyDescent="0.55000000000000004">
      <c r="A117" s="94">
        <v>45502467</v>
      </c>
      <c r="B117" s="97">
        <v>9</v>
      </c>
      <c r="C117" s="98">
        <v>102</v>
      </c>
    </row>
    <row r="118" spans="1:3" x14ac:dyDescent="0.55000000000000004">
      <c r="A118" s="94">
        <v>45502551</v>
      </c>
      <c r="B118" s="97">
        <v>1</v>
      </c>
      <c r="C118" s="98">
        <v>210</v>
      </c>
    </row>
    <row r="119" spans="1:3" x14ac:dyDescent="0.55000000000000004">
      <c r="A119" s="94">
        <v>45502469</v>
      </c>
      <c r="B119" s="97">
        <v>12</v>
      </c>
      <c r="C119" s="98">
        <v>127</v>
      </c>
    </row>
    <row r="120" spans="1:3" x14ac:dyDescent="0.55000000000000004">
      <c r="A120" s="94">
        <v>45502491</v>
      </c>
      <c r="B120" s="97">
        <v>12</v>
      </c>
      <c r="C120" s="98">
        <v>21.15</v>
      </c>
    </row>
    <row r="121" spans="1:3" x14ac:dyDescent="0.55000000000000004">
      <c r="A121" s="94">
        <v>45502491</v>
      </c>
      <c r="B121" s="97">
        <v>24</v>
      </c>
      <c r="C121" s="98">
        <v>21.15</v>
      </c>
    </row>
    <row r="122" spans="1:3" x14ac:dyDescent="0.55000000000000004">
      <c r="A122" s="94">
        <v>45502411</v>
      </c>
      <c r="B122" s="97">
        <v>9</v>
      </c>
      <c r="C122" s="98">
        <v>258</v>
      </c>
    </row>
    <row r="123" spans="1:3" x14ac:dyDescent="0.55000000000000004">
      <c r="A123" s="94">
        <v>50574419</v>
      </c>
      <c r="B123" s="97">
        <v>3</v>
      </c>
      <c r="C123" s="98">
        <v>815</v>
      </c>
    </row>
    <row r="124" spans="1:3" x14ac:dyDescent="0.55000000000000004">
      <c r="A124" s="94">
        <v>50574420</v>
      </c>
      <c r="B124" s="97">
        <v>3</v>
      </c>
      <c r="C124" s="98">
        <v>1045</v>
      </c>
    </row>
    <row r="125" spans="1:3" x14ac:dyDescent="0.55000000000000004">
      <c r="A125" s="94">
        <v>50574418</v>
      </c>
      <c r="B125" s="97">
        <v>3</v>
      </c>
      <c r="C125" s="98">
        <v>672</v>
      </c>
    </row>
    <row r="126" spans="1:3" x14ac:dyDescent="0.55000000000000004">
      <c r="A126" s="94">
        <v>45502528</v>
      </c>
      <c r="B126" s="97">
        <v>9</v>
      </c>
      <c r="C126" s="98">
        <v>54</v>
      </c>
    </row>
    <row r="127" spans="1:3" x14ac:dyDescent="0.55000000000000004">
      <c r="A127" s="94">
        <v>50578887</v>
      </c>
      <c r="B127" s="97">
        <v>6</v>
      </c>
      <c r="C127" s="98">
        <v>55.55</v>
      </c>
    </row>
    <row r="128" spans="1:3" x14ac:dyDescent="0.55000000000000004">
      <c r="A128" s="94">
        <v>45502456</v>
      </c>
      <c r="B128" s="97">
        <v>2</v>
      </c>
      <c r="C128" s="98">
        <v>31.6</v>
      </c>
    </row>
    <row r="129" spans="1:3" x14ac:dyDescent="0.55000000000000004">
      <c r="A129" s="94">
        <v>45502512</v>
      </c>
      <c r="B129" s="97">
        <v>1</v>
      </c>
      <c r="C129" s="98">
        <v>120</v>
      </c>
    </row>
    <row r="130" spans="1:3" x14ac:dyDescent="0.55000000000000004">
      <c r="A130" s="94">
        <v>50578867</v>
      </c>
      <c r="B130" s="97">
        <v>25</v>
      </c>
      <c r="C130" s="98">
        <v>27.25</v>
      </c>
    </row>
    <row r="131" spans="1:3" x14ac:dyDescent="0.55000000000000004">
      <c r="A131" s="94">
        <v>50570474</v>
      </c>
      <c r="B131" s="97">
        <v>100</v>
      </c>
      <c r="C131" s="98">
        <v>27.25</v>
      </c>
    </row>
    <row r="132" spans="1:3" x14ac:dyDescent="0.55000000000000004">
      <c r="A132" s="94">
        <v>50578575</v>
      </c>
      <c r="B132" s="97">
        <v>1</v>
      </c>
      <c r="C132" s="98">
        <v>454</v>
      </c>
    </row>
    <row r="133" spans="1:3" x14ac:dyDescent="0.55000000000000004">
      <c r="A133" s="94">
        <v>50578647</v>
      </c>
      <c r="B133" s="97">
        <v>2</v>
      </c>
      <c r="C133" s="98">
        <v>252</v>
      </c>
    </row>
    <row r="134" spans="1:3" x14ac:dyDescent="0.55000000000000004">
      <c r="A134" s="94">
        <v>50570475</v>
      </c>
      <c r="B134" s="97">
        <v>2</v>
      </c>
      <c r="C134" s="98">
        <v>1274</v>
      </c>
    </row>
    <row r="135" spans="1:3" x14ac:dyDescent="0.55000000000000004">
      <c r="A135" s="94">
        <v>50570477</v>
      </c>
      <c r="B135" s="97">
        <v>2</v>
      </c>
      <c r="C135" s="98">
        <v>315</v>
      </c>
    </row>
    <row r="136" spans="1:3" x14ac:dyDescent="0.55000000000000004">
      <c r="A136" s="94">
        <v>50577405</v>
      </c>
      <c r="B136" s="97">
        <v>10</v>
      </c>
      <c r="C136" s="98">
        <v>155</v>
      </c>
    </row>
    <row r="137" spans="1:3" x14ac:dyDescent="0.55000000000000004">
      <c r="A137" s="94">
        <v>45502461</v>
      </c>
      <c r="B137" s="97">
        <v>15</v>
      </c>
      <c r="C137" s="98">
        <v>496</v>
      </c>
    </row>
    <row r="138" spans="1:3" x14ac:dyDescent="0.55000000000000004">
      <c r="A138" s="94">
        <v>45502461</v>
      </c>
      <c r="B138" s="97">
        <v>15</v>
      </c>
      <c r="C138" s="98">
        <v>496</v>
      </c>
    </row>
    <row r="139" spans="1:3" x14ac:dyDescent="0.55000000000000004">
      <c r="A139" s="94">
        <v>45504855</v>
      </c>
      <c r="B139" s="97">
        <v>30</v>
      </c>
      <c r="C139" s="98">
        <v>96</v>
      </c>
    </row>
    <row r="140" spans="1:3" x14ac:dyDescent="0.55000000000000004">
      <c r="A140" s="94">
        <v>45504855</v>
      </c>
      <c r="B140" s="97">
        <v>5</v>
      </c>
      <c r="C140" s="98">
        <v>96</v>
      </c>
    </row>
    <row r="141" spans="1:3" x14ac:dyDescent="0.55000000000000004">
      <c r="A141" s="94">
        <v>45503971</v>
      </c>
      <c r="B141" s="97">
        <v>1</v>
      </c>
      <c r="C141" s="98">
        <v>585</v>
      </c>
    </row>
    <row r="142" spans="1:3" x14ac:dyDescent="0.55000000000000004">
      <c r="A142" s="94">
        <v>45502492</v>
      </c>
      <c r="B142" s="97">
        <v>7</v>
      </c>
      <c r="C142" s="98">
        <v>310</v>
      </c>
    </row>
    <row r="143" spans="1:3" x14ac:dyDescent="0.55000000000000004">
      <c r="A143" s="94">
        <v>45502250</v>
      </c>
      <c r="B143" s="97">
        <v>11</v>
      </c>
      <c r="C143" s="98">
        <v>55</v>
      </c>
    </row>
    <row r="144" spans="1:3" x14ac:dyDescent="0.55000000000000004">
      <c r="A144" s="94">
        <v>45502456</v>
      </c>
      <c r="B144" s="97">
        <v>105</v>
      </c>
      <c r="C144" s="98">
        <v>31.6</v>
      </c>
    </row>
    <row r="145" spans="1:3" x14ac:dyDescent="0.55000000000000004">
      <c r="A145" s="94">
        <v>45502456</v>
      </c>
      <c r="B145" s="97">
        <v>1</v>
      </c>
      <c r="C145" s="98">
        <v>31.6</v>
      </c>
    </row>
    <row r="146" spans="1:3" x14ac:dyDescent="0.55000000000000004">
      <c r="A146" s="94">
        <v>45502512</v>
      </c>
      <c r="B146" s="97">
        <v>19</v>
      </c>
      <c r="C146" s="98">
        <v>120</v>
      </c>
    </row>
    <row r="147" spans="1:3" x14ac:dyDescent="0.55000000000000004">
      <c r="A147" s="94">
        <v>45502426</v>
      </c>
      <c r="B147" s="97">
        <v>4</v>
      </c>
      <c r="C147" s="98">
        <v>345</v>
      </c>
    </row>
    <row r="148" spans="1:3" x14ac:dyDescent="0.55000000000000004">
      <c r="A148" s="94">
        <v>45502531</v>
      </c>
      <c r="B148" s="97">
        <v>6</v>
      </c>
      <c r="C148" s="98">
        <v>574</v>
      </c>
    </row>
    <row r="149" spans="1:3" x14ac:dyDescent="0.55000000000000004">
      <c r="A149" s="94">
        <v>45502195</v>
      </c>
      <c r="B149" s="97">
        <v>12</v>
      </c>
      <c r="C149" s="98">
        <v>63</v>
      </c>
    </row>
    <row r="150" spans="1:3" x14ac:dyDescent="0.55000000000000004">
      <c r="A150" s="94">
        <v>45504573</v>
      </c>
      <c r="B150" s="97">
        <v>20</v>
      </c>
      <c r="C150" s="98">
        <v>149</v>
      </c>
    </row>
    <row r="151" spans="1:3" x14ac:dyDescent="0.55000000000000004">
      <c r="A151" s="94">
        <v>45502411</v>
      </c>
      <c r="B151" s="97">
        <v>9</v>
      </c>
      <c r="C151" s="98">
        <v>258</v>
      </c>
    </row>
    <row r="152" spans="1:3" x14ac:dyDescent="0.55000000000000004">
      <c r="A152" s="94">
        <v>50575517</v>
      </c>
      <c r="B152" s="97">
        <v>2</v>
      </c>
      <c r="C152" s="98">
        <v>390</v>
      </c>
    </row>
    <row r="153" spans="1:3" x14ac:dyDescent="0.55000000000000004">
      <c r="A153" s="94">
        <v>50575544</v>
      </c>
      <c r="B153" s="97">
        <v>2</v>
      </c>
      <c r="C153" s="98">
        <v>337</v>
      </c>
    </row>
    <row r="154" spans="1:3" x14ac:dyDescent="0.55000000000000004">
      <c r="A154" s="94">
        <v>50570473</v>
      </c>
      <c r="B154" s="97">
        <v>100</v>
      </c>
      <c r="C154" s="98">
        <v>29.35</v>
      </c>
    </row>
    <row r="155" spans="1:3" x14ac:dyDescent="0.55000000000000004">
      <c r="A155" s="94">
        <v>45504558</v>
      </c>
      <c r="B155" s="97">
        <v>20</v>
      </c>
      <c r="C155" s="98">
        <v>9.3000000000000007</v>
      </c>
    </row>
    <row r="156" spans="1:3" x14ac:dyDescent="0.55000000000000004">
      <c r="A156" s="94">
        <v>50566030</v>
      </c>
      <c r="B156" s="97">
        <v>6</v>
      </c>
      <c r="C156" s="98">
        <v>656</v>
      </c>
    </row>
    <row r="157" spans="1:3" x14ac:dyDescent="0.55000000000000004">
      <c r="A157" s="94">
        <v>45502514</v>
      </c>
      <c r="B157" s="97">
        <v>20</v>
      </c>
      <c r="C157" s="98">
        <v>77.599999999999994</v>
      </c>
    </row>
    <row r="158" spans="1:3" x14ac:dyDescent="0.55000000000000004">
      <c r="A158" s="94">
        <v>45504558</v>
      </c>
      <c r="B158" s="97">
        <v>5</v>
      </c>
      <c r="C158" s="98">
        <v>9.3000000000000007</v>
      </c>
    </row>
    <row r="159" spans="1:3" x14ac:dyDescent="0.55000000000000004">
      <c r="A159" s="94">
        <v>45502514</v>
      </c>
      <c r="B159" s="97">
        <v>1</v>
      </c>
      <c r="C159" s="98">
        <v>77.599999999999994</v>
      </c>
    </row>
    <row r="160" spans="1:3" x14ac:dyDescent="0.55000000000000004">
      <c r="A160" s="94">
        <v>50566030</v>
      </c>
      <c r="B160" s="97">
        <v>1</v>
      </c>
      <c r="C160" s="98">
        <v>656</v>
      </c>
    </row>
    <row r="161" spans="1:3" x14ac:dyDescent="0.55000000000000004">
      <c r="A161" s="94">
        <v>45502275</v>
      </c>
      <c r="B161" s="97">
        <v>8</v>
      </c>
      <c r="C161" s="98">
        <v>208</v>
      </c>
    </row>
    <row r="162" spans="1:3" x14ac:dyDescent="0.55000000000000004">
      <c r="A162" s="94">
        <v>45502274</v>
      </c>
      <c r="B162" s="97">
        <v>8</v>
      </c>
      <c r="C162" s="98">
        <v>230</v>
      </c>
    </row>
    <row r="163" spans="1:3" x14ac:dyDescent="0.55000000000000004">
      <c r="A163" s="94">
        <v>45502519</v>
      </c>
      <c r="B163" s="97">
        <v>99</v>
      </c>
      <c r="C163" s="98">
        <v>41.8</v>
      </c>
    </row>
    <row r="164" spans="1:3" x14ac:dyDescent="0.55000000000000004">
      <c r="A164" s="94">
        <v>50570474</v>
      </c>
      <c r="B164" s="97">
        <v>102</v>
      </c>
      <c r="C164" s="98">
        <v>26.9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Carrier Costs</vt:lpstr>
      <vt:lpstr>ROI</vt:lpstr>
      <vt:lpstr>Springfield Sample Savings</vt:lpstr>
      <vt:lpstr>Bluechip Prices</vt:lpstr>
      <vt:lpstr>MachineTek</vt:lpstr>
      <vt:lpstr>'Springfield Sample Savings'!Print_Area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Ross</dc:creator>
  <cp:lastModifiedBy>Tracy, Ross</cp:lastModifiedBy>
  <dcterms:created xsi:type="dcterms:W3CDTF">2023-01-19T16:13:20Z</dcterms:created>
  <dcterms:modified xsi:type="dcterms:W3CDTF">2024-03-12T03:39:28Z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b13d4e-3004-448e-bb9f-83bcdd1fdbcf_Enabled">
    <vt:lpwstr>true</vt:lpwstr>
  </property>
  <property fmtid="{D5CDD505-2E9C-101B-9397-08002B2CF9AE}" pid="3" name="MSIP_Label_abb13d4e-3004-448e-bb9f-83bcdd1fdbcf_SetDate">
    <vt:lpwstr>2023-02-09T17:25:20Z</vt:lpwstr>
  </property>
  <property fmtid="{D5CDD505-2E9C-101B-9397-08002B2CF9AE}" pid="4" name="MSIP_Label_abb13d4e-3004-448e-bb9f-83bcdd1fdbcf_Method">
    <vt:lpwstr>Standard</vt:lpwstr>
  </property>
  <property fmtid="{D5CDD505-2E9C-101B-9397-08002B2CF9AE}" pid="5" name="MSIP_Label_abb13d4e-3004-448e-bb9f-83bcdd1fdbcf_Name">
    <vt:lpwstr>Internal Use Only_POC</vt:lpwstr>
  </property>
  <property fmtid="{D5CDD505-2E9C-101B-9397-08002B2CF9AE}" pid="6" name="MSIP_Label_abb13d4e-3004-448e-bb9f-83bcdd1fdbcf_SiteId">
    <vt:lpwstr>3ce34e42-c07d-47bb-b72a-4ce606de6b88</vt:lpwstr>
  </property>
  <property fmtid="{D5CDD505-2E9C-101B-9397-08002B2CF9AE}" pid="7" name="MSIP_Label_abb13d4e-3004-448e-bb9f-83bcdd1fdbcf_ActionId">
    <vt:lpwstr>f113904f-e7cb-497f-ad12-239983e3a222</vt:lpwstr>
  </property>
  <property fmtid="{D5CDD505-2E9C-101B-9397-08002B2CF9AE}" pid="8" name="MSIP_Label_abb13d4e-3004-448e-bb9f-83bcdd1fdbcf_ContentBits">
    <vt:lpwstr>0</vt:lpwstr>
  </property>
</Properties>
</file>