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asurya\Desktop\"/>
    </mc:Choice>
  </mc:AlternateContent>
  <bookViews>
    <workbookView xWindow="0" yWindow="0" windowWidth="20490" windowHeight="74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J3" i="2"/>
  <c r="J4" i="2"/>
  <c r="I7" i="2"/>
  <c r="H7" i="2"/>
  <c r="I10" i="2"/>
  <c r="H10" i="2"/>
  <c r="H19" i="2"/>
  <c r="H21" i="2"/>
  <c r="I9" i="2"/>
  <c r="H9" i="2"/>
  <c r="I3" i="2"/>
  <c r="H3" i="2"/>
  <c r="I5" i="2"/>
  <c r="H5" i="2"/>
  <c r="I18" i="2"/>
  <c r="H18" i="2"/>
  <c r="I17" i="2"/>
  <c r="H17" i="2"/>
  <c r="H20" i="2"/>
  <c r="H16" i="2"/>
</calcChain>
</file>

<file path=xl/sharedStrings.xml><?xml version="1.0" encoding="utf-8"?>
<sst xmlns="http://schemas.openxmlformats.org/spreadsheetml/2006/main" count="121" uniqueCount="48">
  <si>
    <t>Team Number</t>
  </si>
  <si>
    <t>Totes</t>
  </si>
  <si>
    <t>Containers</t>
  </si>
  <si>
    <t>1756</t>
  </si>
  <si>
    <t>2481</t>
  </si>
  <si>
    <t>876</t>
  </si>
  <si>
    <t>2457</t>
  </si>
  <si>
    <t>4143</t>
  </si>
  <si>
    <t>4028</t>
  </si>
  <si>
    <t>4096</t>
  </si>
  <si>
    <t>2512</t>
  </si>
  <si>
    <t>5442</t>
  </si>
  <si>
    <t>4213</t>
  </si>
  <si>
    <t>4646</t>
  </si>
  <si>
    <t>2039</t>
  </si>
  <si>
    <t>3928</t>
  </si>
  <si>
    <t>4009</t>
  </si>
  <si>
    <t>3528</t>
  </si>
  <si>
    <t>2081</t>
  </si>
  <si>
    <t>2220</t>
  </si>
  <si>
    <t>1736</t>
  </si>
  <si>
    <t>63</t>
  </si>
  <si>
    <t>171</t>
  </si>
  <si>
    <t>1701</t>
  </si>
  <si>
    <t>Landfill</t>
  </si>
  <si>
    <t>Feeder</t>
  </si>
  <si>
    <t>inconsistent with picking up containers</t>
  </si>
  <si>
    <t>both matches same number of totes and containers, much higher improvement</t>
  </si>
  <si>
    <t>Doesn't seem to make stacks</t>
  </si>
  <si>
    <t>the first match had issues with feeder station, but the second game they were close to there average</t>
  </si>
  <si>
    <t>automatous average of two games (2.5)</t>
  </si>
  <si>
    <t>Once randomly drove around, tried to putting container on stacks, but failed</t>
  </si>
  <si>
    <t>first game, better than average tote score, but then much lower in the second game</t>
  </si>
  <si>
    <t>good at making 3, 4 stacks, in second game they dropped a 5 stack by moving too fast</t>
  </si>
  <si>
    <t>first game 0, second 12 for both totes and containers</t>
  </si>
  <si>
    <t>Tipped over in second match</t>
  </si>
  <si>
    <t>3 stack in auto, knocked down stack</t>
  </si>
  <si>
    <t>Much improved in the second game</t>
  </si>
  <si>
    <t>Did much better than average</t>
  </si>
  <si>
    <t>C Chg</t>
  </si>
  <si>
    <t>T Chg</t>
  </si>
  <si>
    <t>Inconsistent</t>
  </si>
  <si>
    <t>Significant Improvement</t>
  </si>
  <si>
    <t>?</t>
  </si>
  <si>
    <t>Inconsistent and Meh</t>
  </si>
  <si>
    <t>Move up</t>
  </si>
  <si>
    <t>Feeding Type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</si>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</sst>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55555"/>
      <name val="Arial"/>
      <family val="2"/>
    </font>
    <font>
      <sz val="18"/>
      <color rgb="FF555555"/>
      <name val="Arial"/>
      <family val="2"/>
    </font>
    <font>
      <b/>
      <sz val="18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2" xfId="0" applyFont="1" applyFill="1" applyBorder="1" applyAlignment="1">
      <alignment horizontal="left"/>
    </xf>
    <xf numFmtId="0" fontId="0" fillId="0" borderId="0" xfId="0"/>
    <xf numFmtId="4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 vertical="top"/>
    </xf>
    <xf numFmtId="0" fontId="4" fillId="0" borderId="1" xfId="0" quotePrefix="1" applyFont="1" applyBorder="1" applyAlignment="1">
      <alignment horizontal="left"/>
    </xf>
    <xf numFmtId="2" fontId="3" fillId="0" borderId="1" xfId="0" quotePrefix="1" applyNumberFormat="1" applyFont="1" applyBorder="1" applyAlignment="1">
      <alignment horizontal="left"/>
    </xf>
    <xf numFmtId="2" fontId="3" fillId="0" borderId="2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0" fontId="4" fillId="0" borderId="2" xfId="0" quotePrefix="1" applyFont="1" applyBorder="1" applyAlignment="1">
      <alignment horizontal="left"/>
    </xf>
    <xf numFmtId="2" fontId="0" fillId="0" borderId="0" xfId="0" applyNumberFormat="1"/>
    <xf numFmtId="9" fontId="3" fillId="0" borderId="0" xfId="1" applyFont="1" applyFill="1" applyBorder="1" applyAlignment="1">
      <alignment horizontal="left"/>
    </xf>
    <xf numFmtId="2" fontId="3" fillId="2" borderId="1" xfId="0" quotePrefix="1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7" workbookViewId="0">
      <selection activeCell="D7" sqref="D1:F1048576"/>
    </sheetView>
  </sheetViews>
  <sheetFormatPr defaultRowHeight="15" x14ac:dyDescent="0.25"/>
  <cols>
    <col min="1" max="3" width="9.140625" style="2"/>
    <col min="5" max="5" width="10.7109375" bestFit="1" customWidth="1"/>
    <col min="6" max="6" width="19.7109375" bestFit="1" customWidth="1"/>
  </cols>
  <sheetData>
    <row r="1" spans="4:6" s="2" customFormat="1" x14ac:dyDescent="0.25"/>
    <row r="2" spans="4:6" s="2" customFormat="1" x14ac:dyDescent="0.25"/>
    <row r="3" spans="4:6" s="2" customFormat="1" x14ac:dyDescent="0.25"/>
    <row r="4" spans="4:6" s="2" customFormat="1" x14ac:dyDescent="0.25"/>
    <row r="5" spans="4:6" ht="23.25" x14ac:dyDescent="0.35">
      <c r="D5" s="6" t="s">
        <v>0</v>
      </c>
      <c r="E5" s="6" t="s">
        <v>1</v>
      </c>
      <c r="F5" s="6" t="s">
        <v>2</v>
      </c>
    </row>
    <row r="6" spans="4:6" ht="23.25" x14ac:dyDescent="0.35">
      <c r="D6" s="7" t="s">
        <v>3</v>
      </c>
      <c r="E6" s="7">
        <v>29.502196193265007</v>
      </c>
      <c r="F6" s="7">
        <v>46.295754026354317</v>
      </c>
    </row>
    <row r="7" spans="4:6" ht="23.25" x14ac:dyDescent="0.35">
      <c r="D7" s="7" t="s">
        <v>4</v>
      </c>
      <c r="E7" s="7">
        <v>24.654362416107382</v>
      </c>
      <c r="F7" s="7">
        <v>46.812080536912752</v>
      </c>
    </row>
    <row r="8" spans="4:6" ht="23.25" x14ac:dyDescent="0.35">
      <c r="D8" s="7" t="s">
        <v>5</v>
      </c>
      <c r="E8" s="7">
        <v>24.8</v>
      </c>
      <c r="F8" s="7">
        <v>31.12156862745098</v>
      </c>
    </row>
    <row r="9" spans="4:6" ht="23.25" x14ac:dyDescent="0.35">
      <c r="D9" s="7" t="s">
        <v>6</v>
      </c>
      <c r="E9" s="7">
        <v>18.655569782330346</v>
      </c>
      <c r="F9" s="7">
        <v>34.770806658130603</v>
      </c>
    </row>
    <row r="10" spans="4:6" ht="23.25" x14ac:dyDescent="0.35">
      <c r="D10" s="7" t="s">
        <v>7</v>
      </c>
      <c r="E10" s="7">
        <v>13.322314049586776</v>
      </c>
      <c r="F10" s="7">
        <v>31.395942900075131</v>
      </c>
    </row>
    <row r="11" spans="4:6" ht="23.25" x14ac:dyDescent="0.35">
      <c r="D11" s="7" t="s">
        <v>8</v>
      </c>
      <c r="E11" s="7">
        <v>10.842255531763026</v>
      </c>
      <c r="F11" s="7">
        <v>20.091363311920055</v>
      </c>
    </row>
    <row r="12" spans="4:6" ht="23.25" x14ac:dyDescent="0.35">
      <c r="D12" s="7" t="s">
        <v>9</v>
      </c>
      <c r="E12" s="7">
        <v>11.457823567289118</v>
      </c>
      <c r="F12" s="7">
        <v>18.763683193818416</v>
      </c>
    </row>
    <row r="13" spans="4:6" ht="23.25" x14ac:dyDescent="0.35">
      <c r="D13" s="7" t="s">
        <v>10</v>
      </c>
      <c r="E13" s="7">
        <v>8.4461077844311383</v>
      </c>
      <c r="F13" s="7">
        <v>14.107784431137725</v>
      </c>
    </row>
    <row r="14" spans="4:6" ht="23.25" x14ac:dyDescent="0.35">
      <c r="D14" s="7" t="s">
        <v>11</v>
      </c>
      <c r="E14" s="7">
        <v>9.1245283018867926</v>
      </c>
      <c r="F14" s="7">
        <v>13.101886792452831</v>
      </c>
    </row>
    <row r="15" spans="4:6" ht="23.25" x14ac:dyDescent="0.35">
      <c r="D15" s="7" t="s">
        <v>12</v>
      </c>
      <c r="E15" s="7">
        <v>9.1031746031746028</v>
      </c>
      <c r="F15" s="7">
        <v>11.80952380952381</v>
      </c>
    </row>
    <row r="16" spans="4:6" ht="23.25" x14ac:dyDescent="0.35">
      <c r="D16" s="7" t="s">
        <v>13</v>
      </c>
      <c r="E16" s="7">
        <v>9.2249134948096891</v>
      </c>
      <c r="F16" s="7">
        <v>9.8685121107266429</v>
      </c>
    </row>
    <row r="17" spans="4:6" ht="23.25" x14ac:dyDescent="0.35">
      <c r="D17" s="7" t="s">
        <v>14</v>
      </c>
      <c r="E17" s="7">
        <v>7.8445728965960182</v>
      </c>
      <c r="F17" s="7">
        <v>7.5658317276814389</v>
      </c>
    </row>
    <row r="18" spans="4:6" ht="23.25" x14ac:dyDescent="0.35">
      <c r="D18" s="7" t="s">
        <v>15</v>
      </c>
      <c r="E18" s="7">
        <v>10.95582329317269</v>
      </c>
      <c r="F18" s="7">
        <v>3.9839357429718874</v>
      </c>
    </row>
    <row r="19" spans="4:6" ht="23.25" x14ac:dyDescent="0.35">
      <c r="D19" s="7" t="s">
        <v>16</v>
      </c>
      <c r="E19" s="7">
        <v>3.8892988929889301</v>
      </c>
      <c r="F19" s="7">
        <v>8.2361623616236166</v>
      </c>
    </row>
    <row r="20" spans="4:6" ht="23.25" x14ac:dyDescent="0.35">
      <c r="D20" s="7" t="s">
        <v>17</v>
      </c>
      <c r="E20" s="7">
        <v>7.7387518142235123</v>
      </c>
      <c r="F20" s="7">
        <v>4.3193033381712631</v>
      </c>
    </row>
    <row r="21" spans="4:6" ht="23.25" x14ac:dyDescent="0.35">
      <c r="D21" s="7" t="s">
        <v>18</v>
      </c>
      <c r="E21" s="7">
        <v>3.3268292682926828</v>
      </c>
      <c r="F21" s="7">
        <v>8.4682926829268297</v>
      </c>
    </row>
    <row r="22" spans="4:6" ht="23.25" x14ac:dyDescent="0.35">
      <c r="D22" s="7" t="s">
        <v>19</v>
      </c>
      <c r="E22" s="7">
        <v>2.5427204374572794</v>
      </c>
      <c r="F22" s="7">
        <v>8.6452494873547501</v>
      </c>
    </row>
    <row r="23" spans="4:6" ht="23.25" x14ac:dyDescent="0.35">
      <c r="D23" s="7" t="s">
        <v>20</v>
      </c>
      <c r="E23" s="7">
        <v>10.927353126974101</v>
      </c>
      <c r="F23" s="7">
        <v>0</v>
      </c>
    </row>
    <row r="24" spans="4:6" ht="23.25" x14ac:dyDescent="0.35">
      <c r="D24" s="7" t="s">
        <v>21</v>
      </c>
      <c r="E24" s="7">
        <v>10.689655172413794</v>
      </c>
      <c r="F24" s="7">
        <v>0</v>
      </c>
    </row>
    <row r="25" spans="4:6" ht="23.25" x14ac:dyDescent="0.35">
      <c r="D25" s="7" t="s">
        <v>22</v>
      </c>
      <c r="E25" s="7">
        <v>7.252830188679245</v>
      </c>
      <c r="F25" s="7">
        <v>3.2754716981132077</v>
      </c>
    </row>
    <row r="26" spans="4:6" ht="23.25" x14ac:dyDescent="0.35">
      <c r="D26" s="7" t="s">
        <v>23</v>
      </c>
      <c r="E26" s="7">
        <v>5.7683302526186075</v>
      </c>
      <c r="F26" s="7">
        <v>3.6672828096118297</v>
      </c>
    </row>
    <row r="27" spans="4:6" x14ac:dyDescent="0.25">
      <c r="D27" s="4"/>
      <c r="E27" s="4"/>
      <c r="F27" s="4"/>
    </row>
    <row r="28" spans="4:6" x14ac:dyDescent="0.25">
      <c r="D28" s="5"/>
      <c r="E28" s="3"/>
      <c r="F28" s="2"/>
    </row>
    <row r="29" spans="4:6" x14ac:dyDescent="0.25">
      <c r="D29" s="5"/>
      <c r="E29" s="3"/>
      <c r="F29" s="2"/>
    </row>
    <row r="30" spans="4:6" x14ac:dyDescent="0.25">
      <c r="D30" s="5"/>
      <c r="E30" s="3"/>
      <c r="F30" s="2"/>
    </row>
    <row r="31" spans="4:6" x14ac:dyDescent="0.25">
      <c r="D31" s="5"/>
      <c r="E31" s="3"/>
      <c r="F31" s="2"/>
    </row>
    <row r="32" spans="4:6" x14ac:dyDescent="0.25">
      <c r="D32" s="5"/>
      <c r="E32" s="3"/>
      <c r="F32" s="2"/>
    </row>
    <row r="33" spans="4:6" x14ac:dyDescent="0.25">
      <c r="D33" s="5"/>
      <c r="E33" s="3"/>
      <c r="F33" s="2"/>
    </row>
    <row r="34" spans="4:6" x14ac:dyDescent="0.25">
      <c r="D34" s="5"/>
      <c r="E34" s="3"/>
      <c r="F34" s="2"/>
    </row>
    <row r="35" spans="4:6" x14ac:dyDescent="0.25">
      <c r="D35" s="5"/>
      <c r="E35" s="3"/>
      <c r="F35" s="2"/>
    </row>
    <row r="36" spans="4:6" x14ac:dyDescent="0.25">
      <c r="D36" s="5"/>
      <c r="E36" s="3"/>
      <c r="F36" s="2"/>
    </row>
    <row r="37" spans="4:6" x14ac:dyDescent="0.25">
      <c r="D37" s="5"/>
      <c r="E37" s="3"/>
    </row>
    <row r="38" spans="4:6" x14ac:dyDescent="0.25">
      <c r="D38" s="5"/>
      <c r="E38" s="3"/>
    </row>
    <row r="39" spans="4:6" x14ac:dyDescent="0.25">
      <c r="D39" s="5"/>
      <c r="E39" s="3"/>
    </row>
    <row r="40" spans="4:6" x14ac:dyDescent="0.25">
      <c r="D40" s="5"/>
      <c r="E40" s="3"/>
    </row>
    <row r="41" spans="4:6" x14ac:dyDescent="0.25">
      <c r="D41" s="5"/>
      <c r="E41" s="3"/>
    </row>
    <row r="42" spans="4:6" x14ac:dyDescent="0.25">
      <c r="D42" s="5"/>
      <c r="E42" s="3"/>
    </row>
    <row r="43" spans="4:6" x14ac:dyDescent="0.25">
      <c r="D43" s="5"/>
      <c r="E43" s="3"/>
    </row>
    <row r="44" spans="4:6" x14ac:dyDescent="0.25">
      <c r="D44" s="5"/>
      <c r="E4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40"/>
  <sheetViews>
    <sheetView workbookViewId="0">
      <pane ySplit="1" topLeftCell="A11" activePane="bottomLeft" state="frozen"/>
      <selection pane="bottomLeft" activeCell="E1" sqref="E1:E22"/>
    </sheetView>
  </sheetViews>
  <sheetFormatPr defaultRowHeight="15" x14ac:dyDescent="0.25"/>
  <cols>
    <col min="4" max="4" width="23.28515625" bestFit="1" customWidth="1"/>
    <col min="5" max="5" width="24.7109375" style="2" bestFit="1" customWidth="1"/>
    <col min="6" max="6" width="10.7109375" style="2" bestFit="1" customWidth="1"/>
    <col min="7" max="7" width="19.7109375" style="2" bestFit="1" customWidth="1"/>
    <col min="8" max="8" width="10.7109375" bestFit="1" customWidth="1"/>
    <col min="9" max="9" width="19.7109375" bestFit="1" customWidth="1"/>
    <col min="10" max="11" width="19.7109375" style="2" customWidth="1"/>
    <col min="12" max="12" width="14.140625" bestFit="1" customWidth="1"/>
    <col min="13" max="13" width="12.7109375" bestFit="1" customWidth="1"/>
    <col min="14" max="14" width="92.5703125" bestFit="1" customWidth="1"/>
  </cols>
  <sheetData>
    <row r="1" spans="4:14" ht="23.25" x14ac:dyDescent="0.35">
      <c r="E1" s="6" t="s">
        <v>0</v>
      </c>
      <c r="F1" s="6" t="s">
        <v>1</v>
      </c>
      <c r="G1" s="6" t="s">
        <v>2</v>
      </c>
      <c r="H1" s="6" t="s">
        <v>1</v>
      </c>
      <c r="I1" s="6" t="s">
        <v>2</v>
      </c>
      <c r="J1" s="10" t="s">
        <v>40</v>
      </c>
      <c r="K1" s="10" t="s">
        <v>39</v>
      </c>
      <c r="L1" s="1" t="s">
        <v>24</v>
      </c>
      <c r="M1" s="1" t="s">
        <v>25</v>
      </c>
    </row>
    <row r="2" spans="4:14" ht="23.25" x14ac:dyDescent="0.35">
      <c r="E2" s="7" t="s">
        <v>3</v>
      </c>
      <c r="F2" s="7">
        <v>29.502196193265007</v>
      </c>
      <c r="G2" s="7">
        <v>46.295754026354317</v>
      </c>
      <c r="H2" s="11">
        <v>12</v>
      </c>
      <c r="I2" s="9">
        <v>28</v>
      </c>
      <c r="J2" s="12">
        <f t="shared" ref="J2:K22" si="0">(H2-F2)/H2</f>
        <v>-1.4585163494387505</v>
      </c>
      <c r="K2" s="12">
        <f t="shared" si="0"/>
        <v>-0.65341978665551126</v>
      </c>
      <c r="L2" s="9">
        <v>1</v>
      </c>
      <c r="M2">
        <v>0</v>
      </c>
      <c r="N2" t="s">
        <v>36</v>
      </c>
    </row>
    <row r="3" spans="4:14" ht="23.25" x14ac:dyDescent="0.35">
      <c r="E3" s="7" t="s">
        <v>4</v>
      </c>
      <c r="F3" s="7">
        <v>24.654362416107382</v>
      </c>
      <c r="G3" s="7">
        <v>46.812080536912752</v>
      </c>
      <c r="H3" s="11">
        <f>AVERAGE(22,24)</f>
        <v>23</v>
      </c>
      <c r="I3" s="11">
        <f>AVERAGE(44,56)</f>
        <v>50</v>
      </c>
      <c r="J3" s="12">
        <f t="shared" si="0"/>
        <v>-7.1928800700320969E-2</v>
      </c>
      <c r="K3" s="12">
        <f t="shared" si="0"/>
        <v>6.3758389261744958E-2</v>
      </c>
      <c r="L3">
        <v>1</v>
      </c>
      <c r="M3">
        <v>0</v>
      </c>
      <c r="N3" t="s">
        <v>30</v>
      </c>
    </row>
    <row r="4" spans="4:14" ht="23.25" x14ac:dyDescent="0.35">
      <c r="E4" s="7" t="s">
        <v>5</v>
      </c>
      <c r="F4" s="7">
        <v>24.8</v>
      </c>
      <c r="G4" s="7">
        <v>31.12156862745098</v>
      </c>
      <c r="H4" s="11">
        <v>24</v>
      </c>
      <c r="I4" s="9">
        <v>48</v>
      </c>
      <c r="J4" s="12">
        <f>(H4-F4)/H4</f>
        <v>-3.3333333333333361E-2</v>
      </c>
      <c r="K4" s="12">
        <f>(I4-G4)/I4</f>
        <v>0.3516339869281046</v>
      </c>
      <c r="L4" s="9">
        <v>0</v>
      </c>
      <c r="M4">
        <v>1</v>
      </c>
    </row>
    <row r="5" spans="4:14" ht="23.25" x14ac:dyDescent="0.35">
      <c r="E5" s="7" t="s">
        <v>6</v>
      </c>
      <c r="F5" s="7">
        <v>18.655569782330346</v>
      </c>
      <c r="G5" s="7">
        <v>34.770806658130603</v>
      </c>
      <c r="H5" s="11">
        <f>AVERAGE(4,20)</f>
        <v>12</v>
      </c>
      <c r="I5" s="11">
        <f>AVERAGE(0,40)</f>
        <v>20</v>
      </c>
      <c r="J5" s="12">
        <f t="shared" si="0"/>
        <v>-0.55463081519419555</v>
      </c>
      <c r="K5" s="12">
        <f t="shared" si="0"/>
        <v>-0.73854033290653009</v>
      </c>
      <c r="L5">
        <v>0</v>
      </c>
      <c r="M5">
        <v>1</v>
      </c>
      <c r="N5" t="s">
        <v>29</v>
      </c>
    </row>
    <row r="6" spans="4:14" ht="23.25" x14ac:dyDescent="0.35">
      <c r="E6" s="7" t="s">
        <v>7</v>
      </c>
      <c r="F6" s="7">
        <v>13.322314049586776</v>
      </c>
      <c r="G6" s="7">
        <v>31.395942900075131</v>
      </c>
      <c r="H6" s="11">
        <v>12</v>
      </c>
      <c r="I6" s="9">
        <v>24</v>
      </c>
      <c r="J6" s="12">
        <f t="shared" si="0"/>
        <v>-0.11019283746556467</v>
      </c>
      <c r="K6" s="12">
        <f t="shared" si="0"/>
        <v>-0.30816428750313046</v>
      </c>
      <c r="L6" s="9">
        <v>0.75</v>
      </c>
      <c r="M6">
        <v>0.25</v>
      </c>
      <c r="N6" t="s">
        <v>35</v>
      </c>
    </row>
    <row r="7" spans="4:14" ht="23.25" x14ac:dyDescent="0.35">
      <c r="E7" s="7" t="s">
        <v>8</v>
      </c>
      <c r="F7" s="7">
        <v>10.842255531763026</v>
      </c>
      <c r="G7" s="7">
        <v>20.091363311920055</v>
      </c>
      <c r="H7" s="11">
        <f>AVERAGE(10,24)</f>
        <v>17</v>
      </c>
      <c r="I7" s="11">
        <f>AVERAGE(8,40)</f>
        <v>24</v>
      </c>
      <c r="J7" s="12">
        <f t="shared" si="0"/>
        <v>0.36222026283746905</v>
      </c>
      <c r="K7" s="12">
        <f t="shared" si="0"/>
        <v>0.16285986200333102</v>
      </c>
      <c r="L7">
        <v>0</v>
      </c>
      <c r="M7">
        <v>1</v>
      </c>
      <c r="N7" t="s">
        <v>37</v>
      </c>
    </row>
    <row r="8" spans="4:14" ht="23.25" x14ac:dyDescent="0.35">
      <c r="E8" s="7" t="s">
        <v>9</v>
      </c>
      <c r="F8" s="7">
        <v>11.457823567289118</v>
      </c>
      <c r="G8" s="7">
        <v>18.763683193818416</v>
      </c>
      <c r="H8" s="11">
        <v>10</v>
      </c>
      <c r="I8" s="9">
        <v>20</v>
      </c>
      <c r="J8" s="12">
        <f t="shared" si="0"/>
        <v>-0.14578235672891182</v>
      </c>
      <c r="K8" s="12">
        <f t="shared" si="0"/>
        <v>6.1815840309079204E-2</v>
      </c>
      <c r="L8" s="9">
        <v>0</v>
      </c>
      <c r="M8">
        <v>1</v>
      </c>
      <c r="N8" t="s">
        <v>38</v>
      </c>
    </row>
    <row r="9" spans="4:14" ht="23.25" x14ac:dyDescent="0.35">
      <c r="E9" s="7" t="s">
        <v>10</v>
      </c>
      <c r="F9" s="7">
        <v>8.4461077844311383</v>
      </c>
      <c r="G9" s="7">
        <v>14.107784431137725</v>
      </c>
      <c r="H9" s="11">
        <f>AVERAGE(10,10)</f>
        <v>10</v>
      </c>
      <c r="I9" s="11">
        <f>AVERAGE(32,20)</f>
        <v>26</v>
      </c>
      <c r="J9" s="12">
        <f t="shared" si="0"/>
        <v>0.15538922155688617</v>
      </c>
      <c r="K9" s="12">
        <f t="shared" si="0"/>
        <v>0.45739290649470288</v>
      </c>
      <c r="L9">
        <v>0</v>
      </c>
      <c r="M9">
        <v>1</v>
      </c>
      <c r="N9" t="s">
        <v>30</v>
      </c>
    </row>
    <row r="10" spans="4:14" ht="23.25" x14ac:dyDescent="0.35">
      <c r="D10" t="s">
        <v>44</v>
      </c>
      <c r="E10" s="7" t="s">
        <v>11</v>
      </c>
      <c r="F10" s="7">
        <v>9.1245283018867926</v>
      </c>
      <c r="G10" s="7">
        <v>13.101886792452831</v>
      </c>
      <c r="H10" s="11">
        <f>AVERAGE(0,12)</f>
        <v>6</v>
      </c>
      <c r="I10" s="11">
        <f>AVERAGE(0,12)</f>
        <v>6</v>
      </c>
      <c r="J10" s="12">
        <f t="shared" si="0"/>
        <v>-0.52075471698113207</v>
      </c>
      <c r="K10" s="12">
        <f t="shared" si="0"/>
        <v>-1.1836477987421385</v>
      </c>
      <c r="L10">
        <v>0</v>
      </c>
      <c r="M10">
        <v>1</v>
      </c>
      <c r="N10" t="s">
        <v>34</v>
      </c>
    </row>
    <row r="11" spans="4:14" ht="23.25" x14ac:dyDescent="0.35">
      <c r="D11" t="s">
        <v>41</v>
      </c>
      <c r="E11" s="7" t="s">
        <v>12</v>
      </c>
      <c r="F11" s="7">
        <v>9.1031746031746028</v>
      </c>
      <c r="G11" s="7">
        <v>11.80952380952381</v>
      </c>
      <c r="H11" s="11">
        <v>2</v>
      </c>
      <c r="I11" s="9">
        <v>4</v>
      </c>
      <c r="J11" s="12">
        <f t="shared" si="0"/>
        <v>-3.5515873015873014</v>
      </c>
      <c r="K11" s="12">
        <f t="shared" si="0"/>
        <v>-1.9523809523809526</v>
      </c>
      <c r="L11" s="9">
        <v>0</v>
      </c>
      <c r="M11">
        <v>1</v>
      </c>
    </row>
    <row r="12" spans="4:14" ht="23.25" x14ac:dyDescent="0.35">
      <c r="E12" s="7" t="s">
        <v>13</v>
      </c>
      <c r="F12" s="7">
        <v>9.2249134948096891</v>
      </c>
      <c r="G12" s="7">
        <v>9.8685121107266429</v>
      </c>
      <c r="H12" s="7">
        <v>6</v>
      </c>
      <c r="I12" s="7">
        <v>0</v>
      </c>
      <c r="J12" s="12">
        <f t="shared" si="0"/>
        <v>-0.53748558246828149</v>
      </c>
      <c r="K12" s="12" t="e">
        <f t="shared" si="0"/>
        <v>#DIV/0!</v>
      </c>
      <c r="L12" s="8">
        <v>1</v>
      </c>
      <c r="M12" s="8">
        <v>0</v>
      </c>
    </row>
    <row r="13" spans="4:14" ht="23.25" x14ac:dyDescent="0.35">
      <c r="E13" s="7" t="s">
        <v>14</v>
      </c>
      <c r="F13" s="7">
        <v>7.8445728965960182</v>
      </c>
      <c r="G13" s="7">
        <v>7.5658317276814389</v>
      </c>
      <c r="H13" s="11">
        <v>10</v>
      </c>
      <c r="I13" s="11">
        <v>20</v>
      </c>
      <c r="J13" s="12">
        <f t="shared" si="0"/>
        <v>0.21554271034039818</v>
      </c>
      <c r="K13" s="12">
        <f t="shared" si="0"/>
        <v>0.6217084136159281</v>
      </c>
    </row>
    <row r="14" spans="4:14" ht="23.25" x14ac:dyDescent="0.35">
      <c r="E14" s="7" t="s">
        <v>15</v>
      </c>
      <c r="F14" s="7">
        <v>10.95582329317269</v>
      </c>
      <c r="G14" s="7">
        <v>3.9839357429718874</v>
      </c>
      <c r="H14" s="11">
        <v>10</v>
      </c>
      <c r="I14" s="9">
        <v>16</v>
      </c>
      <c r="J14" s="12">
        <f t="shared" si="0"/>
        <v>-9.5582329317269024E-2</v>
      </c>
      <c r="K14" s="12">
        <f t="shared" si="0"/>
        <v>0.75100401606425704</v>
      </c>
      <c r="L14" s="9">
        <v>0</v>
      </c>
      <c r="M14">
        <v>1</v>
      </c>
    </row>
    <row r="15" spans="4:14" ht="23.25" x14ac:dyDescent="0.35">
      <c r="D15" t="s">
        <v>43</v>
      </c>
      <c r="E15" s="7" t="s">
        <v>16</v>
      </c>
      <c r="F15" s="7">
        <v>3.8892988929889301</v>
      </c>
      <c r="G15" s="7">
        <v>8.2361623616236166</v>
      </c>
      <c r="H15" s="11">
        <v>0</v>
      </c>
      <c r="I15" s="9">
        <v>24</v>
      </c>
      <c r="J15" s="12" t="e">
        <f t="shared" si="0"/>
        <v>#DIV/0!</v>
      </c>
      <c r="K15" s="12">
        <f t="shared" si="0"/>
        <v>0.65682656826568264</v>
      </c>
      <c r="L15" s="9">
        <v>0</v>
      </c>
      <c r="M15">
        <v>1</v>
      </c>
      <c r="N15" t="s">
        <v>28</v>
      </c>
    </row>
    <row r="16" spans="4:14" ht="23.25" x14ac:dyDescent="0.35">
      <c r="E16" s="7" t="s">
        <v>17</v>
      </c>
      <c r="F16" s="7">
        <v>7.7387518142235123</v>
      </c>
      <c r="G16" s="7">
        <v>4.3193033381712631</v>
      </c>
      <c r="H16" s="11">
        <f>AVERAGE(10,12)</f>
        <v>11</v>
      </c>
      <c r="I16" s="9">
        <v>0</v>
      </c>
      <c r="J16" s="12">
        <f t="shared" si="0"/>
        <v>0.29647710779786252</v>
      </c>
      <c r="K16" s="12" t="e">
        <f t="shared" si="0"/>
        <v>#DIV/0!</v>
      </c>
      <c r="L16" s="9">
        <v>0.75</v>
      </c>
      <c r="M16">
        <v>0.25</v>
      </c>
      <c r="N16" t="s">
        <v>26</v>
      </c>
    </row>
    <row r="17" spans="4:14" ht="23.25" x14ac:dyDescent="0.35">
      <c r="D17" t="s">
        <v>42</v>
      </c>
      <c r="E17" s="7" t="s">
        <v>18</v>
      </c>
      <c r="F17" s="7">
        <v>3.3268292682926828</v>
      </c>
      <c r="G17" s="7">
        <v>8.4682926829268297</v>
      </c>
      <c r="H17" s="11">
        <f>AVERAGE(12,12)</f>
        <v>12</v>
      </c>
      <c r="I17" s="11">
        <f>AVERAGE(24,24)</f>
        <v>24</v>
      </c>
      <c r="J17" s="12">
        <f t="shared" si="0"/>
        <v>0.72276422764227644</v>
      </c>
      <c r="K17" s="12">
        <f t="shared" si="0"/>
        <v>0.64715447154471539</v>
      </c>
      <c r="L17">
        <v>0</v>
      </c>
      <c r="M17">
        <v>1</v>
      </c>
      <c r="N17" t="s">
        <v>27</v>
      </c>
    </row>
    <row r="18" spans="4:14" ht="23.25" x14ac:dyDescent="0.35">
      <c r="E18" s="7" t="s">
        <v>19</v>
      </c>
      <c r="F18" s="7">
        <v>2.5427204374572794</v>
      </c>
      <c r="G18" s="7">
        <v>8.6452494873547501</v>
      </c>
      <c r="H18" s="11">
        <f>AVERAGE(0)</f>
        <v>0</v>
      </c>
      <c r="I18" s="11">
        <f>AVERAGE(0)</f>
        <v>0</v>
      </c>
      <c r="J18" s="12" t="e">
        <f t="shared" si="0"/>
        <v>#DIV/0!</v>
      </c>
      <c r="K18" s="12" t="e">
        <f t="shared" si="0"/>
        <v>#DIV/0!</v>
      </c>
      <c r="L18">
        <v>1</v>
      </c>
      <c r="M18">
        <v>0</v>
      </c>
      <c r="N18" t="s">
        <v>31</v>
      </c>
    </row>
    <row r="19" spans="4:14" ht="23.25" x14ac:dyDescent="0.35">
      <c r="D19" t="s">
        <v>45</v>
      </c>
      <c r="E19" s="7" t="s">
        <v>20</v>
      </c>
      <c r="F19" s="7">
        <v>10.927353126974101</v>
      </c>
      <c r="G19" s="7">
        <v>0</v>
      </c>
      <c r="H19" s="11">
        <f>AVERAGE(20,14)</f>
        <v>17</v>
      </c>
      <c r="I19" s="11">
        <v>0</v>
      </c>
      <c r="J19" s="12">
        <f t="shared" si="0"/>
        <v>0.35721452194269998</v>
      </c>
      <c r="K19" s="12" t="e">
        <f t="shared" si="0"/>
        <v>#DIV/0!</v>
      </c>
      <c r="L19" s="9">
        <v>0</v>
      </c>
      <c r="M19">
        <v>1</v>
      </c>
      <c r="N19" t="s">
        <v>33</v>
      </c>
    </row>
    <row r="20" spans="4:14" ht="23.25" x14ac:dyDescent="0.35">
      <c r="E20" s="7" t="s">
        <v>21</v>
      </c>
      <c r="F20" s="7">
        <v>10.689655172413794</v>
      </c>
      <c r="G20" s="7">
        <v>0</v>
      </c>
      <c r="H20" s="11">
        <f>AVERAGE(14,14)</f>
        <v>14</v>
      </c>
      <c r="I20" s="11"/>
      <c r="J20" s="12">
        <f t="shared" si="0"/>
        <v>0.23645320197044331</v>
      </c>
      <c r="K20" s="12" t="e">
        <f t="shared" si="0"/>
        <v>#DIV/0!</v>
      </c>
      <c r="L20">
        <v>0</v>
      </c>
      <c r="M20">
        <v>1</v>
      </c>
    </row>
    <row r="21" spans="4:14" ht="23.25" x14ac:dyDescent="0.35">
      <c r="E21" s="7" t="s">
        <v>22</v>
      </c>
      <c r="F21" s="7">
        <v>7.252830188679245</v>
      </c>
      <c r="G21" s="7">
        <v>3.2754716981132077</v>
      </c>
      <c r="H21" s="11">
        <f>AVERAGE(16,4)</f>
        <v>10</v>
      </c>
      <c r="I21" s="11">
        <v>0</v>
      </c>
      <c r="J21" s="12">
        <f t="shared" si="0"/>
        <v>0.27471698113207549</v>
      </c>
      <c r="K21" s="12" t="e">
        <f t="shared" si="0"/>
        <v>#DIV/0!</v>
      </c>
      <c r="L21" s="9">
        <v>0</v>
      </c>
      <c r="M21">
        <v>1</v>
      </c>
      <c r="N21" t="s">
        <v>32</v>
      </c>
    </row>
    <row r="22" spans="4:14" ht="23.25" x14ac:dyDescent="0.35">
      <c r="D22" t="s">
        <v>45</v>
      </c>
      <c r="E22" s="7" t="s">
        <v>23</v>
      </c>
      <c r="F22" s="7">
        <v>5.7683302526186075</v>
      </c>
      <c r="G22" s="7">
        <v>3.6672828096118297</v>
      </c>
      <c r="H22" s="11">
        <v>10</v>
      </c>
      <c r="I22" s="9">
        <v>0</v>
      </c>
      <c r="J22" s="12">
        <f t="shared" si="0"/>
        <v>0.42316697473813925</v>
      </c>
      <c r="K22" s="12" t="e">
        <f t="shared" si="0"/>
        <v>#DIV/0!</v>
      </c>
      <c r="L22" s="9">
        <v>0</v>
      </c>
      <c r="M22">
        <v>1</v>
      </c>
    </row>
    <row r="23" spans="4:14" x14ac:dyDescent="0.25">
      <c r="E23" s="4"/>
      <c r="F23" s="4"/>
      <c r="G23" s="4"/>
    </row>
    <row r="24" spans="4:14" x14ac:dyDescent="0.25">
      <c r="E24" s="5"/>
      <c r="F24" s="3"/>
    </row>
    <row r="25" spans="4:14" x14ac:dyDescent="0.25">
      <c r="E25" s="5"/>
      <c r="F25" s="3"/>
    </row>
    <row r="26" spans="4:14" x14ac:dyDescent="0.25">
      <c r="E26" s="5"/>
      <c r="F26" s="3"/>
    </row>
    <row r="27" spans="4:14" x14ac:dyDescent="0.25">
      <c r="E27" s="5"/>
      <c r="F27" s="3"/>
    </row>
    <row r="28" spans="4:14" x14ac:dyDescent="0.25">
      <c r="E28" s="5"/>
      <c r="F28" s="3"/>
    </row>
    <row r="29" spans="4:14" x14ac:dyDescent="0.25">
      <c r="E29" s="5"/>
      <c r="F29" s="3"/>
    </row>
    <row r="30" spans="4:14" x14ac:dyDescent="0.25">
      <c r="E30" s="5"/>
      <c r="F30" s="3"/>
    </row>
    <row r="31" spans="4:14" x14ac:dyDescent="0.25">
      <c r="E31" s="5"/>
      <c r="F31" s="3"/>
    </row>
    <row r="32" spans="4:14" x14ac:dyDescent="0.25">
      <c r="E32" s="5"/>
      <c r="F32" s="3"/>
    </row>
    <row r="33" spans="5:6" x14ac:dyDescent="0.25">
      <c r="E33" s="5"/>
      <c r="F33" s="3"/>
    </row>
    <row r="34" spans="5:6" x14ac:dyDescent="0.25">
      <c r="E34" s="5"/>
      <c r="F34" s="3"/>
    </row>
    <row r="35" spans="5:6" x14ac:dyDescent="0.25">
      <c r="E35" s="5"/>
      <c r="F35" s="3"/>
    </row>
    <row r="36" spans="5:6" x14ac:dyDescent="0.25">
      <c r="E36" s="5"/>
      <c r="F36" s="3"/>
    </row>
    <row r="37" spans="5:6" x14ac:dyDescent="0.25">
      <c r="E37" s="5"/>
      <c r="F37" s="3"/>
    </row>
    <row r="38" spans="5:6" x14ac:dyDescent="0.25">
      <c r="E38" s="5"/>
      <c r="F38" s="3"/>
    </row>
    <row r="39" spans="5:6" x14ac:dyDescent="0.25">
      <c r="E39" s="5"/>
      <c r="F39" s="3"/>
    </row>
    <row r="40" spans="5:6" x14ac:dyDescent="0.25">
      <c r="E40" s="5"/>
      <c r="F40" s="3"/>
    </row>
  </sheetData>
  <conditionalFormatting sqref="J2:K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topLeftCell="A8" workbookViewId="0">
      <selection activeCell="H13" sqref="H13"/>
    </sheetView>
  </sheetViews>
  <sheetFormatPr defaultRowHeight="15" x14ac:dyDescent="0.25"/>
  <cols>
    <col min="2" max="2" width="24.7109375" bestFit="1" customWidth="1"/>
    <col min="3" max="3" width="24.28515625" bestFit="1" customWidth="1"/>
  </cols>
  <sheetData>
    <row r="2" spans="1:4" ht="23.25" x14ac:dyDescent="0.35">
      <c r="B2" s="6" t="s">
        <v>0</v>
      </c>
      <c r="C2" s="6" t="s">
        <v>46</v>
      </c>
    </row>
    <row r="3" spans="1:4" ht="23.25" x14ac:dyDescent="0.35">
      <c r="A3">
        <v>1</v>
      </c>
      <c r="B3" s="7" t="s">
        <v>3</v>
      </c>
      <c r="C3" s="7" t="s">
        <v>47</v>
      </c>
      <c r="D3" t="s">
        <v>25</v>
      </c>
    </row>
    <row r="4" spans="1:4" ht="23.25" x14ac:dyDescent="0.35">
      <c r="A4">
        <v>2</v>
      </c>
      <c r="B4" s="7" t="s">
        <v>4</v>
      </c>
      <c r="C4" s="7" t="s">
        <v>24</v>
      </c>
    </row>
    <row r="5" spans="1:4" ht="23.25" x14ac:dyDescent="0.35">
      <c r="A5">
        <v>3</v>
      </c>
      <c r="B5" s="7" t="s">
        <v>5</v>
      </c>
      <c r="C5" s="7" t="s">
        <v>25</v>
      </c>
    </row>
    <row r="6" spans="1:4" ht="23.25" x14ac:dyDescent="0.35">
      <c r="A6">
        <v>4</v>
      </c>
      <c r="B6" s="7" t="s">
        <v>6</v>
      </c>
      <c r="C6" s="7" t="s">
        <v>25</v>
      </c>
    </row>
    <row r="7" spans="1:4" ht="23.25" x14ac:dyDescent="0.35">
      <c r="A7">
        <v>5</v>
      </c>
      <c r="B7" s="7" t="s">
        <v>7</v>
      </c>
      <c r="C7" s="7" t="s">
        <v>24</v>
      </c>
    </row>
    <row r="8" spans="1:4" ht="23.25" x14ac:dyDescent="0.35">
      <c r="A8">
        <v>6</v>
      </c>
      <c r="B8" s="7" t="s">
        <v>8</v>
      </c>
      <c r="C8" s="7" t="s">
        <v>25</v>
      </c>
    </row>
    <row r="9" spans="1:4" ht="23.25" x14ac:dyDescent="0.35">
      <c r="A9">
        <v>7</v>
      </c>
      <c r="B9" s="7" t="s">
        <v>10</v>
      </c>
      <c r="C9" s="7" t="s">
        <v>47</v>
      </c>
    </row>
    <row r="10" spans="1:4" ht="23.25" x14ac:dyDescent="0.35">
      <c r="A10">
        <v>8</v>
      </c>
      <c r="B10" s="7" t="s">
        <v>9</v>
      </c>
      <c r="C10" s="7" t="s">
        <v>25</v>
      </c>
    </row>
    <row r="11" spans="1:4" ht="23.25" x14ac:dyDescent="0.35">
      <c r="A11">
        <v>9</v>
      </c>
      <c r="B11" s="13" t="s">
        <v>18</v>
      </c>
      <c r="C11" s="13" t="s">
        <v>25</v>
      </c>
    </row>
    <row r="12" spans="1:4" ht="23.25" x14ac:dyDescent="0.35">
      <c r="A12">
        <v>10</v>
      </c>
      <c r="B12" s="7" t="s">
        <v>13</v>
      </c>
      <c r="C12" s="7" t="s">
        <v>24</v>
      </c>
    </row>
    <row r="13" spans="1:4" ht="23.25" x14ac:dyDescent="0.35">
      <c r="A13">
        <v>11</v>
      </c>
      <c r="B13" s="7" t="s">
        <v>14</v>
      </c>
      <c r="C13" s="7" t="s">
        <v>25</v>
      </c>
    </row>
    <row r="14" spans="1:4" ht="23.25" x14ac:dyDescent="0.35">
      <c r="A14">
        <v>12</v>
      </c>
      <c r="B14" s="7" t="s">
        <v>11</v>
      </c>
      <c r="C14" s="7" t="s">
        <v>25</v>
      </c>
    </row>
    <row r="15" spans="1:4" ht="23.25" x14ac:dyDescent="0.35">
      <c r="A15">
        <v>13</v>
      </c>
      <c r="B15" s="7" t="s">
        <v>15</v>
      </c>
      <c r="C15" s="7" t="s">
        <v>47</v>
      </c>
      <c r="D15" s="2" t="s">
        <v>24</v>
      </c>
    </row>
    <row r="16" spans="1:4" ht="23.25" x14ac:dyDescent="0.35">
      <c r="A16">
        <v>14</v>
      </c>
      <c r="B16" s="7" t="s">
        <v>12</v>
      </c>
      <c r="C16" s="7" t="s">
        <v>25</v>
      </c>
    </row>
    <row r="17" spans="1:4" ht="23.25" x14ac:dyDescent="0.35">
      <c r="A17">
        <v>15</v>
      </c>
      <c r="B17" s="7" t="s">
        <v>16</v>
      </c>
      <c r="C17" s="7" t="s">
        <v>47</v>
      </c>
    </row>
    <row r="18" spans="1:4" ht="23.25" x14ac:dyDescent="0.35">
      <c r="A18">
        <v>16</v>
      </c>
      <c r="B18" s="7" t="s">
        <v>17</v>
      </c>
      <c r="C18" s="7" t="s">
        <v>24</v>
      </c>
    </row>
    <row r="19" spans="1:4" ht="23.25" x14ac:dyDescent="0.35">
      <c r="A19">
        <v>17</v>
      </c>
      <c r="B19" s="7" t="s">
        <v>20</v>
      </c>
      <c r="C19" s="7" t="s">
        <v>25</v>
      </c>
    </row>
    <row r="20" spans="1:4" ht="23.25" x14ac:dyDescent="0.35">
      <c r="A20">
        <v>18</v>
      </c>
      <c r="B20" s="7" t="s">
        <v>21</v>
      </c>
      <c r="C20" s="7" t="s">
        <v>25</v>
      </c>
    </row>
    <row r="21" spans="1:4" ht="23.25" x14ac:dyDescent="0.35">
      <c r="A21">
        <v>19</v>
      </c>
      <c r="B21" s="7" t="s">
        <v>23</v>
      </c>
      <c r="C21" s="7" t="s">
        <v>25</v>
      </c>
    </row>
    <row r="22" spans="1:4" ht="23.25" x14ac:dyDescent="0.35">
      <c r="A22">
        <v>20</v>
      </c>
      <c r="B22" s="7" t="s">
        <v>22</v>
      </c>
      <c r="C22" s="7" t="s">
        <v>25</v>
      </c>
    </row>
    <row r="23" spans="1:4" ht="23.25" x14ac:dyDescent="0.35">
      <c r="A23">
        <v>21</v>
      </c>
      <c r="B23" s="7" t="s">
        <v>19</v>
      </c>
      <c r="C23" s="7" t="s">
        <v>47</v>
      </c>
      <c r="D23" t="s">
        <v>24</v>
      </c>
    </row>
  </sheetData>
  <sortState ref="A3:B23">
    <sortCondition ref="A3:A23"/>
  </sortState>
  <conditionalFormatting sqref="C3:C23">
    <cfRule type="cellIs" dxfId="2" priority="3" operator="equal">
      <formula>"Landfill"</formula>
    </cfRule>
    <cfRule type="cellIs" dxfId="1" priority="2" operator="equal">
      <formula>"Feeder"</formula>
    </cfRule>
    <cfRule type="cellIs" dxfId="0" priority="1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Jayasurya</dc:creator>
  <cp:lastModifiedBy>Jayasurya</cp:lastModifiedBy>
  <dcterms:created xsi:type="dcterms:W3CDTF">2015-03-21T14:41:27Z</dcterms:created>
  <dcterms:modified xsi:type="dcterms:W3CDTF">2015-03-22T04:01:00Z</dcterms:modified>
</cp:coreProperties>
</file>