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\Documents\COMUNICACIONES\lab 3.2\"/>
    </mc:Choice>
  </mc:AlternateContent>
  <xr:revisionPtr revIDLastSave="0" documentId="13_ncr:1_{7E0084AD-818E-4C31-BFC0-A213117345BB}" xr6:coauthVersionLast="47" xr6:coauthVersionMax="47" xr10:uidLastSave="{00000000-0000-0000-0000-000000000000}"/>
  <bookViews>
    <workbookView xWindow="-108" yWindow="-108" windowWidth="23256" windowHeight="12456" activeTab="2" xr2:uid="{746215F7-6A5E-49CC-A36B-C97421DA1F3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F3" i="3"/>
  <c r="F4" i="3"/>
  <c r="F5" i="3"/>
  <c r="F6" i="3"/>
  <c r="F7" i="3"/>
  <c r="F8" i="3"/>
  <c r="F9" i="3"/>
  <c r="F10" i="3"/>
  <c r="F11" i="3"/>
  <c r="F12" i="3"/>
  <c r="F13" i="3"/>
  <c r="F2" i="3"/>
  <c r="E13" i="3"/>
  <c r="E12" i="3"/>
  <c r="E11" i="3"/>
  <c r="E10" i="3"/>
  <c r="E9" i="3"/>
  <c r="E8" i="3"/>
  <c r="E7" i="3"/>
  <c r="E6" i="3"/>
  <c r="E5" i="3"/>
  <c r="E4" i="3"/>
  <c r="E2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E3" i="3"/>
  <c r="C3" i="3"/>
  <c r="G2" i="3"/>
  <c r="C2" i="3"/>
  <c r="H3" i="2"/>
  <c r="H4" i="2"/>
  <c r="H5" i="2"/>
  <c r="H6" i="2"/>
  <c r="H7" i="2"/>
  <c r="H8" i="2"/>
  <c r="H9" i="2"/>
  <c r="H10" i="2"/>
  <c r="H11" i="2"/>
  <c r="H12" i="2"/>
  <c r="H13" i="2"/>
  <c r="H2" i="2"/>
  <c r="G6" i="2"/>
  <c r="F9" i="2"/>
  <c r="G13" i="2"/>
  <c r="G12" i="2"/>
  <c r="G11" i="2"/>
  <c r="G10" i="2"/>
  <c r="G9" i="2"/>
  <c r="G8" i="2"/>
  <c r="G7" i="2"/>
  <c r="G5" i="2"/>
  <c r="G4" i="2"/>
  <c r="G3" i="2"/>
  <c r="G2" i="2"/>
  <c r="E13" i="2"/>
  <c r="E12" i="2"/>
  <c r="E11" i="2"/>
  <c r="E10" i="2"/>
  <c r="E9" i="2"/>
  <c r="E8" i="2"/>
  <c r="E7" i="2"/>
  <c r="E6" i="2"/>
  <c r="E5" i="2"/>
  <c r="E4" i="2"/>
  <c r="E3" i="2"/>
  <c r="E2" i="2"/>
  <c r="C5" i="2"/>
  <c r="F5" i="2" s="1"/>
  <c r="C12" i="2"/>
  <c r="F12" i="2" s="1"/>
  <c r="C13" i="2"/>
  <c r="F13" i="2" s="1"/>
  <c r="C11" i="2"/>
  <c r="F11" i="2" s="1"/>
  <c r="C9" i="2"/>
  <c r="C10" i="2"/>
  <c r="F10" i="2" s="1"/>
  <c r="C8" i="2"/>
  <c r="F8" i="2" s="1"/>
  <c r="F3" i="1"/>
  <c r="F4" i="1"/>
  <c r="F5" i="1"/>
  <c r="F6" i="1"/>
  <c r="F7" i="1"/>
  <c r="F2" i="1"/>
  <c r="B3" i="1"/>
  <c r="B4" i="1"/>
  <c r="B5" i="1"/>
  <c r="B6" i="1"/>
  <c r="B7" i="1"/>
  <c r="B2" i="1"/>
  <c r="E7" i="1"/>
  <c r="E6" i="1"/>
  <c r="E5" i="1"/>
  <c r="E4" i="1"/>
  <c r="E3" i="1"/>
  <c r="E2" i="1"/>
  <c r="C3" i="1"/>
  <c r="C4" i="1"/>
  <c r="C5" i="1"/>
  <c r="C6" i="1"/>
  <c r="C7" i="1"/>
  <c r="C2" i="1"/>
  <c r="C3" i="2"/>
  <c r="F3" i="2" s="1"/>
  <c r="C4" i="2"/>
  <c r="F4" i="2" s="1"/>
  <c r="C6" i="2"/>
  <c r="F6" i="2" s="1"/>
  <c r="C7" i="2"/>
  <c r="F7" i="2" s="1"/>
  <c r="C2" i="2"/>
  <c r="F2" i="2" s="1"/>
</calcChain>
</file>

<file path=xl/sharedStrings.xml><?xml version="1.0" encoding="utf-8"?>
<sst xmlns="http://schemas.openxmlformats.org/spreadsheetml/2006/main" count="31" uniqueCount="16">
  <si>
    <t>Señal</t>
  </si>
  <si>
    <t>Sen</t>
  </si>
  <si>
    <t>Pot.Practica [dBm]</t>
  </si>
  <si>
    <t xml:space="preserve">Pot.Practica [dBw] </t>
  </si>
  <si>
    <t>Pot. Lineal [W]</t>
  </si>
  <si>
    <t xml:space="preserve">AMPLITUD </t>
  </si>
  <si>
    <t>Potencia analítica  [W]</t>
  </si>
  <si>
    <t xml:space="preserve">Pot. analítica [dBw] </t>
  </si>
  <si>
    <t xml:space="preserve">Pot. analítica [dBm] </t>
  </si>
  <si>
    <t>Amplitud</t>
  </si>
  <si>
    <t>Pot. Análitica [W]</t>
  </si>
  <si>
    <t>Pot. Práctica [W]</t>
  </si>
  <si>
    <t>cuadrada</t>
  </si>
  <si>
    <t>triangular</t>
  </si>
  <si>
    <t>Diente de sierra</t>
  </si>
  <si>
    <t>Pot.analítica[dBw]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</si>
</sst>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E3D6-47AF-4D93-B6C6-64BB32B81E7E}">
  <dimension ref="A1:G7"/>
  <sheetViews>
    <sheetView topLeftCell="C1" workbookViewId="0">
      <selection activeCell="F2" sqref="F2"/>
    </sheetView>
  </sheetViews>
  <sheetFormatPr baseColWidth="10" defaultRowHeight="14.4" x14ac:dyDescent="0.3"/>
  <cols>
    <col min="2" max="3" width="17.5546875" bestFit="1" customWidth="1"/>
    <col min="4" max="4" width="19.5546875" bestFit="1" customWidth="1"/>
    <col min="5" max="5" width="21.5546875" bestFit="1" customWidth="1"/>
    <col min="6" max="6" width="16.44140625" bestFit="1" customWidth="1"/>
    <col min="7" max="7" width="13.109375" bestFit="1" customWidth="1"/>
  </cols>
  <sheetData>
    <row r="1" spans="1:7" x14ac:dyDescent="0.3">
      <c r="A1" t="s">
        <v>5</v>
      </c>
      <c r="B1" t="s">
        <v>8</v>
      </c>
      <c r="C1" t="s">
        <v>7</v>
      </c>
      <c r="D1" t="s">
        <v>6</v>
      </c>
      <c r="E1" t="s">
        <v>3</v>
      </c>
      <c r="F1" t="s">
        <v>2</v>
      </c>
      <c r="G1" t="s">
        <v>4</v>
      </c>
    </row>
    <row r="2" spans="1:7" x14ac:dyDescent="0.3">
      <c r="A2">
        <v>4</v>
      </c>
      <c r="B2">
        <f>C2+30</f>
        <v>39.030899869919438</v>
      </c>
      <c r="C2">
        <f>10*LOG(D2)</f>
        <v>9.0308998699194358</v>
      </c>
      <c r="D2">
        <v>8</v>
      </c>
      <c r="E2">
        <f xml:space="preserve"> 0.903077 *10</f>
        <v>9.0307700000000004</v>
      </c>
      <c r="F2">
        <f>E2+30</f>
        <v>39.030770000000004</v>
      </c>
      <c r="G2">
        <v>7.9997550000000004</v>
      </c>
    </row>
    <row r="3" spans="1:7" x14ac:dyDescent="0.3">
      <c r="A3">
        <v>33</v>
      </c>
      <c r="B3">
        <f t="shared" ref="B3:B7" si="0">C3+30</f>
        <v>57.35997884091794</v>
      </c>
      <c r="C3">
        <f t="shared" ref="C3:C7" si="1">10*LOG(D3)</f>
        <v>27.35997884091794</v>
      </c>
      <c r="D3">
        <v>544.5</v>
      </c>
      <c r="E3">
        <f>2.735985*10</f>
        <v>27.359849999999998</v>
      </c>
      <c r="F3">
        <f t="shared" ref="F3:F7" si="2">E3+30</f>
        <v>57.359849999999994</v>
      </c>
      <c r="G3">
        <v>544.48315400000001</v>
      </c>
    </row>
    <row r="4" spans="1:7" x14ac:dyDescent="0.3">
      <c r="A4">
        <v>48</v>
      </c>
      <c r="B4">
        <f t="shared" si="0"/>
        <v>60.614524790871933</v>
      </c>
      <c r="C4">
        <f t="shared" si="1"/>
        <v>30.614524790871933</v>
      </c>
      <c r="D4">
        <v>1152</v>
      </c>
      <c r="E4">
        <f>3.061439*10</f>
        <v>30.61439</v>
      </c>
      <c r="F4">
        <f t="shared" si="2"/>
        <v>60.61439</v>
      </c>
      <c r="G4">
        <v>1151.9643550000001</v>
      </c>
    </row>
    <row r="5" spans="1:7" x14ac:dyDescent="0.3">
      <c r="A5">
        <v>58</v>
      </c>
      <c r="B5">
        <f t="shared" si="0"/>
        <v>62.258259914618932</v>
      </c>
      <c r="C5">
        <f t="shared" si="1"/>
        <v>32.258259914618932</v>
      </c>
      <c r="D5">
        <v>1682</v>
      </c>
      <c r="E5">
        <f>3.225825*10</f>
        <v>32.258249999999997</v>
      </c>
      <c r="F5">
        <f t="shared" si="2"/>
        <v>62.258249999999997</v>
      </c>
      <c r="G5">
        <v>1681.9939999999999</v>
      </c>
    </row>
    <row r="6" spans="1:7" x14ac:dyDescent="0.3">
      <c r="A6">
        <v>71</v>
      </c>
      <c r="B6">
        <f t="shared" si="0"/>
        <v>64.014867017741693</v>
      </c>
      <c r="C6">
        <f t="shared" si="1"/>
        <v>34.014867017741693</v>
      </c>
      <c r="D6">
        <v>2520.5</v>
      </c>
      <c r="E6">
        <f>3.401474*10</f>
        <v>34.014739999999996</v>
      </c>
      <c r="F6">
        <f t="shared" si="2"/>
        <v>64.014739999999989</v>
      </c>
      <c r="G6">
        <v>2520.4221189999998</v>
      </c>
    </row>
    <row r="7" spans="1:7" x14ac:dyDescent="0.3">
      <c r="A7">
        <v>81</v>
      </c>
      <c r="B7">
        <f t="shared" si="0"/>
        <v>65.159400420933181</v>
      </c>
      <c r="C7">
        <f t="shared" si="1"/>
        <v>35.159400420933181</v>
      </c>
      <c r="D7">
        <v>3280.5</v>
      </c>
      <c r="E7">
        <f>3.515927*10</f>
        <v>35.159269999999999</v>
      </c>
      <c r="F7">
        <f t="shared" si="2"/>
        <v>65.159269999999992</v>
      </c>
      <c r="G7">
        <v>3280.3989259999998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2CB-913C-457A-9243-867274F6B562}">
  <dimension ref="A1:H13"/>
  <sheetViews>
    <sheetView workbookViewId="0">
      <selection sqref="A1:H13"/>
    </sheetView>
  </sheetViews>
  <sheetFormatPr baseColWidth="10" defaultRowHeight="14.4" x14ac:dyDescent="0.3"/>
  <cols>
    <col min="1" max="1" width="13.77734375" bestFit="1" customWidth="1"/>
    <col min="3" max="3" width="15.33203125" bestFit="1" customWidth="1"/>
    <col min="4" max="4" width="14.88671875" bestFit="1" customWidth="1"/>
    <col min="5" max="5" width="16.77734375" bestFit="1" customWidth="1"/>
    <col min="6" max="6" width="17.5546875" bestFit="1" customWidth="1"/>
    <col min="7" max="7" width="16.44140625" bestFit="1" customWidth="1"/>
    <col min="8" max="8" width="23.109375" customWidth="1"/>
  </cols>
  <sheetData>
    <row r="1" spans="1:8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3</v>
      </c>
      <c r="F1" s="1" t="s">
        <v>15</v>
      </c>
      <c r="G1" s="1" t="s">
        <v>2</v>
      </c>
      <c r="H1" s="1" t="s">
        <v>8</v>
      </c>
    </row>
    <row r="2" spans="1:8" x14ac:dyDescent="0.3">
      <c r="A2" s="3" t="s">
        <v>1</v>
      </c>
      <c r="B2" s="1">
        <v>50</v>
      </c>
      <c r="C2" s="1">
        <f>((B2)^2/2)</f>
        <v>1250</v>
      </c>
      <c r="D2" s="1">
        <v>1250.0112300000001</v>
      </c>
      <c r="E2" s="1">
        <f>3.09689*10</f>
        <v>30.968900000000001</v>
      </c>
      <c r="F2" s="1">
        <f>10*LOG(C2)</f>
        <v>30.969100130080562</v>
      </c>
      <c r="G2" s="1">
        <f>33.0969+30</f>
        <v>63.096899999999998</v>
      </c>
      <c r="H2" s="1">
        <f>F2+30</f>
        <v>60.969100130080562</v>
      </c>
    </row>
    <row r="3" spans="1:8" x14ac:dyDescent="0.3">
      <c r="A3" s="4"/>
      <c r="B3" s="1">
        <v>31</v>
      </c>
      <c r="C3" s="1">
        <f t="shared" ref="C3:C7" si="0">((B3)^2/2)</f>
        <v>480.5</v>
      </c>
      <c r="D3" s="1">
        <v>480.50430299999999</v>
      </c>
      <c r="E3" s="1">
        <f>2.681697*10</f>
        <v>26.816970000000001</v>
      </c>
      <c r="F3" s="1">
        <f t="shared" ref="F3:F13" si="1">10*LOG(C3)</f>
        <v>26.816933920045642</v>
      </c>
      <c r="G3" s="1">
        <f>32.681698+30</f>
        <v>62.681697999999997</v>
      </c>
      <c r="H3" s="1">
        <f t="shared" ref="H3:H13" si="2">F3+30</f>
        <v>56.816933920045642</v>
      </c>
    </row>
    <row r="4" spans="1:8" x14ac:dyDescent="0.3">
      <c r="A4" s="5"/>
      <c r="B4" s="1">
        <v>72</v>
      </c>
      <c r="C4" s="1">
        <f t="shared" si="0"/>
        <v>2592</v>
      </c>
      <c r="D4" s="1">
        <v>2592.0229490000002</v>
      </c>
      <c r="E4" s="1">
        <f>3.413639*10</f>
        <v>34.136389999999999</v>
      </c>
      <c r="F4" s="1">
        <f t="shared" si="1"/>
        <v>34.13634997198556</v>
      </c>
      <c r="G4" s="1">
        <f>33.413639+30</f>
        <v>63.413639000000003</v>
      </c>
      <c r="H4" s="1">
        <f t="shared" si="2"/>
        <v>64.136349971985567</v>
      </c>
    </row>
    <row r="5" spans="1:8" x14ac:dyDescent="0.3">
      <c r="A5" s="6" t="s">
        <v>12</v>
      </c>
      <c r="B5" s="2">
        <v>16</v>
      </c>
      <c r="C5" s="1">
        <f>((B5)^2/2)</f>
        <v>128</v>
      </c>
      <c r="D5" s="2">
        <v>110.25322</v>
      </c>
      <c r="E5" s="1">
        <f>2.04291*10</f>
        <v>20.429099999999998</v>
      </c>
      <c r="F5" s="1">
        <f t="shared" si="1"/>
        <v>21.072099696478684</v>
      </c>
      <c r="G5" s="1">
        <f>32.042393+30</f>
        <v>62.042392999999997</v>
      </c>
      <c r="H5" s="1">
        <f t="shared" si="2"/>
        <v>51.072099696478688</v>
      </c>
    </row>
    <row r="6" spans="1:8" x14ac:dyDescent="0.3">
      <c r="A6" s="7"/>
      <c r="B6" s="2">
        <v>52</v>
      </c>
      <c r="C6" s="1">
        <f t="shared" si="0"/>
        <v>1352</v>
      </c>
      <c r="D6" s="2">
        <v>1164.549683</v>
      </c>
      <c r="E6" s="1">
        <f>3.066158*10</f>
        <v>30.661580000000001</v>
      </c>
      <c r="F6" s="1">
        <f t="shared" si="1"/>
        <v>31.309766916056173</v>
      </c>
      <c r="G6" s="1">
        <f>33.0661583+30</f>
        <v>63.066158299999998</v>
      </c>
      <c r="H6" s="1">
        <f t="shared" si="2"/>
        <v>61.309766916056176</v>
      </c>
    </row>
    <row r="7" spans="1:8" x14ac:dyDescent="0.3">
      <c r="A7" s="8"/>
      <c r="B7" s="2">
        <v>77</v>
      </c>
      <c r="C7" s="1">
        <f t="shared" si="0"/>
        <v>2964.5</v>
      </c>
      <c r="D7" s="2">
        <v>2553.4821700000002</v>
      </c>
      <c r="E7" s="1">
        <f>3.407133*10</f>
        <v>34.071330000000003</v>
      </c>
      <c r="F7" s="1">
        <f t="shared" si="1"/>
        <v>34.719514546809826</v>
      </c>
      <c r="G7" s="1">
        <f>33.407135+30</f>
        <v>63.407134999999997</v>
      </c>
      <c r="H7" s="1">
        <f t="shared" si="2"/>
        <v>64.719514546809819</v>
      </c>
    </row>
    <row r="8" spans="1:8" x14ac:dyDescent="0.3">
      <c r="A8" s="9" t="s">
        <v>13</v>
      </c>
      <c r="B8" s="2">
        <v>27</v>
      </c>
      <c r="C8" s="1">
        <f>((B8)^2/3)</f>
        <v>243</v>
      </c>
      <c r="D8" s="2">
        <v>253.75386</v>
      </c>
      <c r="E8" s="1">
        <f>2.404413*10</f>
        <v>24.044129999999999</v>
      </c>
      <c r="F8" s="1">
        <f t="shared" si="1"/>
        <v>23.856062735983123</v>
      </c>
      <c r="G8" s="1">
        <f>32.404415+30</f>
        <v>62.404415</v>
      </c>
      <c r="H8" s="1">
        <f t="shared" si="2"/>
        <v>53.856062735983123</v>
      </c>
    </row>
    <row r="9" spans="1:8" x14ac:dyDescent="0.3">
      <c r="A9" s="9"/>
      <c r="B9" s="2">
        <v>57</v>
      </c>
      <c r="C9" s="1">
        <f t="shared" ref="C9:C10" si="3">((B9)^2/3)</f>
        <v>1083</v>
      </c>
      <c r="D9" s="2">
        <v>1130.7525000000001</v>
      </c>
      <c r="E9" s="1">
        <f>3.053368*10</f>
        <v>30.533679999999997</v>
      </c>
      <c r="F9" s="1">
        <f t="shared" si="1"/>
        <v>30.346284566253203</v>
      </c>
      <c r="G9" s="1">
        <f>33.053368+30</f>
        <v>63.053367999999999</v>
      </c>
      <c r="H9" s="1">
        <f t="shared" si="2"/>
        <v>60.346284566253203</v>
      </c>
    </row>
    <row r="10" spans="1:8" x14ac:dyDescent="0.3">
      <c r="A10" s="9"/>
      <c r="B10" s="2">
        <v>85</v>
      </c>
      <c r="C10" s="1">
        <f t="shared" si="3"/>
        <v>2408.3333333333335</v>
      </c>
      <c r="D10" s="2">
        <v>2514.4841000000001</v>
      </c>
      <c r="E10" s="1">
        <f>3.400449*10</f>
        <v>34.004490000000004</v>
      </c>
      <c r="F10" s="1">
        <f t="shared" si="1"/>
        <v>33.817165967089231</v>
      </c>
      <c r="G10" s="1">
        <f>33.400452+30</f>
        <v>63.400452000000001</v>
      </c>
      <c r="H10" s="1">
        <f t="shared" si="2"/>
        <v>63.817165967089231</v>
      </c>
    </row>
    <row r="11" spans="1:8" x14ac:dyDescent="0.3">
      <c r="A11" s="9" t="s">
        <v>14</v>
      </c>
      <c r="B11" s="1">
        <v>50</v>
      </c>
      <c r="C11" s="1">
        <f>((B11)^2/3)</f>
        <v>833.33333333333337</v>
      </c>
      <c r="D11" s="1">
        <v>907.01818800000001</v>
      </c>
      <c r="E11" s="1">
        <f>2.957616*10</f>
        <v>29.576159999999998</v>
      </c>
      <c r="F11" s="1">
        <f t="shared" si="1"/>
        <v>29.208187539523752</v>
      </c>
      <c r="G11" s="1">
        <f>32.957619+30</f>
        <v>62.957619000000001</v>
      </c>
      <c r="H11" s="1">
        <f t="shared" si="2"/>
        <v>59.208187539523749</v>
      </c>
    </row>
    <row r="12" spans="1:8" x14ac:dyDescent="0.3">
      <c r="A12" s="9"/>
      <c r="B12" s="1">
        <v>32</v>
      </c>
      <c r="C12" s="1">
        <f t="shared" ref="C12:C13" si="4">((B12)^2/3)</f>
        <v>341.33333333333331</v>
      </c>
      <c r="D12" s="1">
        <v>371.541718</v>
      </c>
      <c r="E12" s="1">
        <f>2.5770008*10</f>
        <v>25.770008000000001</v>
      </c>
      <c r="F12" s="1">
        <f t="shared" si="1"/>
        <v>25.331787019201496</v>
      </c>
      <c r="G12" s="1">
        <f>32.50007+30</f>
        <v>62.500070000000001</v>
      </c>
      <c r="H12" s="1">
        <f t="shared" si="2"/>
        <v>55.331787019201499</v>
      </c>
    </row>
    <row r="13" spans="1:8" x14ac:dyDescent="0.3">
      <c r="A13" s="9"/>
      <c r="B13" s="1">
        <v>72</v>
      </c>
      <c r="C13" s="1">
        <f t="shared" si="4"/>
        <v>1728</v>
      </c>
      <c r="D13" s="1">
        <v>1881.02478</v>
      </c>
      <c r="E13" s="1">
        <f>3.274395*10</f>
        <v>32.743949999999998</v>
      </c>
      <c r="F13" s="1">
        <f t="shared" si="1"/>
        <v>32.375437381428746</v>
      </c>
      <c r="G13" s="1">
        <f>33.274395+30</f>
        <v>63.274394999999998</v>
      </c>
      <c r="H13" s="1">
        <f t="shared" si="2"/>
        <v>62.375437381428746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11C9-A1E2-427B-A216-A280ED1FFF2D}">
  <dimension ref="A1:H13"/>
  <sheetViews>
    <sheetView tabSelected="1" workbookViewId="0">
      <selection activeCell="I18" sqref="I18"/>
    </sheetView>
  </sheetViews>
  <sheetFormatPr baseColWidth="10" defaultRowHeight="14.4" x14ac:dyDescent="0.3"/>
  <cols>
    <col min="4" max="4" width="14.88671875" bestFit="1" customWidth="1"/>
    <col min="5" max="5" width="16.77734375" bestFit="1" customWidth="1"/>
    <col min="6" max="6" width="16.21875" bestFit="1" customWidth="1"/>
    <col min="7" max="7" width="16.44140625" bestFit="1" customWidth="1"/>
    <col min="8" max="8" width="17.6640625" bestFit="1" customWidth="1"/>
  </cols>
  <sheetData>
    <row r="1" spans="1:8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3</v>
      </c>
      <c r="F1" s="1" t="s">
        <v>15</v>
      </c>
      <c r="G1" s="1" t="s">
        <v>2</v>
      </c>
      <c r="H1" s="1" t="s">
        <v>8</v>
      </c>
    </row>
    <row r="2" spans="1:8" x14ac:dyDescent="0.3">
      <c r="A2" s="3" t="s">
        <v>1</v>
      </c>
      <c r="B2" s="1">
        <v>50</v>
      </c>
      <c r="C2" s="1">
        <f>((B2)^2/2)</f>
        <v>1250</v>
      </c>
      <c r="D2" s="1">
        <v>1250.0112300000001</v>
      </c>
      <c r="E2" s="1">
        <f>3.09689</f>
        <v>3.0968900000000001</v>
      </c>
      <c r="F2" s="1">
        <f>10*LOG(C2)/10</f>
        <v>3.0969100130080562</v>
      </c>
      <c r="G2" s="1">
        <f>33.0969+30</f>
        <v>63.096899999999998</v>
      </c>
      <c r="H2" s="1">
        <f>F2+60</f>
        <v>63.096910013008056</v>
      </c>
    </row>
    <row r="3" spans="1:8" x14ac:dyDescent="0.3">
      <c r="A3" s="4"/>
      <c r="B3" s="1">
        <v>31</v>
      </c>
      <c r="C3" s="1">
        <f t="shared" ref="C3:C7" si="0">((B3)^2/2)</f>
        <v>480.5</v>
      </c>
      <c r="D3" s="1">
        <v>480.50430299999999</v>
      </c>
      <c r="E3" s="1">
        <f>2.681697*10</f>
        <v>26.816970000000001</v>
      </c>
      <c r="F3" s="1">
        <f t="shared" ref="F3:F13" si="1">10*LOG(C3)/10</f>
        <v>2.681693392004564</v>
      </c>
      <c r="G3" s="1">
        <f>32.681698+30</f>
        <v>62.681697999999997</v>
      </c>
      <c r="H3" s="1">
        <f t="shared" ref="H3:H13" si="2">F3+60</f>
        <v>62.681693392004561</v>
      </c>
    </row>
    <row r="4" spans="1:8" x14ac:dyDescent="0.3">
      <c r="A4" s="5"/>
      <c r="B4" s="1">
        <v>72</v>
      </c>
      <c r="C4" s="1">
        <f t="shared" si="0"/>
        <v>2592</v>
      </c>
      <c r="D4" s="1">
        <v>2592.0229490000002</v>
      </c>
      <c r="E4" s="1">
        <f>3.413639</f>
        <v>3.4136389999999999</v>
      </c>
      <c r="F4" s="1">
        <f t="shared" si="1"/>
        <v>3.4136349971985558</v>
      </c>
      <c r="G4" s="1">
        <f>33.413639+30</f>
        <v>63.413639000000003</v>
      </c>
      <c r="H4" s="1">
        <f t="shared" si="2"/>
        <v>63.413634997198557</v>
      </c>
    </row>
    <row r="5" spans="1:8" x14ac:dyDescent="0.3">
      <c r="A5" s="6" t="s">
        <v>12</v>
      </c>
      <c r="B5" s="2">
        <v>16</v>
      </c>
      <c r="C5" s="1">
        <f>((B5)^2/2)</f>
        <v>128</v>
      </c>
      <c r="D5" s="2">
        <v>110.25322</v>
      </c>
      <c r="E5" s="1">
        <f>2.04291</f>
        <v>2.04291</v>
      </c>
      <c r="F5" s="1">
        <f t="shared" si="1"/>
        <v>2.1072099696478683</v>
      </c>
      <c r="G5" s="1">
        <f>32.042393+30</f>
        <v>62.042392999999997</v>
      </c>
      <c r="H5" s="1">
        <f t="shared" si="2"/>
        <v>62.107209969647869</v>
      </c>
    </row>
    <row r="6" spans="1:8" x14ac:dyDescent="0.3">
      <c r="A6" s="7"/>
      <c r="B6" s="2">
        <v>52</v>
      </c>
      <c r="C6" s="1">
        <f t="shared" si="0"/>
        <v>1352</v>
      </c>
      <c r="D6" s="2">
        <v>1164.549683</v>
      </c>
      <c r="E6" s="1">
        <f>3.066158</f>
        <v>3.0661580000000002</v>
      </c>
      <c r="F6" s="1">
        <f t="shared" si="1"/>
        <v>3.1309766916056172</v>
      </c>
      <c r="G6" s="1">
        <f>33.0661583+30</f>
        <v>63.066158299999998</v>
      </c>
      <c r="H6" s="1">
        <f t="shared" si="2"/>
        <v>63.130976691605618</v>
      </c>
    </row>
    <row r="7" spans="1:8" x14ac:dyDescent="0.3">
      <c r="A7" s="8"/>
      <c r="B7" s="2">
        <v>77</v>
      </c>
      <c r="C7" s="1">
        <f t="shared" si="0"/>
        <v>2964.5</v>
      </c>
      <c r="D7" s="2">
        <v>2553.4821700000002</v>
      </c>
      <c r="E7" s="1">
        <f>3.407133</f>
        <v>3.407133</v>
      </c>
      <c r="F7" s="1">
        <f t="shared" si="1"/>
        <v>3.4719514546809824</v>
      </c>
      <c r="G7" s="1">
        <f>33.407135+30</f>
        <v>63.407134999999997</v>
      </c>
      <c r="H7" s="1">
        <f t="shared" si="2"/>
        <v>63.471951454680983</v>
      </c>
    </row>
    <row r="8" spans="1:8" x14ac:dyDescent="0.3">
      <c r="A8" s="9" t="s">
        <v>13</v>
      </c>
      <c r="B8" s="2">
        <v>27</v>
      </c>
      <c r="C8" s="1">
        <f>((B8)^2/3)</f>
        <v>243</v>
      </c>
      <c r="D8" s="2">
        <v>253.75386</v>
      </c>
      <c r="E8" s="1">
        <f>2.404413</f>
        <v>2.4044129999999999</v>
      </c>
      <c r="F8" s="1">
        <f t="shared" si="1"/>
        <v>2.3856062735983121</v>
      </c>
      <c r="G8" s="1">
        <f>32.404415+30</f>
        <v>62.404415</v>
      </c>
      <c r="H8" s="1">
        <f t="shared" si="2"/>
        <v>62.385606273598313</v>
      </c>
    </row>
    <row r="9" spans="1:8" x14ac:dyDescent="0.3">
      <c r="A9" s="9"/>
      <c r="B9" s="2">
        <v>57</v>
      </c>
      <c r="C9" s="1">
        <f t="shared" ref="C9:C10" si="3">((B9)^2/3)</f>
        <v>1083</v>
      </c>
      <c r="D9" s="2">
        <v>1130.7525000000001</v>
      </c>
      <c r="E9" s="1">
        <f>3.053368</f>
        <v>3.0533679999999999</v>
      </c>
      <c r="F9" s="1">
        <f t="shared" si="1"/>
        <v>3.0346284566253203</v>
      </c>
      <c r="G9" s="1">
        <f>33.053368+30</f>
        <v>63.053367999999999</v>
      </c>
      <c r="H9" s="1">
        <f t="shared" si="2"/>
        <v>63.03462845662532</v>
      </c>
    </row>
    <row r="10" spans="1:8" x14ac:dyDescent="0.3">
      <c r="A10" s="9"/>
      <c r="B10" s="2">
        <v>85</v>
      </c>
      <c r="C10" s="1">
        <f t="shared" si="3"/>
        <v>2408.3333333333335</v>
      </c>
      <c r="D10" s="2">
        <v>2514.4841000000001</v>
      </c>
      <c r="E10" s="1">
        <f>3.400449</f>
        <v>3.4004490000000001</v>
      </c>
      <c r="F10" s="1">
        <f t="shared" si="1"/>
        <v>3.3817165967089231</v>
      </c>
      <c r="G10" s="1">
        <f>33.400452+30</f>
        <v>63.400452000000001</v>
      </c>
      <c r="H10" s="1">
        <f t="shared" si="2"/>
        <v>63.381716596708927</v>
      </c>
    </row>
    <row r="11" spans="1:8" x14ac:dyDescent="0.3">
      <c r="A11" s="9" t="s">
        <v>14</v>
      </c>
      <c r="B11" s="1">
        <v>50</v>
      </c>
      <c r="C11" s="1">
        <f>((B11)^2/3)</f>
        <v>833.33333333333337</v>
      </c>
      <c r="D11" s="1">
        <v>907.01818800000001</v>
      </c>
      <c r="E11" s="1">
        <f>2.957616</f>
        <v>2.9576159999999998</v>
      </c>
      <c r="F11" s="1">
        <f t="shared" si="1"/>
        <v>2.9208187539523753</v>
      </c>
      <c r="G11" s="1">
        <f>32.957619+30</f>
        <v>62.957619000000001</v>
      </c>
      <c r="H11" s="1">
        <f t="shared" si="2"/>
        <v>62.920818753952375</v>
      </c>
    </row>
    <row r="12" spans="1:8" x14ac:dyDescent="0.3">
      <c r="A12" s="9"/>
      <c r="B12" s="1">
        <v>32</v>
      </c>
      <c r="C12" s="1">
        <f t="shared" ref="C12:C13" si="4">((B12)^2/3)</f>
        <v>341.33333333333331</v>
      </c>
      <c r="D12" s="1">
        <v>371.541718</v>
      </c>
      <c r="E12" s="1">
        <f>2.5770008</f>
        <v>2.5770008</v>
      </c>
      <c r="F12" s="1">
        <f t="shared" si="1"/>
        <v>2.5331787019201495</v>
      </c>
      <c r="G12" s="1">
        <f>32.50007+30</f>
        <v>62.500070000000001</v>
      </c>
      <c r="H12" s="1">
        <f t="shared" si="2"/>
        <v>62.53317870192015</v>
      </c>
    </row>
    <row r="13" spans="1:8" x14ac:dyDescent="0.3">
      <c r="A13" s="9"/>
      <c r="B13" s="1">
        <v>72</v>
      </c>
      <c r="C13" s="1">
        <f t="shared" si="4"/>
        <v>1728</v>
      </c>
      <c r="D13" s="1">
        <v>1881.02478</v>
      </c>
      <c r="E13" s="1">
        <f>3.274395</f>
        <v>3.2743950000000002</v>
      </c>
      <c r="F13" s="1">
        <f t="shared" si="1"/>
        <v>3.2375437381428744</v>
      </c>
      <c r="G13" s="1">
        <f>33.274395+30</f>
        <v>63.274394999999998</v>
      </c>
      <c r="H13" s="1">
        <f t="shared" si="2"/>
        <v>63.237543738142875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CUADROS</dc:creator>
  <cp:lastModifiedBy>MAGDA CUADROS</cp:lastModifiedBy>
  <dcterms:created xsi:type="dcterms:W3CDTF">2022-07-31T14:26:33Z</dcterms:created>
  <dcterms:modified xsi:type="dcterms:W3CDTF">2022-07-31T18:10:40Z</dcterms:modified>
</cp:coreProperties>
</file>