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chiers01\usersW10$\Paul FAVIER\Documents\Paris tournoi babyfoot\"/>
    </mc:Choice>
  </mc:AlternateContent>
  <xr:revisionPtr revIDLastSave="0" documentId="13_ncr:1_{820CC883-F65D-4BEB-8D0B-0E1DF1FD72C4}" xr6:coauthVersionLast="36" xr6:coauthVersionMax="47" xr10:uidLastSave="{00000000-0000-0000-0000-000000000000}"/>
  <bookViews>
    <workbookView xWindow="-105" yWindow="-105" windowWidth="23250" windowHeight="12570" activeTab="1" xr2:uid="{59417148-9D20-4F7F-8ABB-E79FB5080FA9}"/>
  </bookViews>
  <sheets>
    <sheet name="Calculateur de cotes" sheetId="1" r:id="rId1"/>
    <sheet name="Feuille pronostiqueu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" l="1"/>
  <c r="M25" i="2" s="1"/>
  <c r="K22" i="2"/>
  <c r="M22" i="2" s="1"/>
  <c r="K19" i="2"/>
  <c r="M19" i="2" s="1"/>
  <c r="K16" i="2"/>
  <c r="M16" i="2" s="1"/>
  <c r="K13" i="2"/>
  <c r="M13" i="2" s="1"/>
  <c r="K10" i="2"/>
  <c r="M10" i="2" s="1"/>
  <c r="K7" i="2"/>
  <c r="M7" i="2" s="1"/>
  <c r="K4" i="2"/>
  <c r="M4" i="2" s="1"/>
  <c r="G25" i="2"/>
  <c r="G22" i="2"/>
  <c r="G19" i="2"/>
  <c r="G16" i="2"/>
  <c r="G13" i="2"/>
  <c r="G10" i="2"/>
  <c r="G7" i="2"/>
  <c r="F25" i="2"/>
  <c r="F22" i="2"/>
  <c r="F19" i="2"/>
  <c r="F16" i="2"/>
  <c r="F13" i="2"/>
  <c r="F10" i="2"/>
  <c r="F7" i="2"/>
  <c r="G4" i="2"/>
  <c r="F4" i="2"/>
  <c r="L4" i="2" l="1"/>
  <c r="L25" i="2"/>
  <c r="L22" i="2"/>
  <c r="L19" i="2"/>
  <c r="L16" i="2"/>
  <c r="L13" i="2"/>
  <c r="L10" i="2"/>
  <c r="L7" i="2"/>
  <c r="J25" i="2" l="1"/>
  <c r="J22" i="2"/>
  <c r="J19" i="2"/>
  <c r="J16" i="2"/>
  <c r="J13" i="2"/>
  <c r="J10" i="2"/>
  <c r="J7" i="2"/>
  <c r="J4" i="2"/>
  <c r="K11" i="1"/>
  <c r="L11" i="1" s="1"/>
  <c r="H11" i="1"/>
  <c r="G11" i="1"/>
  <c r="K10" i="1"/>
  <c r="L10" i="1" s="1"/>
  <c r="H10" i="1"/>
  <c r="G10" i="1"/>
  <c r="K9" i="1"/>
  <c r="L9" i="1" s="1"/>
  <c r="H9" i="1"/>
  <c r="G9" i="1"/>
  <c r="K8" i="1"/>
  <c r="L8" i="1" s="1"/>
  <c r="H8" i="1"/>
  <c r="G8" i="1"/>
  <c r="K7" i="1"/>
  <c r="L7" i="1" s="1"/>
  <c r="H7" i="1"/>
  <c r="G7" i="1"/>
  <c r="K6" i="1"/>
  <c r="L6" i="1" s="1"/>
  <c r="H6" i="1"/>
  <c r="G6" i="1"/>
  <c r="K5" i="1"/>
  <c r="L5" i="1" s="1"/>
  <c r="H5" i="1"/>
  <c r="G5" i="1"/>
  <c r="K4" i="1"/>
  <c r="L4" i="1" s="1"/>
  <c r="H4" i="1"/>
  <c r="G4" i="1"/>
  <c r="B4" i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<sst xmlns="http://schemas.openxmlformats.org/spreadsheetml/2006/main" count="135" uniqueCount="49">
  <si>
    <t>Calculateur de cotes</t>
  </si>
  <si>
    <t>Match</t>
  </si>
  <si>
    <t>Equipe 1</t>
  </si>
  <si>
    <t>Equipe 2</t>
  </si>
  <si>
    <t>Score Eq. 1</t>
  </si>
  <si>
    <t>Score Eq. 2</t>
  </si>
  <si>
    <t>Cote équipe 1</t>
  </si>
  <si>
    <t>Cote équipe 2</t>
  </si>
  <si>
    <t>Résultat Eq. 1</t>
  </si>
  <si>
    <t>Résultat Eq. 2</t>
  </si>
  <si>
    <t>vainqueur</t>
  </si>
  <si>
    <t>Cote Vainqueur</t>
  </si>
  <si>
    <t>Veuillez renseigner uniquement les cellules dont la typo est de couleur violette (les cellules dont la typo est rouge ne doivent pas être modifiées)</t>
  </si>
  <si>
    <t>Prénom et nom du pronostiqueur</t>
  </si>
  <si>
    <t>Prénom NOM</t>
  </si>
  <si>
    <t>Match 1</t>
  </si>
  <si>
    <t>equipe 1</t>
  </si>
  <si>
    <t>equipe 2</t>
  </si>
  <si>
    <t>cote eq 1</t>
  </si>
  <si>
    <t>cot eq 2</t>
  </si>
  <si>
    <t>prono résultat équipe 1</t>
  </si>
  <si>
    <t>prono résultat équipe 2</t>
  </si>
  <si>
    <t>prono vainqueur</t>
  </si>
  <si>
    <t>cote vainqueur</t>
  </si>
  <si>
    <t>Match 2</t>
  </si>
  <si>
    <t>Match 3</t>
  </si>
  <si>
    <t>Match 4</t>
  </si>
  <si>
    <t>Match 5</t>
  </si>
  <si>
    <t>Match 6</t>
  </si>
  <si>
    <t>Match 7</t>
  </si>
  <si>
    <t>Match 8</t>
  </si>
  <si>
    <t xml:space="preserve">max points </t>
  </si>
  <si>
    <t>points juste vainqueur</t>
  </si>
  <si>
    <t>J. Jaffre / P. Favier</t>
  </si>
  <si>
    <t>J. Berlemont / P. Bougard</t>
  </si>
  <si>
    <t>H. Bartyzel / M. Gourbal</t>
  </si>
  <si>
    <t>L. Nathan / B. Hugot</t>
  </si>
  <si>
    <t>S. Guebet / B. Maglione</t>
  </si>
  <si>
    <t>S. Cormier / V. Tchiboukdjian</t>
  </si>
  <si>
    <t>F. Brignone / L. Quentin</t>
  </si>
  <si>
    <t>M. Banjac / F. Weber</t>
  </si>
  <si>
    <t>M-P. Lubert / N. Faure</t>
  </si>
  <si>
    <t>E. Descarpentrie / D. Catinot</t>
  </si>
  <si>
    <t>L. Marty / S. Sabban</t>
  </si>
  <si>
    <t>S. Foughali / J. Meneguerre</t>
  </si>
  <si>
    <t>L. Lacroix / S. Rousseaux</t>
  </si>
  <si>
    <t>F. Papon / A. Dion</t>
  </si>
  <si>
    <t>E. Chauveau / Y. Queyla</t>
  </si>
  <si>
    <t>N. Schweitzer / A. Samba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</si>
</sst>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b/>
      <i/>
      <u/>
      <sz val="14"/>
      <color rgb="FFFF0000"/>
      <name val="Arial"/>
      <family val="2"/>
    </font>
    <font>
      <b/>
      <sz val="16"/>
      <color rgb="FF7030A0"/>
      <name val="Arial"/>
      <family val="2"/>
    </font>
    <font>
      <i/>
      <sz val="11"/>
      <name val="Arial"/>
      <family val="2"/>
    </font>
    <font>
      <b/>
      <u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7030A0"/>
      <name val="Arial"/>
      <family val="2"/>
    </font>
    <font>
      <b/>
      <sz val="11"/>
      <color rgb="FFFF0000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6" fillId="0" borderId="6" xfId="0" applyFont="1" applyBorder="1" applyAlignment="1">
      <alignment vertical="center"/>
    </xf>
    <xf numFmtId="0" fontId="7" fillId="0" borderId="6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2" fontId="9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018E-4E52-41BD-838F-27515105E195}">
  <dimension ref="A1:L11"/>
  <sheetViews>
    <sheetView workbookViewId="0">
      <selection activeCell="H4" sqref="H4"/>
    </sheetView>
  </sheetViews>
  <sheetFormatPr baseColWidth="10" defaultColWidth="11.42578125" defaultRowHeight="14.25" x14ac:dyDescent="0.2"/>
  <cols>
    <col min="1" max="1" width="2.7109375" style="2" customWidth="1"/>
    <col min="2" max="2" width="11.42578125" style="2"/>
    <col min="3" max="3" width="24" style="2" customWidth="1"/>
    <col min="4" max="4" width="31.7109375" style="2" customWidth="1"/>
    <col min="5" max="6" width="12.5703125" style="2" bestFit="1" customWidth="1"/>
    <col min="7" max="8" width="14.7109375" style="2" bestFit="1" customWidth="1"/>
    <col min="9" max="9" width="14.7109375" style="2" hidden="1" customWidth="1"/>
    <col min="10" max="10" width="15" style="2" hidden="1" customWidth="1"/>
    <col min="11" max="11" width="11" style="2" hidden="1" customWidth="1"/>
    <col min="12" max="12" width="16.85546875" style="2" hidden="1" customWidth="1"/>
    <col min="13" max="16384" width="11.42578125" style="2"/>
  </cols>
  <sheetData>
    <row r="1" spans="1:12" ht="23.25" x14ac:dyDescent="0.35">
      <c r="A1" s="1" t="s">
        <v>0</v>
      </c>
    </row>
    <row r="3" spans="1:12" ht="15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4" t="s">
        <v>10</v>
      </c>
      <c r="L3" s="4" t="s">
        <v>11</v>
      </c>
    </row>
    <row r="4" spans="1:12" x14ac:dyDescent="0.2">
      <c r="B4" s="5">
        <f>1</f>
        <v>1</v>
      </c>
      <c r="C4" s="27" t="s">
        <v>33</v>
      </c>
      <c r="D4" s="6" t="s">
        <v>34</v>
      </c>
      <c r="E4" s="7">
        <v>10.93888888888889</v>
      </c>
      <c r="F4" s="7">
        <v>5</v>
      </c>
      <c r="G4" s="8">
        <f>IF(AND($E4&gt;1,$F4&gt;1)=TRUE,($E4+$F4)/E4,((($E4+1-MIN($E4:$F4))+($F4+1-MIN($E4:$F4)))/(E4+1-MIN($E4:$F4))))</f>
        <v>1.4570848146267141</v>
      </c>
      <c r="H4" s="8">
        <f>IF(AND($E4&gt;1,$F4&gt;1)=TRUE,($E4+$F4)/F4,((($E4+1-MIN($E4:$F4))+($F4+1-MIN($E4:$F4)))/(F4+1-MIN($E4:$F4))))</f>
        <v>3.1877777777777778</v>
      </c>
      <c r="I4" s="5"/>
      <c r="J4" s="9"/>
      <c r="K4" s="9" t="str">
        <f>IF(I4=0,"Pas joué",IF(I4=2,C4,D4))</f>
        <v>Pas joué</v>
      </c>
      <c r="L4" s="9" t="str">
        <f>IF(K4="Pas joué","",IF(K4=C4,G4,H4))</f>
        <v/>
      </c>
    </row>
    <row r="5" spans="1:12" x14ac:dyDescent="0.2">
      <c r="B5" s="5">
        <f>B4+1</f>
        <v>2</v>
      </c>
      <c r="C5" s="27" t="s">
        <v>35</v>
      </c>
      <c r="D5" s="6" t="s">
        <v>36</v>
      </c>
      <c r="E5" s="7">
        <v>11.638888888888886</v>
      </c>
      <c r="F5" s="7">
        <v>7.1</v>
      </c>
      <c r="G5" s="8">
        <f t="shared" ref="G5:H11" si="0">IF(AND($E5&gt;1,$F5&gt;1)=TRUE,($E5+$F5)/E5,((($E5+1-MIN($E5:$F5))+($F5+1-MIN($E5:$F5)))/(E5+1-MIN($E5:$F5))))</f>
        <v>1.610023866348449</v>
      </c>
      <c r="H5" s="8">
        <f t="shared" si="0"/>
        <v>2.6392801251956182</v>
      </c>
      <c r="I5" s="5"/>
      <c r="J5" s="9"/>
      <c r="K5" s="9" t="str">
        <f t="shared" ref="K5:K11" si="1">IF(I5=0,"Pas joué",IF(I5=2,C5,D5))</f>
        <v>Pas joué</v>
      </c>
      <c r="L5" s="9" t="str">
        <f t="shared" ref="L5:L11" si="2">IF(K5="Pas joué","",IF(K5=C5,G5,H5))</f>
        <v/>
      </c>
    </row>
    <row r="6" spans="1:12" x14ac:dyDescent="0.2">
      <c r="B6" s="5">
        <f t="shared" ref="B6:B11" si="3">B5+1</f>
        <v>3</v>
      </c>
      <c r="C6" s="6" t="s">
        <v>37</v>
      </c>
      <c r="D6" s="6" t="s">
        <v>38</v>
      </c>
      <c r="E6" s="7">
        <v>12.9</v>
      </c>
      <c r="F6" s="7">
        <v>4.5388888888888879</v>
      </c>
      <c r="G6" s="8">
        <f t="shared" si="0"/>
        <v>1.3518518518518519</v>
      </c>
      <c r="H6" s="8">
        <f t="shared" si="0"/>
        <v>3.842105263157896</v>
      </c>
      <c r="I6" s="5"/>
      <c r="J6" s="9"/>
      <c r="K6" s="9" t="str">
        <f t="shared" si="1"/>
        <v>Pas joué</v>
      </c>
      <c r="L6" s="9" t="str">
        <f t="shared" si="2"/>
        <v/>
      </c>
    </row>
    <row r="7" spans="1:12" x14ac:dyDescent="0.2">
      <c r="B7" s="5">
        <f t="shared" si="3"/>
        <v>4</v>
      </c>
      <c r="C7" s="6" t="s">
        <v>39</v>
      </c>
      <c r="D7" s="6" t="s">
        <v>40</v>
      </c>
      <c r="E7" s="7">
        <v>6.6999999999999993</v>
      </c>
      <c r="F7" s="7">
        <v>4.3388888888888886</v>
      </c>
      <c r="G7" s="8">
        <f t="shared" si="0"/>
        <v>1.6475953565505805</v>
      </c>
      <c r="H7" s="8">
        <f>IF(AND($E7&gt;1,$F7&gt;1)=TRUE,($E7+$F7)/F7,((($E7+1-MIN($E7:$F7))+($F7+1-MIN($E7:$F7)))/(F7+1-MIN($E7:$F7))))</f>
        <v>2.5441741357234315</v>
      </c>
      <c r="I7" s="5"/>
      <c r="J7" s="9"/>
      <c r="K7" s="9" t="str">
        <f t="shared" si="1"/>
        <v>Pas joué</v>
      </c>
      <c r="L7" s="9" t="str">
        <f t="shared" si="2"/>
        <v/>
      </c>
    </row>
    <row r="8" spans="1:12" x14ac:dyDescent="0.2">
      <c r="B8" s="5">
        <f t="shared" si="3"/>
        <v>5</v>
      </c>
      <c r="C8" s="6" t="s">
        <v>41</v>
      </c>
      <c r="D8" s="6" t="s">
        <v>42</v>
      </c>
      <c r="E8" s="7">
        <v>9.8388888888888886</v>
      </c>
      <c r="F8" s="7">
        <v>2.8388888888888877</v>
      </c>
      <c r="G8" s="8">
        <f>IF(AND($E8&gt;1,$F8&gt;1)=TRUE,($E8+$F8)/E8,((($E8+1-MIN($E8:$F8))+($F8+1-MIN($E8:$F8)))/(E8+1-MIN($E8:$F8))))</f>
        <v>1.2885375494071145</v>
      </c>
      <c r="H8" s="8">
        <f t="shared" si="0"/>
        <v>4.4657534246575361</v>
      </c>
      <c r="I8" s="5"/>
      <c r="J8" s="9"/>
      <c r="K8" s="9" t="str">
        <f t="shared" si="1"/>
        <v>Pas joué</v>
      </c>
      <c r="L8" s="9" t="str">
        <f t="shared" si="2"/>
        <v/>
      </c>
    </row>
    <row r="9" spans="1:12" x14ac:dyDescent="0.2">
      <c r="B9" s="5">
        <f t="shared" si="3"/>
        <v>6</v>
      </c>
      <c r="C9" s="6" t="s">
        <v>43</v>
      </c>
      <c r="D9" s="6" t="s">
        <v>44</v>
      </c>
      <c r="E9" s="7">
        <v>6.5388888888888879</v>
      </c>
      <c r="F9" s="7">
        <v>1.7388888888888878</v>
      </c>
      <c r="G9" s="8">
        <f t="shared" si="0"/>
        <v>1.2659303313508918</v>
      </c>
      <c r="H9" s="8">
        <f t="shared" si="0"/>
        <v>4.7603833865814709</v>
      </c>
      <c r="I9" s="5"/>
      <c r="J9" s="9"/>
      <c r="K9" s="9" t="str">
        <f t="shared" si="1"/>
        <v>Pas joué</v>
      </c>
      <c r="L9" s="9" t="str">
        <f t="shared" si="2"/>
        <v/>
      </c>
    </row>
    <row r="10" spans="1:12" ht="25.5" x14ac:dyDescent="0.2">
      <c r="B10" s="5">
        <f t="shared" si="3"/>
        <v>7</v>
      </c>
      <c r="C10" s="6" t="s">
        <v>45</v>
      </c>
      <c r="D10" s="6" t="s">
        <v>46</v>
      </c>
      <c r="E10" s="7">
        <v>2.3999999999999995</v>
      </c>
      <c r="F10" s="7">
        <v>1.7999999999999998</v>
      </c>
      <c r="G10" s="8">
        <f t="shared" si="0"/>
        <v>1.75</v>
      </c>
      <c r="H10" s="8">
        <f t="shared" si="0"/>
        <v>2.333333333333333</v>
      </c>
      <c r="I10" s="5"/>
      <c r="J10" s="9"/>
      <c r="K10" s="9" t="str">
        <f t="shared" si="1"/>
        <v>Pas joué</v>
      </c>
      <c r="L10" s="9" t="str">
        <f t="shared" si="2"/>
        <v/>
      </c>
    </row>
    <row r="11" spans="1:12" x14ac:dyDescent="0.2">
      <c r="B11" s="5">
        <f t="shared" si="3"/>
        <v>8</v>
      </c>
      <c r="C11" s="6" t="s">
        <v>47</v>
      </c>
      <c r="D11" s="6" t="s">
        <v>48</v>
      </c>
      <c r="E11" s="7">
        <v>-1.3</v>
      </c>
      <c r="F11" s="7">
        <v>1.4388888888888878</v>
      </c>
      <c r="G11" s="8">
        <f t="shared" si="0"/>
        <v>4.738888888888888</v>
      </c>
      <c r="H11" s="8">
        <f t="shared" si="0"/>
        <v>1.2674591381872216</v>
      </c>
      <c r="I11" s="5"/>
      <c r="J11" s="9"/>
      <c r="K11" s="9" t="str">
        <f t="shared" si="1"/>
        <v>Pas joué</v>
      </c>
      <c r="L11" s="9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A237-618F-499A-A528-13BDA196BF0A}">
  <dimension ref="B1:R27"/>
  <sheetViews>
    <sheetView tabSelected="1" zoomScale="70" zoomScaleNormal="70" workbookViewId="0">
      <selection activeCell="I36" sqref="I36"/>
    </sheetView>
  </sheetViews>
  <sheetFormatPr baseColWidth="10" defaultColWidth="11.42578125" defaultRowHeight="14.25" x14ac:dyDescent="0.2"/>
  <cols>
    <col min="1" max="1" width="2.7109375" style="2" customWidth="1"/>
    <col min="2" max="3" width="11.42578125" style="2"/>
    <col min="4" max="4" width="28.28515625" style="2" bestFit="1" customWidth="1"/>
    <col min="5" max="5" width="32" style="2" bestFit="1" customWidth="1"/>
    <col min="6" max="6" width="9.7109375" style="2" bestFit="1" customWidth="1"/>
    <col min="7" max="7" width="8.85546875" style="2" bestFit="1" customWidth="1"/>
    <col min="8" max="8" width="27.7109375" style="2" bestFit="1" customWidth="1"/>
    <col min="9" max="9" width="28.140625" style="2" bestFit="1" customWidth="1"/>
    <col min="10" max="10" width="20.28515625" style="2" bestFit="1" customWidth="1"/>
    <col min="11" max="11" width="15.42578125" style="2" bestFit="1" customWidth="1"/>
    <col min="12" max="12" width="11.7109375" style="2" bestFit="1" customWidth="1"/>
    <col min="13" max="13" width="22" style="2" bestFit="1" customWidth="1"/>
    <col min="14" max="14" width="15.28515625" style="2" customWidth="1"/>
    <col min="15" max="15" width="51.140625" style="2" bestFit="1" customWidth="1"/>
    <col min="16" max="16384" width="11.42578125" style="2"/>
  </cols>
  <sheetData>
    <row r="1" spans="2:18" ht="36.6" customHeight="1" thickBot="1" x14ac:dyDescent="0.25">
      <c r="B1" s="24" t="s">
        <v>12</v>
      </c>
      <c r="C1" s="25"/>
      <c r="D1" s="25"/>
      <c r="E1" s="25"/>
      <c r="F1" s="25"/>
      <c r="G1" s="25"/>
      <c r="H1" s="25"/>
      <c r="I1" s="26"/>
      <c r="O1" s="10" t="s">
        <v>13</v>
      </c>
    </row>
    <row r="2" spans="2:18" ht="15" thickBot="1" x14ac:dyDescent="0.25">
      <c r="O2" s="11" t="s">
        <v>14</v>
      </c>
    </row>
    <row r="3" spans="2:18" ht="15" x14ac:dyDescent="0.25">
      <c r="B3" s="21" t="s">
        <v>15</v>
      </c>
      <c r="C3" s="22"/>
      <c r="D3" s="12" t="s">
        <v>16</v>
      </c>
      <c r="E3" s="12" t="s">
        <v>17</v>
      </c>
      <c r="F3" s="12" t="s">
        <v>18</v>
      </c>
      <c r="G3" s="12" t="s">
        <v>19</v>
      </c>
      <c r="H3" s="13" t="s">
        <v>20</v>
      </c>
      <c r="I3" s="13" t="s">
        <v>21</v>
      </c>
      <c r="J3" s="14" t="s">
        <v>22</v>
      </c>
      <c r="K3" s="12" t="s">
        <v>23</v>
      </c>
      <c r="L3" s="12" t="s">
        <v>31</v>
      </c>
      <c r="M3" s="12" t="s">
        <v>32</v>
      </c>
    </row>
    <row r="4" spans="2:18" ht="15" x14ac:dyDescent="0.25">
      <c r="D4" s="27" t="s">
        <v>33</v>
      </c>
      <c r="E4" s="6" t="s">
        <v>34</v>
      </c>
      <c r="F4" s="15">
        <f>'Calculateur de cotes'!G4</f>
        <v>1.4570848146267141</v>
      </c>
      <c r="G4" s="15">
        <f>'Calculateur de cotes'!H4</f>
        <v>3.1877777777777778</v>
      </c>
      <c r="H4" s="16"/>
      <c r="I4" s="16"/>
      <c r="J4" s="14" t="str">
        <f>IF(H4="","",IF(H4=2,D4,E4))</f>
        <v/>
      </c>
      <c r="K4" s="15" t="str">
        <f>IF(H4="","",IF(H4=2,F4,G4))</f>
        <v/>
      </c>
      <c r="L4" s="15" t="str">
        <f>IF(K4="","",K4*6)</f>
        <v/>
      </c>
      <c r="M4" s="15" t="str">
        <f>IF(K4="","",K4*3)</f>
        <v/>
      </c>
    </row>
    <row r="5" spans="2:18" ht="15" x14ac:dyDescent="0.25">
      <c r="D5" s="17"/>
      <c r="E5" s="17"/>
      <c r="F5" s="17"/>
      <c r="G5" s="17"/>
      <c r="H5" s="17"/>
      <c r="I5" s="18"/>
      <c r="J5" s="19"/>
      <c r="K5" s="17"/>
      <c r="L5" s="17"/>
    </row>
    <row r="6" spans="2:18" ht="15" x14ac:dyDescent="0.25">
      <c r="B6" s="21" t="s">
        <v>24</v>
      </c>
      <c r="C6" s="22"/>
      <c r="D6" s="12" t="s">
        <v>16</v>
      </c>
      <c r="E6" s="12" t="s">
        <v>17</v>
      </c>
      <c r="F6" s="12" t="s">
        <v>18</v>
      </c>
      <c r="G6" s="12" t="s">
        <v>19</v>
      </c>
      <c r="H6" s="13" t="s">
        <v>20</v>
      </c>
      <c r="I6" s="13" t="s">
        <v>21</v>
      </c>
      <c r="J6" s="14" t="s">
        <v>22</v>
      </c>
      <c r="K6" s="12" t="s">
        <v>23</v>
      </c>
      <c r="L6" s="12" t="s">
        <v>31</v>
      </c>
      <c r="M6" s="12" t="s">
        <v>32</v>
      </c>
    </row>
    <row r="7" spans="2:18" ht="20.25" customHeight="1" x14ac:dyDescent="0.25">
      <c r="D7" s="27" t="s">
        <v>35</v>
      </c>
      <c r="E7" s="6" t="s">
        <v>36</v>
      </c>
      <c r="F7" s="15">
        <f>'Calculateur de cotes'!G5</f>
        <v>1.610023866348449</v>
      </c>
      <c r="G7" s="15">
        <f>'Calculateur de cotes'!H5</f>
        <v>2.6392801251956182</v>
      </c>
      <c r="H7" s="16"/>
      <c r="I7" s="16"/>
      <c r="J7" s="14" t="str">
        <f>IF(H7="","",IF(H7=2,D7,E7))</f>
        <v/>
      </c>
      <c r="K7" s="15" t="str">
        <f>IF(H7="","",IF(H7=2,F7,G7))</f>
        <v/>
      </c>
      <c r="L7" s="15" t="str">
        <f>IF(K7="","",K7*6)</f>
        <v/>
      </c>
      <c r="M7" s="15" t="str">
        <f>IF(K7="","",K7*3)</f>
        <v/>
      </c>
    </row>
    <row r="8" spans="2:18" ht="15" x14ac:dyDescent="0.25">
      <c r="D8" s="17"/>
      <c r="E8" s="17"/>
      <c r="F8" s="17"/>
      <c r="G8" s="17"/>
      <c r="H8" s="17"/>
      <c r="I8" s="18"/>
      <c r="J8" s="19"/>
      <c r="K8" s="17"/>
      <c r="L8" s="17"/>
    </row>
    <row r="9" spans="2:18" ht="15" x14ac:dyDescent="0.25">
      <c r="B9" s="21" t="s">
        <v>25</v>
      </c>
      <c r="C9" s="22"/>
      <c r="D9" s="12" t="s">
        <v>16</v>
      </c>
      <c r="E9" s="12" t="s">
        <v>17</v>
      </c>
      <c r="F9" s="12" t="s">
        <v>18</v>
      </c>
      <c r="G9" s="12" t="s">
        <v>19</v>
      </c>
      <c r="H9" s="13" t="s">
        <v>20</v>
      </c>
      <c r="I9" s="13" t="s">
        <v>21</v>
      </c>
      <c r="J9" s="14" t="s">
        <v>22</v>
      </c>
      <c r="K9" s="12" t="s">
        <v>23</v>
      </c>
      <c r="L9" s="12" t="s">
        <v>31</v>
      </c>
      <c r="M9" s="12" t="s">
        <v>32</v>
      </c>
    </row>
    <row r="10" spans="2:18" ht="25.5" x14ac:dyDescent="0.25">
      <c r="D10" s="6" t="s">
        <v>37</v>
      </c>
      <c r="E10" s="6" t="s">
        <v>38</v>
      </c>
      <c r="F10" s="15">
        <f>'Calculateur de cotes'!G6</f>
        <v>1.3518518518518519</v>
      </c>
      <c r="G10" s="15">
        <f>'Calculateur de cotes'!H6</f>
        <v>3.842105263157896</v>
      </c>
      <c r="H10" s="16"/>
      <c r="I10" s="16"/>
      <c r="J10" s="14" t="str">
        <f>IF(H10="","",IF(H10=2,D10,E10))</f>
        <v/>
      </c>
      <c r="K10" s="15" t="str">
        <f>IF(H10="","",IF(H10=2,F10,G10))</f>
        <v/>
      </c>
      <c r="L10" s="15" t="str">
        <f>IF(K10="","",K10*6)</f>
        <v/>
      </c>
      <c r="M10" s="15" t="str">
        <f>IF(K10="","",K10*3)</f>
        <v/>
      </c>
    </row>
    <row r="11" spans="2:18" ht="15" x14ac:dyDescent="0.25">
      <c r="D11" s="17"/>
      <c r="E11" s="17"/>
      <c r="F11" s="17"/>
      <c r="G11" s="17"/>
      <c r="H11" s="17"/>
      <c r="I11" s="18"/>
      <c r="J11" s="19"/>
      <c r="K11" s="17"/>
      <c r="L11" s="17"/>
    </row>
    <row r="12" spans="2:18" ht="15" x14ac:dyDescent="0.25">
      <c r="B12" s="21" t="s">
        <v>26</v>
      </c>
      <c r="C12" s="22"/>
      <c r="D12" s="12" t="s">
        <v>16</v>
      </c>
      <c r="E12" s="12" t="s">
        <v>17</v>
      </c>
      <c r="F12" s="12" t="s">
        <v>18</v>
      </c>
      <c r="G12" s="12" t="s">
        <v>19</v>
      </c>
      <c r="H12" s="13" t="s">
        <v>20</v>
      </c>
      <c r="I12" s="13" t="s">
        <v>21</v>
      </c>
      <c r="J12" s="14" t="s">
        <v>22</v>
      </c>
      <c r="K12" s="12" t="s">
        <v>23</v>
      </c>
      <c r="L12" s="12" t="s">
        <v>31</v>
      </c>
      <c r="M12" s="12" t="s">
        <v>32</v>
      </c>
    </row>
    <row r="13" spans="2:18" ht="15" x14ac:dyDescent="0.25">
      <c r="D13" s="6" t="s">
        <v>39</v>
      </c>
      <c r="E13" s="6" t="s">
        <v>40</v>
      </c>
      <c r="F13" s="15">
        <f>'Calculateur de cotes'!G7</f>
        <v>1.6475953565505805</v>
      </c>
      <c r="G13" s="15">
        <f>'Calculateur de cotes'!H7</f>
        <v>2.5441741357234315</v>
      </c>
      <c r="H13" s="16"/>
      <c r="I13" s="16"/>
      <c r="J13" s="14" t="str">
        <f>IF(H13="","",IF(H13=2,D13,E13))</f>
        <v/>
      </c>
      <c r="K13" s="15" t="str">
        <f>IF(H13="","",IF(H13=2,F13,G13))</f>
        <v/>
      </c>
      <c r="L13" s="15" t="str">
        <f>IF(K13="","",K13*6)</f>
        <v/>
      </c>
      <c r="M13" s="15" t="str">
        <f>IF(K13="","",K13*3)</f>
        <v/>
      </c>
    </row>
    <row r="14" spans="2:18" ht="15" x14ac:dyDescent="0.25">
      <c r="D14" s="17"/>
      <c r="E14" s="17"/>
      <c r="F14" s="17"/>
      <c r="G14" s="17"/>
      <c r="H14" s="17"/>
      <c r="I14" s="18"/>
      <c r="J14" s="19"/>
      <c r="K14" s="17"/>
      <c r="L14" s="17"/>
    </row>
    <row r="15" spans="2:18" ht="14.45" customHeight="1" x14ac:dyDescent="0.25">
      <c r="B15" s="21" t="s">
        <v>27</v>
      </c>
      <c r="C15" s="22"/>
      <c r="D15" s="12" t="s">
        <v>16</v>
      </c>
      <c r="E15" s="12" t="s">
        <v>17</v>
      </c>
      <c r="F15" s="12" t="s">
        <v>18</v>
      </c>
      <c r="G15" s="12" t="s">
        <v>19</v>
      </c>
      <c r="H15" s="13" t="s">
        <v>20</v>
      </c>
      <c r="I15" s="13" t="s">
        <v>21</v>
      </c>
      <c r="J15" s="14" t="s">
        <v>22</v>
      </c>
      <c r="K15" s="12" t="s">
        <v>23</v>
      </c>
      <c r="L15" s="12" t="s">
        <v>31</v>
      </c>
      <c r="M15" s="12" t="s">
        <v>32</v>
      </c>
      <c r="R15" s="20"/>
    </row>
    <row r="16" spans="2:18" ht="15" x14ac:dyDescent="0.25">
      <c r="D16" s="6" t="s">
        <v>41</v>
      </c>
      <c r="E16" s="6" t="s">
        <v>42</v>
      </c>
      <c r="F16" s="15">
        <f>'Calculateur de cotes'!G8</f>
        <v>1.2885375494071145</v>
      </c>
      <c r="G16" s="15">
        <f>'Calculateur de cotes'!H8</f>
        <v>4.4657534246575361</v>
      </c>
      <c r="H16" s="16"/>
      <c r="I16" s="16"/>
      <c r="J16" s="14" t="str">
        <f>IF(H16="","",IF(H16=2,D16,E16))</f>
        <v/>
      </c>
      <c r="K16" s="15" t="str">
        <f>IF(H16="","",IF(H16=2,F16,G16))</f>
        <v/>
      </c>
      <c r="L16" s="15" t="str">
        <f>IF(K16="","",K16*6)</f>
        <v/>
      </c>
      <c r="M16" s="15" t="str">
        <f>IF(K16="","",K16*3)</f>
        <v/>
      </c>
    </row>
    <row r="17" spans="2:15" ht="15" x14ac:dyDescent="0.25">
      <c r="D17" s="17"/>
      <c r="E17" s="17"/>
      <c r="F17" s="17"/>
      <c r="G17" s="17"/>
      <c r="H17" s="17"/>
      <c r="I17" s="18"/>
      <c r="J17" s="19"/>
      <c r="K17" s="17"/>
      <c r="L17" s="17"/>
      <c r="O17" s="20"/>
    </row>
    <row r="18" spans="2:15" ht="15" x14ac:dyDescent="0.25">
      <c r="B18" s="21" t="s">
        <v>28</v>
      </c>
      <c r="C18" s="22"/>
      <c r="D18" s="12" t="s">
        <v>16</v>
      </c>
      <c r="E18" s="12" t="s">
        <v>17</v>
      </c>
      <c r="F18" s="12" t="s">
        <v>18</v>
      </c>
      <c r="G18" s="12" t="s">
        <v>19</v>
      </c>
      <c r="H18" s="13" t="s">
        <v>20</v>
      </c>
      <c r="I18" s="13" t="s">
        <v>21</v>
      </c>
      <c r="J18" s="14" t="s">
        <v>22</v>
      </c>
      <c r="K18" s="12" t="s">
        <v>23</v>
      </c>
      <c r="L18" s="12" t="s">
        <v>31</v>
      </c>
      <c r="M18" s="12" t="s">
        <v>32</v>
      </c>
    </row>
    <row r="19" spans="2:15" ht="15" x14ac:dyDescent="0.25">
      <c r="D19" s="6" t="s">
        <v>43</v>
      </c>
      <c r="E19" s="6" t="s">
        <v>44</v>
      </c>
      <c r="F19" s="15">
        <f>'Calculateur de cotes'!G9</f>
        <v>1.2659303313508918</v>
      </c>
      <c r="G19" s="15">
        <f>'Calculateur de cotes'!H9</f>
        <v>4.7603833865814709</v>
      </c>
      <c r="H19" s="16"/>
      <c r="I19" s="16"/>
      <c r="J19" s="14" t="str">
        <f>IF(H19="","",IF(H19=2,D19,E19))</f>
        <v/>
      </c>
      <c r="K19" s="15" t="str">
        <f>IF(H19="","",IF(H19=2,F19,G19))</f>
        <v/>
      </c>
      <c r="L19" s="15" t="str">
        <f>IF(K19="","",K19*6)</f>
        <v/>
      </c>
      <c r="M19" s="15" t="str">
        <f>IF(K19="","",K19*3)</f>
        <v/>
      </c>
    </row>
    <row r="20" spans="2:15" ht="15" x14ac:dyDescent="0.25">
      <c r="D20" s="17"/>
      <c r="E20" s="17"/>
      <c r="F20" s="17"/>
      <c r="G20" s="17"/>
      <c r="H20" s="17"/>
      <c r="I20" s="18"/>
      <c r="J20" s="19"/>
      <c r="K20" s="17"/>
      <c r="L20" s="17"/>
    </row>
    <row r="21" spans="2:15" ht="15" x14ac:dyDescent="0.25">
      <c r="B21" s="21" t="s">
        <v>29</v>
      </c>
      <c r="C21" s="22"/>
      <c r="D21" s="12" t="s">
        <v>16</v>
      </c>
      <c r="E21" s="12" t="s">
        <v>17</v>
      </c>
      <c r="F21" s="12" t="s">
        <v>18</v>
      </c>
      <c r="G21" s="12" t="s">
        <v>19</v>
      </c>
      <c r="H21" s="13" t="s">
        <v>20</v>
      </c>
      <c r="I21" s="13" t="s">
        <v>21</v>
      </c>
      <c r="J21" s="14" t="s">
        <v>22</v>
      </c>
      <c r="K21" s="12" t="s">
        <v>23</v>
      </c>
      <c r="L21" s="12" t="s">
        <v>31</v>
      </c>
      <c r="M21" s="12" t="s">
        <v>32</v>
      </c>
    </row>
    <row r="22" spans="2:15" ht="15" x14ac:dyDescent="0.25">
      <c r="D22" s="6" t="s">
        <v>45</v>
      </c>
      <c r="E22" s="6" t="s">
        <v>46</v>
      </c>
      <c r="F22" s="15">
        <f>'Calculateur de cotes'!G10</f>
        <v>1.75</v>
      </c>
      <c r="G22" s="15">
        <f>'Calculateur de cotes'!H10</f>
        <v>2.333333333333333</v>
      </c>
      <c r="H22" s="16"/>
      <c r="I22" s="16"/>
      <c r="J22" s="14" t="str">
        <f>IF(H22="","",IF(H22=2,D22,E22))</f>
        <v/>
      </c>
      <c r="K22" s="15" t="str">
        <f>IF(H22="","",IF(H22=2,F22,G22))</f>
        <v/>
      </c>
      <c r="L22" s="15" t="str">
        <f>IF(K22="","",K22*6)</f>
        <v/>
      </c>
      <c r="M22" s="15" t="str">
        <f>IF(K22="","",K22*3)</f>
        <v/>
      </c>
    </row>
    <row r="23" spans="2:15" ht="15" x14ac:dyDescent="0.25">
      <c r="D23" s="17"/>
      <c r="E23" s="17"/>
      <c r="F23" s="17"/>
      <c r="G23" s="17"/>
      <c r="H23" s="17"/>
      <c r="I23" s="18"/>
      <c r="J23" s="19"/>
      <c r="K23" s="17"/>
      <c r="L23" s="17"/>
    </row>
    <row r="24" spans="2:15" ht="15" x14ac:dyDescent="0.25">
      <c r="B24" s="21" t="s">
        <v>30</v>
      </c>
      <c r="C24" s="22"/>
      <c r="D24" s="12" t="s">
        <v>16</v>
      </c>
      <c r="E24" s="12" t="s">
        <v>17</v>
      </c>
      <c r="F24" s="12" t="s">
        <v>18</v>
      </c>
      <c r="G24" s="12" t="s">
        <v>19</v>
      </c>
      <c r="H24" s="13" t="s">
        <v>20</v>
      </c>
      <c r="I24" s="13" t="s">
        <v>21</v>
      </c>
      <c r="J24" s="14" t="s">
        <v>22</v>
      </c>
      <c r="K24" s="12" t="s">
        <v>23</v>
      </c>
      <c r="L24" s="12" t="s">
        <v>31</v>
      </c>
      <c r="M24" s="12" t="s">
        <v>32</v>
      </c>
    </row>
    <row r="25" spans="2:15" ht="15" x14ac:dyDescent="0.25">
      <c r="D25" s="6" t="s">
        <v>47</v>
      </c>
      <c r="E25" s="6" t="s">
        <v>48</v>
      </c>
      <c r="F25" s="15">
        <f>'Calculateur de cotes'!G11</f>
        <v>4.738888888888888</v>
      </c>
      <c r="G25" s="15">
        <f>'Calculateur de cotes'!H11</f>
        <v>1.2674591381872216</v>
      </c>
      <c r="H25" s="16"/>
      <c r="I25" s="16"/>
      <c r="J25" s="14" t="str">
        <f>IF(H25="","",IF(H25=2,D25,E25))</f>
        <v/>
      </c>
      <c r="K25" s="15" t="str">
        <f>IF(H25="","",IF(H25=2,F25,G25))</f>
        <v/>
      </c>
      <c r="L25" s="15" t="str">
        <f>IF(K25="","",K25*6)</f>
        <v/>
      </c>
      <c r="M25" s="15" t="str">
        <f>IF(K25="","",K25*3)</f>
        <v/>
      </c>
    </row>
    <row r="27" spans="2:15" x14ac:dyDescent="0.2">
      <c r="J27" s="23"/>
      <c r="K27" s="23"/>
    </row>
  </sheetData>
  <mergeCells count="10">
    <mergeCell ref="B18:C18"/>
    <mergeCell ref="B21:C21"/>
    <mergeCell ref="B24:C24"/>
    <mergeCell ref="J27:K27"/>
    <mergeCell ref="B1:I1"/>
    <mergeCell ref="B3:C3"/>
    <mergeCell ref="B6:C6"/>
    <mergeCell ref="B9:C9"/>
    <mergeCell ref="B12:C12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Calculateur de cotes</vt:lpstr>
      <vt:lpstr>Feuille pronostiqueur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Favier</dc:creator>
  <cp:lastModifiedBy>FAVIER Paul</cp:lastModifiedBy>
  <dcterms:created xsi:type="dcterms:W3CDTF">2024-03-23T20:05:56Z</dcterms:created>
  <dcterms:modified xsi:type="dcterms:W3CDTF">2024-03-26T12:53:01Z</dcterms:modified>
</cp:coreProperties>
</file>