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tyles.xml" Type="http://schemas.openxmlformats.org/officeDocument/2006/relationships/styles"/><Relationship Id="rId3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Filename</t>
        </is>
      </c>
      <c r="B1" s="1" t="inlineStr">
        <is>
          <t>Network</t>
        </is>
      </c>
      <c r="C1" s="1" t="inlineStr">
        <is>
          <t>Demand Type</t>
        </is>
      </c>
      <c r="D1" s="1" t="inlineStr">
        <is>
          <t>Demand mode</t>
        </is>
      </c>
      <c r="E1" s="1" t="inlineStr">
        <is>
          <t>Exp. Time</t>
        </is>
      </c>
      <c r="F1" s="1" t="inlineStr">
        <is>
          <t>Exp. Time2</t>
        </is>
      </c>
      <c r="G1" s="1" t="inlineStr">
        <is>
          <t>TLS Type</t>
        </is>
      </c>
      <c r="H1" s="1" t="inlineStr">
        <is>
          <t>Agent Type</t>
        </is>
      </c>
      <c r="I1" s="1" t="inlineStr">
        <is>
          <t>Features</t>
        </is>
      </c>
      <c r="J1" s="1" t="inlineStr">
        <is>
          <t>Reward</t>
        </is>
      </c>
      <c r="K1" s="1" t="inlineStr">
        <is>
          <t>Travel Time</t>
        </is>
      </c>
      <c r="L1" s="1" t="inlineStr">
        <is>
          <t>Waiting Time</t>
        </is>
      </c>
      <c r="M1" s="1" t="inlineStr">
        <is>
          <t>Speed</t>
        </is>
      </c>
      <c r="N1" s="1" t="inlineStr">
        <is>
          <t>Stops</t>
        </is>
      </c>
      <c r="O1" s="1" t="inlineStr">
        <is>
          <t>Epsilon Time</t>
        </is>
      </c>
      <c r="P1" s="1" t="inlineStr">
        <is>
          <t>Min Replay</t>
        </is>
      </c>
      <c r="Q1" s="1" t="inlineStr">
        <is>
          <t>Max Replay</t>
        </is>
      </c>
      <c r="R1" s="1" t="inlineStr">
        <is>
          <t>Time</t>
        </is>
      </c>
      <c r="S1" s="1" t="inlineStr">
        <is>
          <t>Train: Actions Per Intersection</t>
        </is>
      </c>
      <c r="T1" s="1" t="inlineStr">
        <is>
          <t>Train: Rewards Per Intersection</t>
        </is>
      </c>
      <c r="U1" s="1" t="inlineStr">
        <is>
          <t>Test: Actions Per Intersection</t>
        </is>
      </c>
      <c r="V1" s="1" t="inlineStr">
        <is>
          <t>Test: Rewards Per Intersection</t>
        </is>
      </c>
      <c r="W1" s="1" t="inlineStr">
        <is>
          <t>Loss</t>
        </is>
      </c>
      <c r="X1" s="1" t="inlineStr">
        <is>
          <t>Rewards</t>
        </is>
      </c>
      <c r="Y1" s="1" t="inlineStr">
        <is>
          <t>Network Size</t>
        </is>
      </c>
    </row>
    <row r="2">
      <c r="A2" t="inlineStr">
        <is>
          <t>20210328025438.772606</t>
        </is>
      </c>
      <c r="B2" t="inlineStr">
        <is>
          <t>intersection</t>
        </is>
      </c>
      <c r="C2" t="inlineStr">
        <is>
          <t>constant</t>
        </is>
      </c>
      <c r="D2" t="inlineStr">
        <is>
          <t>step</t>
        </is>
      </c>
      <c r="E2" t="inlineStr">
        <is>
          <t>3000000</t>
        </is>
      </c>
      <c r="F2" t="n">
        <v>50000</v>
      </c>
      <c r="G2" t="inlineStr">
        <is>
          <t>rl</t>
        </is>
      </c>
      <c r="H2" t="inlineStr">
        <is>
          <t>DQN</t>
        </is>
      </c>
      <c r="I2" t="inlineStr">
        <is>
          <t>(speed, count)</t>
        </is>
      </c>
      <c r="J2" t="inlineStr">
        <is>
          <t>reward_min_speed_delta</t>
        </is>
      </c>
      <c r="K2" t="inlineStr">
        <is>
          <t>25.086 ± 12.910</t>
        </is>
      </c>
      <c r="L2" t="inlineStr">
        <is>
          <t>8.447 ± 10.750</t>
        </is>
      </c>
      <c r="M2" t="inlineStr">
        <is>
          <t>6.798 ± 3.566</t>
        </is>
      </c>
      <c r="N2" t="inlineStr">
        <is>
          <t>0.466 ± 0.500</t>
        </is>
      </c>
      <c r="O2" t="inlineStr">
        <is>
          <t>45000</t>
        </is>
      </c>
      <c r="P2" t="inlineStr">
        <is>
          <t>5000</t>
        </is>
      </c>
      <c r="Q2" t="inlineStr">
        <is>
          <t>50000</t>
        </is>
      </c>
      <c r="R2" t="inlineStr">
        <is>
          <t>0:00:00</t>
        </is>
      </c>
      <c r="S2">
        <f>HYPERLINK("data/plots/20210328025438.772606/train/actions_per_intersection.png", "Image")</f>
        <v/>
      </c>
      <c r="T2">
        <f>HYPERLINK("data/plots/20210328025438.772606/train/rewards_per_intersection.png", "Image")</f>
        <v/>
      </c>
      <c r="U2">
        <f>HYPERLINK("data/plots/20210328025438.772606/test/actions_per_intersection.png", "Image")</f>
        <v/>
      </c>
      <c r="V2">
        <f>HYPERLINK("data/plots/20210328025438.772606/test/rewards_per_intersection.png", "Image")</f>
        <v/>
      </c>
      <c r="W2">
        <f>HYPERLINK("data/plots/20210328025438.772606/loss.png", "Image")</f>
        <v/>
      </c>
      <c r="X2">
        <f>HYPERLINK("data/plots/train20210328025438.772606/rewards.png", "Image")</f>
        <v/>
      </c>
      <c r="Y2" t="inlineStr">
        <is>
          <t>[8, 16][8]</t>
        </is>
      </c>
    </row>
    <row r="3">
      <c r="A3" t="inlineStr">
        <is>
          <t>20210409133901.524084</t>
        </is>
      </c>
      <c r="B3" t="inlineStr">
        <is>
          <t>grid</t>
        </is>
      </c>
      <c r="C3" t="inlineStr">
        <is>
          <t>constant</t>
        </is>
      </c>
      <c r="D3" t="inlineStr">
        <is>
          <t>step</t>
        </is>
      </c>
      <c r="E3" t="inlineStr">
        <is>
          <t>5000000</t>
        </is>
      </c>
      <c r="F3" t="n">
        <v>83333.33333333333</v>
      </c>
      <c r="G3" t="inlineStr">
        <is>
          <t>centralized</t>
        </is>
      </c>
      <c r="H3" t="inlineStr">
        <is>
          <t>DQN</t>
        </is>
      </c>
      <c r="I3" t="inlineStr">
        <is>
          <t>(speed, count)</t>
        </is>
      </c>
      <c r="J3" t="inlineStr">
        <is>
          <t>reward_min_speed_delta</t>
        </is>
      </c>
      <c r="K3" t="inlineStr">
        <is>
          <t>35.062 ± 15.970</t>
        </is>
      </c>
      <c r="L3" t="inlineStr">
        <is>
          <t>11.211 ± 11.901</t>
        </is>
      </c>
      <c r="M3" t="inlineStr">
        <is>
          <t>7.230 ± 3.329</t>
        </is>
      </c>
      <c r="N3" t="inlineStr">
        <is>
          <t>0.605 ± 0.573</t>
        </is>
      </c>
      <c r="O3" t="inlineStr">
        <is>
          <t>45000</t>
        </is>
      </c>
      <c r="P3" t="inlineStr">
        <is>
          <t>5000</t>
        </is>
      </c>
      <c r="Q3" t="inlineStr">
        <is>
          <t>50000</t>
        </is>
      </c>
      <c r="R3" t="inlineStr">
        <is>
          <t>0:00:00</t>
        </is>
      </c>
      <c r="S3">
        <f>HYPERLINK("data/plots/20210409133901.524084/train/actions_per_intersection.png", "Image")</f>
        <v/>
      </c>
      <c r="T3">
        <f>HYPERLINK("data/plots/20210409133901.524084/train/rewards_per_intersection.png", "Image")</f>
        <v/>
      </c>
      <c r="U3">
        <f>HYPERLINK("data/plots/20210409133901.524084/test/actions_per_intersection.png", "Image")</f>
        <v/>
      </c>
      <c r="V3">
        <f>HYPERLINK("data/plots/20210409133901.524084/test/rewards_per_intersection.png", "Image")</f>
        <v/>
      </c>
      <c r="W3">
        <f>HYPERLINK("data/plots/20210409133901.524084/loss.png", "Image")</f>
        <v/>
      </c>
      <c r="X3">
        <f>HYPERLINK("data/plots/train20210409133901.524084/rewards.png", "Image")</f>
        <v/>
      </c>
      <c r="Y3" t="inlineStr">
        <is>
          <t>[8, 16][8]</t>
        </is>
      </c>
    </row>
    <row r="4">
      <c r="A4" t="inlineStr">
        <is>
          <t>20210414162248.072287</t>
        </is>
      </c>
      <c r="B4" t="inlineStr">
        <is>
          <t>grid</t>
        </is>
      </c>
      <c r="C4" t="inlineStr">
        <is>
          <t>constant</t>
        </is>
      </c>
      <c r="D4" t="inlineStr">
        <is>
          <t>step</t>
        </is>
      </c>
      <c r="E4" t="inlineStr">
        <is>
          <t>7200000</t>
        </is>
      </c>
      <c r="F4" t="n">
        <v>120000</v>
      </c>
      <c r="G4" t="inlineStr">
        <is>
          <t>centralized</t>
        </is>
      </c>
      <c r="H4" t="inlineStr">
        <is>
          <t>DQN</t>
        </is>
      </c>
      <c r="I4" t="inlineStr">
        <is>
          <t>(speed, count)</t>
        </is>
      </c>
      <c r="J4" t="inlineStr">
        <is>
          <t>reward_min_speed_delta</t>
        </is>
      </c>
      <c r="K4" t="inlineStr">
        <is>
          <t>35.357 ± 16.112</t>
        </is>
      </c>
      <c r="L4" t="inlineStr">
        <is>
          <t>11.338 ± 12.162</t>
        </is>
      </c>
      <c r="M4" t="inlineStr">
        <is>
          <t>7.182 ± 3.336</t>
        </is>
      </c>
      <c r="N4" t="inlineStr">
        <is>
          <t>0.608 ± 0.577</t>
        </is>
      </c>
      <c r="O4" t="inlineStr">
        <is>
          <t>100000</t>
        </is>
      </c>
      <c r="P4" t="inlineStr">
        <is>
          <t>5000</t>
        </is>
      </c>
      <c r="Q4" t="inlineStr">
        <is>
          <t>50000</t>
        </is>
      </c>
      <c r="R4" t="inlineStr">
        <is>
          <t>0:00:00</t>
        </is>
      </c>
      <c r="S4">
        <f>HYPERLINK("data/plots/20210414162248.072287/train/actions_per_intersection.png", "Image")</f>
        <v/>
      </c>
      <c r="T4">
        <f>HYPERLINK("data/plots/20210414162248.072287/train/rewards_per_intersection.png", "Image")</f>
        <v/>
      </c>
      <c r="U4">
        <f>HYPERLINK("data/plots/20210414162248.072287/test/actions_per_intersection.png", "Image")</f>
        <v/>
      </c>
      <c r="V4">
        <f>HYPERLINK("data/plots/20210414162248.072287/test/rewards_per_intersection.png", "Image")</f>
        <v/>
      </c>
      <c r="W4">
        <f>HYPERLINK("data/plots/20210414162248.072287/loss.png", "Image")</f>
        <v/>
      </c>
      <c r="X4">
        <f>HYPERLINK("data/plots/train20210414162248.072287/rewards.png", "Image")</f>
        <v/>
      </c>
      <c r="Y4" t="inlineStr">
        <is>
          <t>[8, 16][8]</t>
        </is>
      </c>
    </row>
    <row r="5">
      <c r="A5" t="inlineStr">
        <is>
          <t>20210415132255.987863</t>
        </is>
      </c>
      <c r="B5" t="inlineStr">
        <is>
          <t>grid</t>
        </is>
      </c>
      <c r="C5" t="inlineStr">
        <is>
          <t>variable</t>
        </is>
      </c>
      <c r="D5" t="inlineStr">
        <is>
          <t>step</t>
        </is>
      </c>
      <c r="E5" t="inlineStr">
        <is>
          <t>7200000</t>
        </is>
      </c>
      <c r="F5" t="n">
        <v>120000</v>
      </c>
      <c r="G5" t="inlineStr">
        <is>
          <t>centralized</t>
        </is>
      </c>
      <c r="H5" t="inlineStr">
        <is>
          <t>DQN</t>
        </is>
      </c>
      <c r="I5" t="inlineStr">
        <is>
          <t>(speed, count)</t>
        </is>
      </c>
      <c r="J5" t="inlineStr">
        <is>
          <t>reward_min_speed_delta</t>
        </is>
      </c>
      <c r="K5" t="inlineStr">
        <is>
          <t>44.077 ± 29.261</t>
        </is>
      </c>
      <c r="L5" t="inlineStr">
        <is>
          <t>17.411 ± 21.909</t>
        </is>
      </c>
      <c r="M5" t="inlineStr">
        <is>
          <t>6.423 ± 3.294</t>
        </is>
      </c>
      <c r="N5" t="inlineStr">
        <is>
          <t>0.785 ± 0.787</t>
        </is>
      </c>
      <c r="O5" t="inlineStr">
        <is>
          <t>100000</t>
        </is>
      </c>
      <c r="P5" t="inlineStr">
        <is>
          <t>5000</t>
        </is>
      </c>
      <c r="Q5" t="inlineStr">
        <is>
          <t>50000</t>
        </is>
      </c>
      <c r="R5" t="inlineStr">
        <is>
          <t>0:00:00</t>
        </is>
      </c>
      <c r="S5">
        <f>HYPERLINK("data/plots/20210415132255.987863/train/actions_per_intersection.png", "Image")</f>
        <v/>
      </c>
      <c r="T5">
        <f>HYPERLINK("data/plots/20210415132255.987863/train/rewards_per_intersection.png", "Image")</f>
        <v/>
      </c>
      <c r="U5">
        <f>HYPERLINK("data/plots/20210415132255.987863/test/actions_per_intersection.png", "Image")</f>
        <v/>
      </c>
      <c r="V5">
        <f>HYPERLINK("data/plots/20210415132255.987863/test/rewards_per_intersection.png", "Image")</f>
        <v/>
      </c>
      <c r="W5">
        <f>HYPERLINK("data/plots/20210415132255.987863/loss.png", "Image")</f>
        <v/>
      </c>
      <c r="X5">
        <f>HYPERLINK("data/plots/train20210415132255.987863/rewards.png", "Image")</f>
        <v/>
      </c>
      <c r="Y5" t="inlineStr">
        <is>
          <t>[8, 16][8]</t>
        </is>
      </c>
    </row>
    <row r="6">
      <c r="A6" t="inlineStr">
        <is>
          <t>20210416035225.382663</t>
        </is>
      </c>
      <c r="B6" t="inlineStr">
        <is>
          <t>grid</t>
        </is>
      </c>
      <c r="C6" t="inlineStr">
        <is>
          <t>variable</t>
        </is>
      </c>
      <c r="D6" t="inlineStr">
        <is>
          <t>step</t>
        </is>
      </c>
      <c r="E6" t="inlineStr">
        <is>
          <t>7200000</t>
        </is>
      </c>
      <c r="F6" t="n">
        <v>120000</v>
      </c>
      <c r="G6" t="inlineStr">
        <is>
          <t>rl</t>
        </is>
      </c>
      <c r="H6" t="inlineStr">
        <is>
          <t>DQN</t>
        </is>
      </c>
      <c r="I6" t="inlineStr">
        <is>
          <t>(speed, count)</t>
        </is>
      </c>
      <c r="J6" t="inlineStr">
        <is>
          <t>reward_min_speed_delta</t>
        </is>
      </c>
      <c r="K6" t="inlineStr">
        <is>
          <t>36.513 ± 15.991</t>
        </is>
      </c>
      <c r="L6" t="inlineStr">
        <is>
          <t>11.746 ± 11.978</t>
        </is>
      </c>
      <c r="M6" t="inlineStr">
        <is>
          <t>6.956 ± 3.187</t>
        </is>
      </c>
      <c r="N6" t="inlineStr">
        <is>
          <t>0.626 ± 0.569</t>
        </is>
      </c>
      <c r="O6" t="inlineStr">
        <is>
          <t>100000</t>
        </is>
      </c>
      <c r="P6" t="inlineStr">
        <is>
          <t>5000</t>
        </is>
      </c>
      <c r="Q6" t="inlineStr">
        <is>
          <t>50000</t>
        </is>
      </c>
      <c r="R6" t="inlineStr">
        <is>
          <t>0:00:00</t>
        </is>
      </c>
      <c r="S6">
        <f>HYPERLINK("data/plots/20210416035225.382663/train/actions_per_intersection.png", "Image")</f>
        <v/>
      </c>
      <c r="T6">
        <f>HYPERLINK("data/plots/20210416035225.382663/train/rewards_per_intersection.png", "Image")</f>
        <v/>
      </c>
      <c r="U6">
        <f>HYPERLINK("data/plots/20210416035225.382663/test/actions_per_intersection.png", "Image")</f>
        <v/>
      </c>
      <c r="V6">
        <f>HYPERLINK("data/plots/20210416035225.382663/test/rewards_per_intersection.png", "Image")</f>
        <v/>
      </c>
      <c r="W6">
        <f>HYPERLINK("data/plots/20210416035225.382663/loss.png", "Image")</f>
        <v/>
      </c>
      <c r="X6">
        <f>HYPERLINK("data/plots/train20210416035225.382663/rewards.png", "Image")</f>
        <v/>
      </c>
      <c r="Y6" t="inlineStr">
        <is>
          <t>[8, 16][8]</t>
        </is>
      </c>
    </row>
    <row r="7">
      <c r="A7" t="inlineStr">
        <is>
          <t>20210417081305.609274</t>
        </is>
      </c>
      <c r="B7" t="inlineStr">
        <is>
          <t>grid</t>
        </is>
      </c>
      <c r="C7" t="inlineStr">
        <is>
          <t>variable</t>
        </is>
      </c>
      <c r="D7" t="inlineStr">
        <is>
          <t>step</t>
        </is>
      </c>
      <c r="E7" t="inlineStr">
        <is>
          <t>7200000</t>
        </is>
      </c>
      <c r="F7" t="n">
        <v>120000</v>
      </c>
      <c r="G7" t="inlineStr">
        <is>
          <t>centralized</t>
        </is>
      </c>
      <c r="H7" t="inlineStr">
        <is>
          <t>DQN</t>
        </is>
      </c>
      <c r="I7" t="inlineStr">
        <is>
          <t>(speed, count)</t>
        </is>
      </c>
      <c r="J7" t="inlineStr">
        <is>
          <t>reward_min_speed_delta</t>
        </is>
      </c>
      <c r="K7" t="inlineStr">
        <is>
          <t>42.238 ± 30.898</t>
        </is>
      </c>
      <c r="L7" t="inlineStr">
        <is>
          <t>16.159 ± 22.935</t>
        </is>
      </c>
      <c r="M7" t="inlineStr">
        <is>
          <t>6.651 ± 3.315</t>
        </is>
      </c>
      <c r="N7" t="inlineStr">
        <is>
          <t>0.762 ± 0.846</t>
        </is>
      </c>
      <c r="O7" t="inlineStr">
        <is>
          <t>100000</t>
        </is>
      </c>
      <c r="P7" t="inlineStr">
        <is>
          <t>10000</t>
        </is>
      </c>
      <c r="Q7" t="inlineStr">
        <is>
          <t>100000</t>
        </is>
      </c>
      <c r="R7" t="inlineStr">
        <is>
          <t>0:00:00</t>
        </is>
      </c>
      <c r="S7">
        <f>HYPERLINK("data/plots/20210417081305.609274/train/actions_per_intersection.png", "Image")</f>
        <v/>
      </c>
      <c r="T7">
        <f>HYPERLINK("data/plots/20210417081305.609274/train/rewards_per_intersection.png", "Image")</f>
        <v/>
      </c>
      <c r="U7">
        <f>HYPERLINK("data/plots/20210417081305.609274/test/actions_per_intersection.png", "Image")</f>
        <v/>
      </c>
      <c r="V7">
        <f>HYPERLINK("data/plots/20210417081305.609274/test/rewards_per_intersection.png", "Image")</f>
        <v/>
      </c>
      <c r="W7">
        <f>HYPERLINK("data/plots/20210417081305.609274/loss.png", "Image")</f>
        <v/>
      </c>
      <c r="X7">
        <f>HYPERLINK("data/plots/train20210417081305.609274/rewards.png", "Image")</f>
        <v/>
      </c>
      <c r="Y7" t="inlineStr">
        <is>
          <t>[8, 16][8]</t>
        </is>
      </c>
    </row>
    <row r="8">
      <c r="A8" t="inlineStr">
        <is>
          <t>20210419142148.398590</t>
        </is>
      </c>
      <c r="B8" t="inlineStr">
        <is>
          <t>grid</t>
        </is>
      </c>
      <c r="C8" t="inlineStr">
        <is>
          <t>variable</t>
        </is>
      </c>
      <c r="D8" t="inlineStr">
        <is>
          <t>step</t>
        </is>
      </c>
      <c r="E8" t="inlineStr">
        <is>
          <t>7200000</t>
        </is>
      </c>
      <c r="F8" t="n">
        <v>120000</v>
      </c>
      <c r="G8" t="inlineStr">
        <is>
          <t>centralized</t>
        </is>
      </c>
      <c r="H8" t="inlineStr">
        <is>
          <t>DQN</t>
        </is>
      </c>
      <c r="I8" t="inlineStr">
        <is>
          <t>(delay,)</t>
        </is>
      </c>
      <c r="J8" t="inlineStr">
        <is>
          <t>reward_min_delay</t>
        </is>
      </c>
      <c r="K8" t="inlineStr">
        <is>
          <t>45.362 ± 33.114</t>
        </is>
      </c>
      <c r="L8" t="inlineStr">
        <is>
          <t>18.314 ± 24.167</t>
        </is>
      </c>
      <c r="M8" t="inlineStr">
        <is>
          <t>6.378 ± 3.307</t>
        </is>
      </c>
      <c r="N8" t="inlineStr">
        <is>
          <t>0.839 ± 0.936</t>
        </is>
      </c>
      <c r="O8" t="inlineStr">
        <is>
          <t>100000</t>
        </is>
      </c>
      <c r="P8" t="inlineStr">
        <is>
          <t>10000</t>
        </is>
      </c>
      <c r="Q8" t="inlineStr">
        <is>
          <t>100000</t>
        </is>
      </c>
      <c r="R8" t="inlineStr">
        <is>
          <t>0:00:00</t>
        </is>
      </c>
      <c r="S8">
        <f>HYPERLINK("data/plots/20210419142148.398590/train/actions_per_intersection.png", "Image")</f>
        <v/>
      </c>
      <c r="T8">
        <f>HYPERLINK("data/plots/20210419142148.398590/train/rewards_per_intersection.png", "Image")</f>
        <v/>
      </c>
      <c r="U8">
        <f>HYPERLINK("data/plots/20210419142148.398590/test/actions_per_intersection.png", "Image")</f>
        <v/>
      </c>
      <c r="V8">
        <f>HYPERLINK("data/plots/20210419142148.398590/test/rewards_per_intersection.png", "Image")</f>
        <v/>
      </c>
      <c r="W8">
        <f>HYPERLINK("data/plots/20210419142148.398590/loss.png", "Image")</f>
        <v/>
      </c>
      <c r="X8">
        <f>HYPERLINK("data/plots/train20210419142148.398590/rewards.png", "Image")</f>
        <v/>
      </c>
      <c r="Y8" t="inlineStr">
        <is>
          <t>[8, 16][8]</t>
        </is>
      </c>
    </row>
    <row r="9">
      <c r="A9" t="inlineStr">
        <is>
          <t>20210421184402.286502</t>
        </is>
      </c>
      <c r="B9" t="inlineStr">
        <is>
          <t>grid</t>
        </is>
      </c>
      <c r="C9" t="inlineStr">
        <is>
          <t>constant</t>
        </is>
      </c>
      <c r="D9" t="inlineStr">
        <is>
          <t>step</t>
        </is>
      </c>
      <c r="E9" t="inlineStr">
        <is>
          <t>7200000</t>
        </is>
      </c>
      <c r="F9" t="n">
        <v>120000</v>
      </c>
      <c r="G9" t="inlineStr">
        <is>
          <t>centralized</t>
        </is>
      </c>
      <c r="H9" t="inlineStr">
        <is>
          <t>DQN</t>
        </is>
      </c>
      <c r="I9" t="inlineStr">
        <is>
          <t>(delay,)</t>
        </is>
      </c>
      <c r="J9" t="inlineStr">
        <is>
          <t>reward_min_delay</t>
        </is>
      </c>
      <c r="K9" t="inlineStr">
        <is>
          <t>36.581 ± 17.774</t>
        </is>
      </c>
      <c r="L9" t="inlineStr">
        <is>
          <t>12.157 ± 12.982</t>
        </is>
      </c>
      <c r="M9" t="inlineStr">
        <is>
          <t>7.050 ± 3.310</t>
        </is>
      </c>
      <c r="N9" t="inlineStr">
        <is>
          <t>0.631 ± 0.592</t>
        </is>
      </c>
      <c r="O9" t="inlineStr">
        <is>
          <t>100000</t>
        </is>
      </c>
      <c r="P9" t="inlineStr">
        <is>
          <t>10000</t>
        </is>
      </c>
      <c r="Q9" t="inlineStr">
        <is>
          <t>120000</t>
        </is>
      </c>
      <c r="R9" t="inlineStr">
        <is>
          <t>0:00:00</t>
        </is>
      </c>
      <c r="S9">
        <f>HYPERLINK("data/plots/20210421184402.286502/train/actions_per_intersection.png", "Image")</f>
        <v/>
      </c>
      <c r="T9">
        <f>HYPERLINK("data/plots/20210421184402.286502/train/rewards_per_intersection.png", "Image")</f>
        <v/>
      </c>
      <c r="U9">
        <f>HYPERLINK("data/plots/20210421184402.286502/test/actions_per_intersection.png", "Image")</f>
        <v/>
      </c>
      <c r="V9">
        <f>HYPERLINK("data/plots/20210421184402.286502/test/rewards_per_intersection.png", "Image")</f>
        <v/>
      </c>
      <c r="W9">
        <f>HYPERLINK("data/plots/20210421184402.286502/loss.png", "Image")</f>
        <v/>
      </c>
      <c r="X9">
        <f>HYPERLINK("data/plots/train20210421184402.286502/rewards.png", "Image")</f>
        <v/>
      </c>
      <c r="Y9" t="inlineStr">
        <is>
          <t>[32,64][64,64]</t>
        </is>
      </c>
    </row>
    <row r="10">
      <c r="A10" t="inlineStr">
        <is>
          <t>20210422023222.095018</t>
        </is>
      </c>
      <c r="B10" t="inlineStr">
        <is>
          <t>grid</t>
        </is>
      </c>
      <c r="C10" t="inlineStr">
        <is>
          <t>constant</t>
        </is>
      </c>
      <c r="D10" t="inlineStr">
        <is>
          <t>step</t>
        </is>
      </c>
      <c r="E10" t="inlineStr">
        <is>
          <t>7200000</t>
        </is>
      </c>
      <c r="F10" t="n">
        <v>120000</v>
      </c>
      <c r="G10" t="inlineStr">
        <is>
          <t>rl</t>
        </is>
      </c>
      <c r="H10" t="inlineStr">
        <is>
          <t>DQN</t>
        </is>
      </c>
      <c r="I10" t="inlineStr">
        <is>
          <t>(delay,)</t>
        </is>
      </c>
      <c r="J10" t="inlineStr">
        <is>
          <t>reward_min_delay</t>
        </is>
      </c>
      <c r="K10" t="inlineStr">
        <is>
          <t>34.334 ± 14.989</t>
        </is>
      </c>
      <c r="L10" t="inlineStr">
        <is>
          <t>10.701 ± 11.678</t>
        </is>
      </c>
      <c r="M10" t="inlineStr">
        <is>
          <t>7.340 ± 3.409</t>
        </is>
      </c>
      <c r="N10" t="inlineStr">
        <is>
          <t>0.586 ± 0.569</t>
        </is>
      </c>
      <c r="O10" t="inlineStr">
        <is>
          <t>100000</t>
        </is>
      </c>
      <c r="P10" t="inlineStr">
        <is>
          <t>10000</t>
        </is>
      </c>
      <c r="Q10" t="inlineStr">
        <is>
          <t>120000</t>
        </is>
      </c>
      <c r="R10" t="inlineStr">
        <is>
          <t>0:00:00</t>
        </is>
      </c>
      <c r="S10">
        <f>HYPERLINK("data/plots/20210422023222.095018/train/actions_per_intersection.png", "Image")</f>
        <v/>
      </c>
      <c r="T10">
        <f>HYPERLINK("data/plots/20210422023222.095018/train/rewards_per_intersection.png", "Image")</f>
        <v/>
      </c>
      <c r="U10">
        <f>HYPERLINK("data/plots/20210422023222.095018/test/actions_per_intersection.png", "Image")</f>
        <v/>
      </c>
      <c r="V10">
        <f>HYPERLINK("data/plots/20210422023222.095018/test/rewards_per_intersection.png", "Image")</f>
        <v/>
      </c>
      <c r="W10">
        <f>HYPERLINK("data/plots/20210422023222.095018/loss.png", "Image")</f>
        <v/>
      </c>
      <c r="X10">
        <f>HYPERLINK("data/plots/train20210422023222.095018/rewards.png", "Image")</f>
        <v/>
      </c>
      <c r="Y10" t="inlineStr">
        <is>
          <t>[32,64][64,64]</t>
        </is>
      </c>
    </row>
    <row r="11">
      <c r="A11" t="inlineStr">
        <is>
          <t>20210422140018.877665</t>
        </is>
      </c>
      <c r="B11" t="inlineStr">
        <is>
          <t>grid</t>
        </is>
      </c>
      <c r="C11" t="inlineStr">
        <is>
          <t>variable</t>
        </is>
      </c>
      <c r="D11" t="inlineStr">
        <is>
          <t>step</t>
        </is>
      </c>
      <c r="E11" t="inlineStr">
        <is>
          <t>7200000</t>
        </is>
      </c>
      <c r="F11" t="n">
        <v>120000</v>
      </c>
      <c r="G11" t="inlineStr">
        <is>
          <t>centralized</t>
        </is>
      </c>
      <c r="H11" t="inlineStr">
        <is>
          <t>DQN</t>
        </is>
      </c>
      <c r="I11" t="inlineStr">
        <is>
          <t>(delay,)</t>
        </is>
      </c>
      <c r="J11" t="inlineStr">
        <is>
          <t>reward_min_delay</t>
        </is>
      </c>
      <c r="K11" t="inlineStr">
        <is>
          <t>43.378 ± 24.090</t>
        </is>
      </c>
      <c r="L11" t="inlineStr">
        <is>
          <t>16.553 ± 16.780</t>
        </is>
      </c>
      <c r="M11" t="inlineStr">
        <is>
          <t>6.343 ± 3.251</t>
        </is>
      </c>
      <c r="N11" t="inlineStr">
        <is>
          <t>0.784 ± 0.692</t>
        </is>
      </c>
      <c r="O11" t="inlineStr">
        <is>
          <t>100000</t>
        </is>
      </c>
      <c r="P11" t="inlineStr">
        <is>
          <t>10000</t>
        </is>
      </c>
      <c r="Q11" t="inlineStr">
        <is>
          <t>120000</t>
        </is>
      </c>
      <c r="R11" t="inlineStr">
        <is>
          <t>0:00:00</t>
        </is>
      </c>
      <c r="S11">
        <f>HYPERLINK("data/plots/20210422140018.877665/train/actions_per_intersection.png", "Image")</f>
        <v/>
      </c>
      <c r="T11">
        <f>HYPERLINK("data/plots/20210422140018.877665/train/rewards_per_intersection.png", "Image")</f>
        <v/>
      </c>
      <c r="U11">
        <f>HYPERLINK("data/plots/20210422140018.877665/test/actions_per_intersection.png", "Image")</f>
        <v/>
      </c>
      <c r="V11">
        <f>HYPERLINK("data/plots/20210422140018.877665/test/rewards_per_intersection.png", "Image")</f>
        <v/>
      </c>
      <c r="W11">
        <f>HYPERLINK("data/plots/20210422140018.877665/loss.png", "Image")</f>
        <v/>
      </c>
      <c r="X11">
        <f>HYPERLINK("data/plots/train20210422140018.877665/rewards.png", "Image")</f>
        <v/>
      </c>
      <c r="Y11" t="inlineStr">
        <is>
          <t>[32,64][64,64]</t>
        </is>
      </c>
    </row>
    <row r="12">
      <c r="A12" t="inlineStr">
        <is>
          <t>20210422205739.872102</t>
        </is>
      </c>
      <c r="B12" t="inlineStr">
        <is>
          <t>grid</t>
        </is>
      </c>
      <c r="C12" t="inlineStr">
        <is>
          <t>variable</t>
        </is>
      </c>
      <c r="D12" t="inlineStr">
        <is>
          <t>step</t>
        </is>
      </c>
      <c r="E12" t="inlineStr">
        <is>
          <t>7200000</t>
        </is>
      </c>
      <c r="F12" t="n">
        <v>120000</v>
      </c>
      <c r="G12" t="inlineStr">
        <is>
          <t>rl</t>
        </is>
      </c>
      <c r="H12" t="inlineStr">
        <is>
          <t>DQN</t>
        </is>
      </c>
      <c r="I12" t="inlineStr">
        <is>
          <t>(delay,)</t>
        </is>
      </c>
      <c r="J12" t="inlineStr">
        <is>
          <t>reward_min_delay</t>
        </is>
      </c>
      <c r="K12" t="inlineStr">
        <is>
          <t>38.413 ± 18.105</t>
        </is>
      </c>
      <c r="L12" t="inlineStr">
        <is>
          <t>12.886 ± 13.129</t>
        </is>
      </c>
      <c r="M12" t="inlineStr">
        <is>
          <t>6.749 ± 3.181</t>
        </is>
      </c>
      <c r="N12" t="inlineStr">
        <is>
          <t>0.665 ± 0.598</t>
        </is>
      </c>
      <c r="O12" t="inlineStr">
        <is>
          <t>100000</t>
        </is>
      </c>
      <c r="P12" t="inlineStr">
        <is>
          <t>10000</t>
        </is>
      </c>
      <c r="Q12" t="inlineStr">
        <is>
          <t>120000</t>
        </is>
      </c>
      <c r="R12" t="inlineStr">
        <is>
          <t>0:00:00</t>
        </is>
      </c>
      <c r="S12">
        <f>HYPERLINK("data/plots/20210422205739.872102/train/actions_per_intersection.png", "Image")</f>
        <v/>
      </c>
      <c r="T12">
        <f>HYPERLINK("data/plots/20210422205739.872102/train/rewards_per_intersection.png", "Image")</f>
        <v/>
      </c>
      <c r="U12">
        <f>HYPERLINK("data/plots/20210422205739.872102/test/actions_per_intersection.png", "Image")</f>
        <v/>
      </c>
      <c r="V12">
        <f>HYPERLINK("data/plots/20210422205739.872102/test/rewards_per_intersection.png", "Image")</f>
        <v/>
      </c>
      <c r="W12">
        <f>HYPERLINK("data/plots/20210422205739.872102/loss.png", "Image")</f>
        <v/>
      </c>
      <c r="X12">
        <f>HYPERLINK("data/plots/train20210422205739.872102/rewards.png", "Image")</f>
        <v/>
      </c>
      <c r="Y12" t="inlineStr">
        <is>
          <t>[32,64][64,64]</t>
        </is>
      </c>
    </row>
    <row r="13">
      <c r="A13" t="inlineStr">
        <is>
          <t>20210423143434.958217</t>
        </is>
      </c>
      <c r="B13" t="inlineStr">
        <is>
          <t>grid</t>
        </is>
      </c>
      <c r="C13" t="inlineStr">
        <is>
          <t>constant</t>
        </is>
      </c>
      <c r="D13" t="inlineStr">
        <is>
          <t>step</t>
        </is>
      </c>
      <c r="E13" t="inlineStr">
        <is>
          <t>7200000</t>
        </is>
      </c>
      <c r="F13" t="n">
        <v>120000</v>
      </c>
      <c r="G13" t="inlineStr">
        <is>
          <t>centralized</t>
        </is>
      </c>
      <c r="H13" t="inlineStr">
        <is>
          <t>DQN</t>
        </is>
      </c>
      <c r="I13" t="inlineStr">
        <is>
          <t>(delay,)</t>
        </is>
      </c>
      <c r="J13" t="inlineStr">
        <is>
          <t>reward_min_delay</t>
        </is>
      </c>
      <c r="K13" t="inlineStr">
        <is>
          <t>36.133 ± 17.026</t>
        </is>
      </c>
      <c r="L13" t="inlineStr">
        <is>
          <t>11.831 ± 12.668</t>
        </is>
      </c>
      <c r="M13" t="inlineStr">
        <is>
          <t>7.092 ± 3.323</t>
        </is>
      </c>
      <c r="N13" t="inlineStr">
        <is>
          <t>0.618 ± 0.582</t>
        </is>
      </c>
      <c r="O13" t="inlineStr">
        <is>
          <t>100000</t>
        </is>
      </c>
      <c r="P13" t="inlineStr">
        <is>
          <t>10000</t>
        </is>
      </c>
      <c r="Q13" t="inlineStr">
        <is>
          <t>120000</t>
        </is>
      </c>
      <c r="R13" t="inlineStr">
        <is>
          <t>0:00:00</t>
        </is>
      </c>
      <c r="S13">
        <f>HYPERLINK("data/plots/20210423143434.958217/train/actions_per_intersection.png", "Image")</f>
        <v/>
      </c>
      <c r="T13">
        <f>HYPERLINK("data/plots/20210423143434.958217/train/rewards_per_intersection.png", "Image")</f>
        <v/>
      </c>
      <c r="U13">
        <f>HYPERLINK("data/plots/20210423143434.958217/test/actions_per_intersection.png", "Image")</f>
        <v/>
      </c>
      <c r="V13">
        <f>HYPERLINK("data/plots/20210423143434.958217/test/rewards_per_intersection.png", "Image")</f>
        <v/>
      </c>
      <c r="W13">
        <f>HYPERLINK("data/plots/20210423143434.958217/loss.png", "Image")</f>
        <v/>
      </c>
      <c r="X13">
        <f>HYPERLINK("data/plots/train20210423143434.958217/rewards.png", "Image")</f>
        <v/>
      </c>
      <c r="Y13" t="inlineStr">
        <is>
          <t>[32,64][64]</t>
        </is>
      </c>
    </row>
    <row r="14">
      <c r="A14" t="inlineStr">
        <is>
          <t>20210427143618.197596</t>
        </is>
      </c>
      <c r="B14" t="inlineStr">
        <is>
          <t>grid</t>
        </is>
      </c>
      <c r="C14" t="inlineStr">
        <is>
          <t>variable</t>
        </is>
      </c>
      <c r="D14" t="inlineStr">
        <is>
          <t>step</t>
        </is>
      </c>
      <c r="E14" t="inlineStr">
        <is>
          <t>7200000</t>
        </is>
      </c>
      <c r="F14" t="n">
        <v>120000</v>
      </c>
      <c r="G14" t="inlineStr">
        <is>
          <t>centralized</t>
        </is>
      </c>
      <c r="H14" t="inlineStr">
        <is>
          <t>DQN</t>
        </is>
      </c>
      <c r="I14" t="inlineStr">
        <is>
          <t>(delay,)</t>
        </is>
      </c>
      <c r="J14" t="inlineStr">
        <is>
          <t>reward_min_delay</t>
        </is>
      </c>
      <c r="K14" t="inlineStr">
        <is>
          <t>39.186 ± 19.899</t>
        </is>
      </c>
      <c r="L14" t="inlineStr">
        <is>
          <t>13.807 ± 15.320</t>
        </is>
      </c>
      <c r="M14" t="inlineStr">
        <is>
          <t>6.741 ± 3.257</t>
        </is>
      </c>
      <c r="N14" t="inlineStr">
        <is>
          <t>0.680 ± 0.615</t>
        </is>
      </c>
      <c r="O14" t="inlineStr">
        <is>
          <t>100000</t>
        </is>
      </c>
      <c r="P14" t="inlineStr">
        <is>
          <t>10000</t>
        </is>
      </c>
      <c r="Q14" t="inlineStr">
        <is>
          <t>120000</t>
        </is>
      </c>
      <c r="R14" t="inlineStr">
        <is>
          <t>0:00:00</t>
        </is>
      </c>
      <c r="S14">
        <f>HYPERLINK("data/plots/20210427143618.197596/train/actions_per_intersection.png", "Image")</f>
        <v/>
      </c>
      <c r="T14">
        <f>HYPERLINK("data/plots/20210427143618.197596/train/rewards_per_intersection.png", "Image")</f>
        <v/>
      </c>
      <c r="U14">
        <f>HYPERLINK("data/plots/20210427143618.197596/test/actions_per_intersection.png", "Image")</f>
        <v/>
      </c>
      <c r="V14">
        <f>HYPERLINK("data/plots/20210427143618.197596/test/rewards_per_intersection.png", "Image")</f>
        <v/>
      </c>
      <c r="W14">
        <f>HYPERLINK("data/plots/20210427143618.197596/loss.png", "Image")</f>
        <v/>
      </c>
      <c r="X14">
        <f>HYPERLINK("data/plots/train20210427143618.197596/rewards.png", "Image")</f>
        <v/>
      </c>
      <c r="Y14" t="inlineStr">
        <is>
          <t>[8,16,16][8]</t>
        </is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2021-04-28T16:11:20Z</dcterms:created>
  <dcterms:modified xmlns:dcterms="http://purl.org/dc/terms/" xmlns:xsi="http://www.w3.org/2001/XMLSchema-instance" xsi:type="dcterms:W3CDTF">2021-04-28T16:11:20Z</dcterms:modified>
</cp:coreProperties>
</file>