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Demand Type</t>
        </is>
      </c>
      <c r="C1" s="1" t="inlineStr">
        <is>
          <t>TLS Type</t>
        </is>
      </c>
      <c r="D1" s="1" t="inlineStr">
        <is>
          <t>Network Size</t>
        </is>
      </c>
      <c r="E1" s="1" t="inlineStr">
        <is>
          <t>Travel Time</t>
        </is>
      </c>
      <c r="F1" s="1" t="inlineStr">
        <is>
          <t>Min TT</t>
        </is>
      </c>
      <c r="G1" s="1" t="inlineStr">
        <is>
          <t>Rollout Std</t>
        </is>
      </c>
      <c r="H1" s="1" t="inlineStr">
        <is>
          <t>Waiting Time</t>
        </is>
      </c>
      <c r="I1" s="1" t="inlineStr">
        <is>
          <t>Speed</t>
        </is>
      </c>
      <c r="J1" s="1" t="inlineStr">
        <is>
          <t>Stops</t>
        </is>
      </c>
      <c r="K1" s="1" t="inlineStr">
        <is>
          <t>Train: Actions Per Intersection</t>
        </is>
      </c>
      <c r="L1" s="1" t="inlineStr">
        <is>
          <t>Train: Rewards Per Intersection</t>
        </is>
      </c>
      <c r="M1" s="1" t="inlineStr">
        <is>
          <t>Test: Rewards Per Intersection</t>
        </is>
      </c>
      <c r="N1" s="1" t="inlineStr">
        <is>
          <t>Loss</t>
        </is>
      </c>
      <c r="O1" s="1" t="inlineStr">
        <is>
          <t>Rewards</t>
        </is>
      </c>
      <c r="P1" s="1" t="inlineStr">
        <is>
          <t>Time Period</t>
        </is>
      </c>
      <c r="Q1" s="1" t="inlineStr">
        <is>
          <t>Network</t>
        </is>
      </c>
      <c r="R1" s="1" t="inlineStr">
        <is>
          <t>Demand mode</t>
        </is>
      </c>
      <c r="S1" s="1" t="inlineStr">
        <is>
          <t>Exp. Time</t>
        </is>
      </c>
      <c r="T1" s="1" t="inlineStr">
        <is>
          <t>Exp. Time2</t>
        </is>
      </c>
      <c r="U1" s="1" t="inlineStr">
        <is>
          <t>Agent Type</t>
        </is>
      </c>
      <c r="V1" s="1" t="inlineStr">
        <is>
          <t>Features</t>
        </is>
      </c>
      <c r="W1" s="1" t="inlineStr">
        <is>
          <t>Reward</t>
        </is>
      </c>
      <c r="X1" s="1" t="inlineStr">
        <is>
          <t>Epsilon Time</t>
        </is>
      </c>
      <c r="Y1" s="1" t="inlineStr">
        <is>
          <t>Min Replay</t>
        </is>
      </c>
      <c r="Z1" s="1" t="inlineStr">
        <is>
          <t>Max Replay</t>
        </is>
      </c>
      <c r="AA1" s="1" t="inlineStr">
        <is>
          <t>Time</t>
        </is>
      </c>
      <c r="AB1" s="1" t="inlineStr">
        <is>
          <t>Rollout Data</t>
        </is>
      </c>
    </row>
    <row r="2">
      <c r="A2" t="inlineStr">
        <is>
          <t>20210328025438.772606</t>
        </is>
      </c>
      <c r="B2" t="inlineStr">
        <is>
          <t>constant</t>
        </is>
      </c>
      <c r="C2" t="inlineStr">
        <is>
          <t>rl</t>
        </is>
      </c>
      <c r="D2" t="inlineStr">
        <is>
          <t>[8, 16][8]</t>
        </is>
      </c>
      <c r="E2" t="inlineStr">
        <is>
          <t>25.086 ± 12.910</t>
        </is>
      </c>
      <c r="F2" t="n">
        <v>24.81366666666667</v>
      </c>
      <c r="G2" t="n">
        <v>0.3165860693964401</v>
      </c>
      <c r="H2" t="inlineStr">
        <is>
          <t>8.447 ± 10.750</t>
        </is>
      </c>
      <c r="I2" t="inlineStr">
        <is>
          <t>6.798 ± 3.566</t>
        </is>
      </c>
      <c r="J2" t="inlineStr">
        <is>
          <t>0.466 ± 0.500</t>
        </is>
      </c>
      <c r="K2">
        <f>HYPERLINK("data/plots/20210328025438.772606/train/actions_per_intersection.png", "Image")</f>
        <v/>
      </c>
      <c r="L2">
        <f>HYPERLINK("data/plots/20210328025438.772606/train/rewards_per_intersection.png", "Image")</f>
        <v/>
      </c>
      <c r="M2">
        <f>HYPERLINK("data/plots/20210328025438.772606/test/rewards_per_intersection.png", "Image")</f>
        <v/>
      </c>
      <c r="N2">
        <f>HYPERLINK("data/plots/20210328025438.772606/loss.png", "Image")</f>
        <v/>
      </c>
      <c r="O2">
        <f>HYPERLINK("data/plots/20210328025438.772606/train/rewards.png", "Image")</f>
        <v/>
      </c>
      <c r="P2" t="inlineStr">
        <is>
          <t>None</t>
        </is>
      </c>
      <c r="Q2" t="inlineStr">
        <is>
          <t>intersection</t>
        </is>
      </c>
      <c r="R2" t="inlineStr">
        <is>
          <t>step</t>
        </is>
      </c>
      <c r="S2" t="inlineStr">
        <is>
          <t>3000000</t>
        </is>
      </c>
      <c r="T2" t="n">
        <v>50000</v>
      </c>
      <c r="U2" t="inlineStr">
        <is>
          <t>DQN</t>
        </is>
      </c>
      <c r="V2" t="inlineStr">
        <is>
          <t>(speed, count)</t>
        </is>
      </c>
      <c r="W2" t="inlineStr">
        <is>
          <t>reward_min_speed_delta</t>
        </is>
      </c>
      <c r="X2" t="inlineStr">
        <is>
          <t>45000</t>
        </is>
      </c>
      <c r="Y2" t="inlineStr">
        <is>
          <t>5000</t>
        </is>
      </c>
      <c r="Z2" t="inlineStr">
        <is>
          <t>50000</t>
        </is>
      </c>
      <c r="AA2" t="inlineStr">
        <is>
          <t>0:00:00</t>
        </is>
      </c>
      <c r="AB2">
        <f>HYPERLINK("data/plots/20210328025438.772606/test/20210328025438.772606_metrics.csv", "File")</f>
        <v/>
      </c>
    </row>
    <row r="3">
      <c r="A3" t="inlineStr">
        <is>
          <t>20210409133901.524084</t>
        </is>
      </c>
      <c r="B3" t="inlineStr">
        <is>
          <t>constant</t>
        </is>
      </c>
      <c r="C3" t="inlineStr">
        <is>
          <t>centralized</t>
        </is>
      </c>
      <c r="D3" t="inlineStr">
        <is>
          <t>[8, 16][8]</t>
        </is>
      </c>
      <c r="E3" t="inlineStr">
        <is>
          <t>35.062 ± 15.970</t>
        </is>
      </c>
      <c r="F3" t="n">
        <v>34.17166666666667</v>
      </c>
      <c r="G3" t="n">
        <v>0.7343280927249108</v>
      </c>
      <c r="H3" t="inlineStr">
        <is>
          <t>11.211 ± 11.901</t>
        </is>
      </c>
      <c r="I3" t="inlineStr">
        <is>
          <t>7.230 ± 3.329</t>
        </is>
      </c>
      <c r="J3" t="inlineStr">
        <is>
          <t>0.605 ± 0.573</t>
        </is>
      </c>
      <c r="K3">
        <f>HYPERLINK("data/plots/20210409133901.524084/train/actions_per_intersection.png", "Image")</f>
        <v/>
      </c>
      <c r="L3">
        <f>HYPERLINK("data/plots/20210409133901.524084/train/rewards_per_intersection.png", "Image")</f>
        <v/>
      </c>
      <c r="M3">
        <f>HYPERLINK("data/plots/20210409133901.524084/test/rewards_per_intersection.png", "Image")</f>
        <v/>
      </c>
      <c r="N3">
        <f>HYPERLINK("data/plots/20210409133901.524084/loss.png", "Image")</f>
        <v/>
      </c>
      <c r="O3">
        <f>HYPERLINK("data/plots/20210409133901.524084/train/rewards.png", "Image")</f>
        <v/>
      </c>
      <c r="P3" t="inlineStr">
        <is>
          <t>None</t>
        </is>
      </c>
      <c r="Q3" t="inlineStr">
        <is>
          <t>grid</t>
        </is>
      </c>
      <c r="R3" t="inlineStr">
        <is>
          <t>step</t>
        </is>
      </c>
      <c r="S3" t="inlineStr">
        <is>
          <t>5000000</t>
        </is>
      </c>
      <c r="T3" t="n">
        <v>83333.33333333333</v>
      </c>
      <c r="U3" t="inlineStr">
        <is>
          <t>DQN</t>
        </is>
      </c>
      <c r="V3" t="inlineStr">
        <is>
          <t>(speed, count)</t>
        </is>
      </c>
      <c r="W3" t="inlineStr">
        <is>
          <t>reward_min_speed_delta</t>
        </is>
      </c>
      <c r="X3" t="inlineStr">
        <is>
          <t>45000</t>
        </is>
      </c>
      <c r="Y3" t="inlineStr">
        <is>
          <t>5000</t>
        </is>
      </c>
      <c r="Z3" t="inlineStr">
        <is>
          <t>50000</t>
        </is>
      </c>
      <c r="AA3" t="inlineStr">
        <is>
          <t>0:00:00</t>
        </is>
      </c>
      <c r="AB3">
        <f>HYPERLINK("data/plots/20210409133901.524084/test/20210409133901.524084_metrics.csv", "File")</f>
        <v/>
      </c>
    </row>
    <row r="4">
      <c r="A4" t="inlineStr">
        <is>
          <t>20210414162248.072287</t>
        </is>
      </c>
      <c r="B4" t="inlineStr">
        <is>
          <t>constant</t>
        </is>
      </c>
      <c r="C4" t="inlineStr">
        <is>
          <t>centralized</t>
        </is>
      </c>
      <c r="D4" t="inlineStr">
        <is>
          <t>[8, 16][8]</t>
        </is>
      </c>
      <c r="E4" t="inlineStr">
        <is>
          <t>35.357 ± 16.112</t>
        </is>
      </c>
      <c r="F4" t="n">
        <v>34.35133333333334</v>
      </c>
      <c r="G4" t="n">
        <v>1.28822876102839</v>
      </c>
      <c r="H4" t="inlineStr">
        <is>
          <t>11.338 ± 12.162</t>
        </is>
      </c>
      <c r="I4" t="inlineStr">
        <is>
          <t>7.182 ± 3.336</t>
        </is>
      </c>
      <c r="J4" t="inlineStr">
        <is>
          <t>0.608 ± 0.577</t>
        </is>
      </c>
      <c r="K4">
        <f>HYPERLINK("data/plots/20210414162248.072287/train/actions_per_intersection.png", "Image")</f>
        <v/>
      </c>
      <c r="L4">
        <f>HYPERLINK("data/plots/20210414162248.072287/train/rewards_per_intersection.png", "Image")</f>
        <v/>
      </c>
      <c r="M4">
        <f>HYPERLINK("data/plots/20210414162248.072287/test/rewards_per_intersection.png", "Image")</f>
        <v/>
      </c>
      <c r="N4">
        <f>HYPERLINK("data/plots/20210414162248.072287/loss.png", "Image")</f>
        <v/>
      </c>
      <c r="O4">
        <f>HYPERLINK("data/plots/20210414162248.072287/train/rewards.png", "Image")</f>
        <v/>
      </c>
      <c r="P4" t="inlineStr">
        <is>
          <t>None</t>
        </is>
      </c>
      <c r="Q4" t="inlineStr">
        <is>
          <t>grid</t>
        </is>
      </c>
      <c r="R4" t="inlineStr">
        <is>
          <t>step</t>
        </is>
      </c>
      <c r="S4" t="inlineStr">
        <is>
          <t>7200000</t>
        </is>
      </c>
      <c r="T4" t="n">
        <v>120000</v>
      </c>
      <c r="U4" t="inlineStr">
        <is>
          <t>DQN</t>
        </is>
      </c>
      <c r="V4" t="inlineStr">
        <is>
          <t>(speed, count)</t>
        </is>
      </c>
      <c r="W4" t="inlineStr">
        <is>
          <t>reward_min_speed_delta</t>
        </is>
      </c>
      <c r="X4" t="inlineStr">
        <is>
          <t>100000</t>
        </is>
      </c>
      <c r="Y4" t="inlineStr">
        <is>
          <t>5000</t>
        </is>
      </c>
      <c r="Z4" t="inlineStr">
        <is>
          <t>50000</t>
        </is>
      </c>
      <c r="AA4" t="inlineStr">
        <is>
          <t>0:00:00</t>
        </is>
      </c>
      <c r="AB4">
        <f>HYPERLINK("data/plots/20210414162248.072287/test/20210414162248.072287_metrics.csv", "File")</f>
        <v/>
      </c>
    </row>
    <row r="5">
      <c r="A5" t="inlineStr">
        <is>
          <t>20210415132255.987863</t>
        </is>
      </c>
      <c r="B5" t="inlineStr">
        <is>
          <t>variable</t>
        </is>
      </c>
      <c r="C5" t="inlineStr">
        <is>
          <t>centralized</t>
        </is>
      </c>
      <c r="D5" t="inlineStr">
        <is>
          <t>[8, 16][8]</t>
        </is>
      </c>
      <c r="E5" t="inlineStr">
        <is>
          <t>44.077 ± 29.261</t>
        </is>
      </c>
      <c r="F5" t="n">
        <v>36.86533333333333</v>
      </c>
      <c r="G5" t="n">
        <v>9.897908663185465</v>
      </c>
      <c r="H5" t="inlineStr">
        <is>
          <t>17.411 ± 21.909</t>
        </is>
      </c>
      <c r="I5" t="inlineStr">
        <is>
          <t>6.423 ± 3.294</t>
        </is>
      </c>
      <c r="J5" t="inlineStr">
        <is>
          <t>0.785 ± 0.787</t>
        </is>
      </c>
      <c r="K5">
        <f>HYPERLINK("data/plots/20210415132255.987863/train/actions_per_intersection.png", "Image")</f>
        <v/>
      </c>
      <c r="L5">
        <f>HYPERLINK("data/plots/20210415132255.987863/train/rewards_per_intersection.png", "Image")</f>
        <v/>
      </c>
      <c r="M5">
        <f>HYPERLINK("data/plots/20210415132255.987863/test/rewards_per_intersection.png", "Image")</f>
        <v/>
      </c>
      <c r="N5">
        <f>HYPERLINK("data/plots/20210415132255.987863/loss.png", "Image")</f>
        <v/>
      </c>
      <c r="O5">
        <f>HYPERLINK("data/plots/20210415132255.987863/train/rewards.png", "Image")</f>
        <v/>
      </c>
      <c r="P5" t="inlineStr">
        <is>
          <t>None</t>
        </is>
      </c>
      <c r="Q5" t="inlineStr">
        <is>
          <t>grid</t>
        </is>
      </c>
      <c r="R5" t="inlineStr">
        <is>
          <t>step</t>
        </is>
      </c>
      <c r="S5" t="inlineStr">
        <is>
          <t>7200000</t>
        </is>
      </c>
      <c r="T5" t="n">
        <v>120000</v>
      </c>
      <c r="U5" t="inlineStr">
        <is>
          <t>DQN</t>
        </is>
      </c>
      <c r="V5" t="inlineStr">
        <is>
          <t>(speed, count)</t>
        </is>
      </c>
      <c r="W5" t="inlineStr">
        <is>
          <t>reward_min_speed_delta</t>
        </is>
      </c>
      <c r="X5" t="inlineStr">
        <is>
          <t>100000</t>
        </is>
      </c>
      <c r="Y5" t="inlineStr">
        <is>
          <t>5000</t>
        </is>
      </c>
      <c r="Z5" t="inlineStr">
        <is>
          <t>50000</t>
        </is>
      </c>
      <c r="AA5" t="inlineStr">
        <is>
          <t>0:00:00</t>
        </is>
      </c>
      <c r="AB5">
        <f>HYPERLINK("data/plots/20210415132255.987863/test/20210415132255.987863_metrics.csv", "File")</f>
        <v/>
      </c>
    </row>
    <row r="6">
      <c r="A6" t="inlineStr">
        <is>
          <t>20210416035225.382663</t>
        </is>
      </c>
      <c r="B6" t="inlineStr">
        <is>
          <t>variable</t>
        </is>
      </c>
      <c r="C6" t="inlineStr">
        <is>
          <t>rl</t>
        </is>
      </c>
      <c r="D6" t="inlineStr">
        <is>
          <t>[8, 16][8]</t>
        </is>
      </c>
      <c r="E6" t="inlineStr">
        <is>
          <t>36.513 ± 15.991</t>
        </is>
      </c>
      <c r="F6" t="n">
        <v>35.61533333333333</v>
      </c>
      <c r="G6" t="n">
        <v>0.7510688771351527</v>
      </c>
      <c r="H6" t="inlineStr">
        <is>
          <t>11.746 ± 11.978</t>
        </is>
      </c>
      <c r="I6" t="inlineStr">
        <is>
          <t>6.956 ± 3.187</t>
        </is>
      </c>
      <c r="J6" t="inlineStr">
        <is>
          <t>0.626 ± 0.569</t>
        </is>
      </c>
      <c r="K6">
        <f>HYPERLINK("data/plots/20210416035225.382663/train/actions_per_intersection.png", "Image")</f>
        <v/>
      </c>
      <c r="L6">
        <f>HYPERLINK("data/plots/20210416035225.382663/train/rewards_per_intersection.png", "Image")</f>
        <v/>
      </c>
      <c r="M6">
        <f>HYPERLINK("data/plots/20210416035225.382663/test/rewards_per_intersection.png", "Image")</f>
        <v/>
      </c>
      <c r="N6">
        <f>HYPERLINK("data/plots/20210416035225.382663/loss.png", "Image")</f>
        <v/>
      </c>
      <c r="O6">
        <f>HYPERLINK("data/plots/20210416035225.382663/train/rewards.png", "Image")</f>
        <v/>
      </c>
      <c r="P6" t="inlineStr">
        <is>
          <t>None</t>
        </is>
      </c>
      <c r="Q6" t="inlineStr">
        <is>
          <t>grid</t>
        </is>
      </c>
      <c r="R6" t="inlineStr">
        <is>
          <t>step</t>
        </is>
      </c>
      <c r="S6" t="inlineStr">
        <is>
          <t>7200000</t>
        </is>
      </c>
      <c r="T6" t="n">
        <v>120000</v>
      </c>
      <c r="U6" t="inlineStr">
        <is>
          <t>DQN</t>
        </is>
      </c>
      <c r="V6" t="inlineStr">
        <is>
          <t>(speed, count)</t>
        </is>
      </c>
      <c r="W6" t="inlineStr">
        <is>
          <t>reward_min_speed_delta</t>
        </is>
      </c>
      <c r="X6" t="inlineStr">
        <is>
          <t>100000</t>
        </is>
      </c>
      <c r="Y6" t="inlineStr">
        <is>
          <t>5000</t>
        </is>
      </c>
      <c r="Z6" t="inlineStr">
        <is>
          <t>50000</t>
        </is>
      </c>
      <c r="AA6" t="inlineStr">
        <is>
          <t>0:00:00</t>
        </is>
      </c>
      <c r="AB6">
        <f>HYPERLINK("data/plots/20210416035225.382663/test/20210416035225.382663_metrics.csv", "File")</f>
        <v/>
      </c>
    </row>
    <row r="7">
      <c r="A7" t="inlineStr">
        <is>
          <t>20210417081305.609274</t>
        </is>
      </c>
      <c r="B7" t="inlineStr">
        <is>
          <t>variable</t>
        </is>
      </c>
      <c r="C7" t="inlineStr">
        <is>
          <t>centralized</t>
        </is>
      </c>
      <c r="D7" t="inlineStr">
        <is>
          <t>[8, 16][8]</t>
        </is>
      </c>
      <c r="E7" t="inlineStr">
        <is>
          <t>42.238 ± 30.898</t>
        </is>
      </c>
      <c r="F7" t="n">
        <v>35.92833333333333</v>
      </c>
      <c r="G7" t="n">
        <v>14.93755144958486</v>
      </c>
      <c r="H7" t="inlineStr">
        <is>
          <t>16.159 ± 22.935</t>
        </is>
      </c>
      <c r="I7" t="inlineStr">
        <is>
          <t>6.651 ± 3.315</t>
        </is>
      </c>
      <c r="J7" t="inlineStr">
        <is>
          <t>0.762 ± 0.846</t>
        </is>
      </c>
      <c r="K7">
        <f>HYPERLINK("data/plots/20210417081305.609274/train/actions_per_intersection.png", "Image")</f>
        <v/>
      </c>
      <c r="L7">
        <f>HYPERLINK("data/plots/20210417081305.609274/train/rewards_per_intersection.png", "Image")</f>
        <v/>
      </c>
      <c r="M7">
        <f>HYPERLINK("data/plots/20210417081305.609274/test/rewards_per_intersection.png", "Image")</f>
        <v/>
      </c>
      <c r="N7">
        <f>HYPERLINK("data/plots/20210417081305.609274/loss.png", "Image")</f>
        <v/>
      </c>
      <c r="O7">
        <f>HYPERLINK("data/plots/20210417081305.609274/train/rewards.png", "Image")</f>
        <v/>
      </c>
      <c r="P7" t="inlineStr">
        <is>
          <t>None</t>
        </is>
      </c>
      <c r="Q7" t="inlineStr">
        <is>
          <t>grid</t>
        </is>
      </c>
      <c r="R7" t="inlineStr">
        <is>
          <t>step</t>
        </is>
      </c>
      <c r="S7" t="inlineStr">
        <is>
          <t>7200000</t>
        </is>
      </c>
      <c r="T7" t="n">
        <v>120000</v>
      </c>
      <c r="U7" t="inlineStr">
        <is>
          <t>DQN</t>
        </is>
      </c>
      <c r="V7" t="inlineStr">
        <is>
          <t>(speed, count)</t>
        </is>
      </c>
      <c r="W7" t="inlineStr">
        <is>
          <t>reward_min_speed_delta</t>
        </is>
      </c>
      <c r="X7" t="inlineStr">
        <is>
          <t>100000</t>
        </is>
      </c>
      <c r="Y7" t="inlineStr">
        <is>
          <t>10000</t>
        </is>
      </c>
      <c r="Z7" t="inlineStr">
        <is>
          <t>100000</t>
        </is>
      </c>
      <c r="AA7" t="inlineStr">
        <is>
          <t>0:00:00</t>
        </is>
      </c>
      <c r="AB7">
        <f>HYPERLINK("data/plots/20210417081305.609274/test/20210417081305.609274_metrics.csv", "File")</f>
        <v/>
      </c>
    </row>
    <row r="8">
      <c r="A8" t="inlineStr">
        <is>
          <t>20210419142148.398590</t>
        </is>
      </c>
      <c r="B8" t="inlineStr">
        <is>
          <t>variable</t>
        </is>
      </c>
      <c r="C8" t="inlineStr">
        <is>
          <t>centralized</t>
        </is>
      </c>
      <c r="D8" t="inlineStr">
        <is>
          <t>[8, 16][8]</t>
        </is>
      </c>
      <c r="E8" t="inlineStr">
        <is>
          <t>45.362 ± 33.114</t>
        </is>
      </c>
      <c r="F8" t="n">
        <v>36.83033333333334</v>
      </c>
      <c r="G8" t="n">
        <v>13.78852171586914</v>
      </c>
      <c r="H8" t="inlineStr">
        <is>
          <t>18.314 ± 24.167</t>
        </is>
      </c>
      <c r="I8" t="inlineStr">
        <is>
          <t>6.378 ± 3.307</t>
        </is>
      </c>
      <c r="J8" t="inlineStr">
        <is>
          <t>0.839 ± 0.936</t>
        </is>
      </c>
      <c r="K8">
        <f>HYPERLINK("data/plots/20210419142148.398590/train/actions_per_intersection.png", "Image")</f>
        <v/>
      </c>
      <c r="L8">
        <f>HYPERLINK("data/plots/20210419142148.398590/train/rewards_per_intersection.png", "Image")</f>
        <v/>
      </c>
      <c r="M8">
        <f>HYPERLINK("data/plots/20210419142148.398590/test/rewards_per_intersection.png", "Image")</f>
        <v/>
      </c>
      <c r="N8">
        <f>HYPERLINK("data/plots/20210419142148.398590/loss.png", "Image")</f>
        <v/>
      </c>
      <c r="O8">
        <f>HYPERLINK("data/plots/20210419142148.398590/train/rewards.png", "Image")</f>
        <v/>
      </c>
      <c r="P8" t="inlineStr">
        <is>
          <t>None</t>
        </is>
      </c>
      <c r="Q8" t="inlineStr">
        <is>
          <t>grid</t>
        </is>
      </c>
      <c r="R8" t="inlineStr">
        <is>
          <t>step</t>
        </is>
      </c>
      <c r="S8" t="inlineStr">
        <is>
          <t>7200000</t>
        </is>
      </c>
      <c r="T8" t="n">
        <v>120000</v>
      </c>
      <c r="U8" t="inlineStr">
        <is>
          <t>DQN</t>
        </is>
      </c>
      <c r="V8" t="inlineStr">
        <is>
          <t>(delay,)</t>
        </is>
      </c>
      <c r="W8" t="inlineStr">
        <is>
          <t>reward_min_delay</t>
        </is>
      </c>
      <c r="X8" t="inlineStr">
        <is>
          <t>100000</t>
        </is>
      </c>
      <c r="Y8" t="inlineStr">
        <is>
          <t>10000</t>
        </is>
      </c>
      <c r="Z8" t="inlineStr">
        <is>
          <t>100000</t>
        </is>
      </c>
      <c r="AA8" t="inlineStr">
        <is>
          <t>0:00:00</t>
        </is>
      </c>
      <c r="AB8">
        <f>HYPERLINK("data/plots/20210419142148.398590/test/20210419142148.398590_metrics.csv", "File")</f>
        <v/>
      </c>
    </row>
    <row r="9">
      <c r="A9" t="inlineStr">
        <is>
          <t>20210421184402.286502</t>
        </is>
      </c>
      <c r="B9" t="inlineStr">
        <is>
          <t>constant</t>
        </is>
      </c>
      <c r="C9" t="inlineStr">
        <is>
          <t>centralized</t>
        </is>
      </c>
      <c r="D9" t="inlineStr">
        <is>
          <t>[32,64][64,64]</t>
        </is>
      </c>
      <c r="E9" t="inlineStr">
        <is>
          <t>36.581 ± 17.774</t>
        </is>
      </c>
      <c r="F9" t="n">
        <v>36.18266666666667</v>
      </c>
      <c r="G9" t="n">
        <v>0.3548937634466593</v>
      </c>
      <c r="H9" t="inlineStr">
        <is>
          <t>12.157 ± 12.982</t>
        </is>
      </c>
      <c r="I9" t="inlineStr">
        <is>
          <t>7.050 ± 3.310</t>
        </is>
      </c>
      <c r="J9" t="inlineStr">
        <is>
          <t>0.631 ± 0.592</t>
        </is>
      </c>
      <c r="K9">
        <f>HYPERLINK("data/plots/20210421184402.286502/train/actions_per_intersection.png", "Image")</f>
        <v/>
      </c>
      <c r="L9">
        <f>HYPERLINK("data/plots/20210421184402.286502/train/rewards_per_intersection.png", "Image")</f>
        <v/>
      </c>
      <c r="M9">
        <f>HYPERLINK("data/plots/20210421184402.286502/test/rewards_per_intersection.png", "Image")</f>
        <v/>
      </c>
      <c r="N9">
        <f>HYPERLINK("data/plots/20210421184402.286502/loss.png", "Image")</f>
        <v/>
      </c>
      <c r="O9">
        <f>HYPERLINK("data/plots/20210421184402.286502/train/rewards.png", "Image")</f>
        <v/>
      </c>
      <c r="P9" t="inlineStr">
        <is>
          <t>None</t>
        </is>
      </c>
      <c r="Q9" t="inlineStr">
        <is>
          <t>grid</t>
        </is>
      </c>
      <c r="R9" t="inlineStr">
        <is>
          <t>step</t>
        </is>
      </c>
      <c r="S9" t="inlineStr">
        <is>
          <t>7200000</t>
        </is>
      </c>
      <c r="T9" t="n">
        <v>120000</v>
      </c>
      <c r="U9" t="inlineStr">
        <is>
          <t>DQN</t>
        </is>
      </c>
      <c r="V9" t="inlineStr">
        <is>
          <t>(delay,)</t>
        </is>
      </c>
      <c r="W9" t="inlineStr">
        <is>
          <t>reward_min_delay</t>
        </is>
      </c>
      <c r="X9" t="inlineStr">
        <is>
          <t>100000</t>
        </is>
      </c>
      <c r="Y9" t="inlineStr">
        <is>
          <t>10000</t>
        </is>
      </c>
      <c r="Z9" t="inlineStr">
        <is>
          <t>120000</t>
        </is>
      </c>
      <c r="AA9" t="inlineStr">
        <is>
          <t>0:00:00</t>
        </is>
      </c>
      <c r="AB9">
        <f>HYPERLINK("data/plots/20210421184402.286502/test/20210421184402.286502_metrics.csv", "File")</f>
        <v/>
      </c>
    </row>
    <row r="10">
      <c r="A10" t="inlineStr">
        <is>
          <t>20210422023222.095018</t>
        </is>
      </c>
      <c r="B10" t="inlineStr">
        <is>
          <t>constant</t>
        </is>
      </c>
      <c r="C10" t="inlineStr">
        <is>
          <t>rl</t>
        </is>
      </c>
      <c r="D10" t="inlineStr">
        <is>
          <t>[32,64][64,64]</t>
        </is>
      </c>
      <c r="E10" t="inlineStr">
        <is>
          <t>34.334 ± 14.989</t>
        </is>
      </c>
      <c r="F10" t="n">
        <v>34.28833333333333</v>
      </c>
      <c r="G10" t="n">
        <v>0.03420796961506342</v>
      </c>
      <c r="H10" t="inlineStr">
        <is>
          <t>10.701 ± 11.678</t>
        </is>
      </c>
      <c r="I10" t="inlineStr">
        <is>
          <t>7.340 ± 3.409</t>
        </is>
      </c>
      <c r="J10" t="inlineStr">
        <is>
          <t>0.586 ± 0.569</t>
        </is>
      </c>
      <c r="K10">
        <f>HYPERLINK("data/plots/20210422023222.095018/train/actions_per_intersection.png", "Image")</f>
        <v/>
      </c>
      <c r="L10">
        <f>HYPERLINK("data/plots/20210422023222.095018/train/rewards_per_intersection.png", "Image")</f>
        <v/>
      </c>
      <c r="M10">
        <f>HYPERLINK("data/plots/20210422023222.095018/test/rewards_per_intersection.png", "Image")</f>
        <v/>
      </c>
      <c r="N10">
        <f>HYPERLINK("data/plots/20210422023222.095018/loss.png", "Image")</f>
        <v/>
      </c>
      <c r="O10">
        <f>HYPERLINK("data/plots/20210422023222.095018/train/rewards.png", "Image")</f>
        <v/>
      </c>
      <c r="P10" t="inlineStr">
        <is>
          <t>None</t>
        </is>
      </c>
      <c r="Q10" t="inlineStr">
        <is>
          <t>grid</t>
        </is>
      </c>
      <c r="R10" t="inlineStr">
        <is>
          <t>step</t>
        </is>
      </c>
      <c r="S10" t="inlineStr">
        <is>
          <t>7200000</t>
        </is>
      </c>
      <c r="T10" t="n">
        <v>120000</v>
      </c>
      <c r="U10" t="inlineStr">
        <is>
          <t>DQN</t>
        </is>
      </c>
      <c r="V10" t="inlineStr">
        <is>
          <t>(delay,)</t>
        </is>
      </c>
      <c r="W10" t="inlineStr">
        <is>
          <t>reward_min_delay</t>
        </is>
      </c>
      <c r="X10" t="inlineStr">
        <is>
          <t>100000</t>
        </is>
      </c>
      <c r="Y10" t="inlineStr">
        <is>
          <t>10000</t>
        </is>
      </c>
      <c r="Z10" t="inlineStr">
        <is>
          <t>120000</t>
        </is>
      </c>
      <c r="AA10" t="inlineStr">
        <is>
          <t>0:00:00</t>
        </is>
      </c>
      <c r="AB10">
        <f>HYPERLINK("data/plots/20210422023222.095018/test/20210422023222.095018_metrics.csv", "File")</f>
        <v/>
      </c>
    </row>
    <row r="11">
      <c r="A11" t="inlineStr">
        <is>
          <t>20210422140018.877665</t>
        </is>
      </c>
      <c r="B11" t="inlineStr">
        <is>
          <t>variable</t>
        </is>
      </c>
      <c r="C11" t="inlineStr">
        <is>
          <t>centralized</t>
        </is>
      </c>
      <c r="D11" t="inlineStr">
        <is>
          <t>[32,64][64,64]</t>
        </is>
      </c>
      <c r="E11" t="inlineStr">
        <is>
          <t>43.378 ± 24.090</t>
        </is>
      </c>
      <c r="F11" t="n">
        <v>43.162</v>
      </c>
      <c r="G11" t="n">
        <v>0.2347902728441308</v>
      </c>
      <c r="H11" t="inlineStr">
        <is>
          <t>16.553 ± 16.780</t>
        </is>
      </c>
      <c r="I11" t="inlineStr">
        <is>
          <t>6.343 ± 3.251</t>
        </is>
      </c>
      <c r="J11" t="inlineStr">
        <is>
          <t>0.784 ± 0.692</t>
        </is>
      </c>
      <c r="K11">
        <f>HYPERLINK("data/plots/20210422140018.877665/train/actions_per_intersection.png", "Image")</f>
        <v/>
      </c>
      <c r="L11">
        <f>HYPERLINK("data/plots/20210422140018.877665/train/rewards_per_intersection.png", "Image")</f>
        <v/>
      </c>
      <c r="M11">
        <f>HYPERLINK("data/plots/20210422140018.877665/test/rewards_per_intersection.png", "Image")</f>
        <v/>
      </c>
      <c r="N11">
        <f>HYPERLINK("data/plots/20210422140018.877665/loss.png", "Image")</f>
        <v/>
      </c>
      <c r="O11">
        <f>HYPERLINK("data/plots/20210422140018.877665/train/rewards.png", "Image")</f>
        <v/>
      </c>
      <c r="P11" t="inlineStr">
        <is>
          <t>None</t>
        </is>
      </c>
      <c r="Q11" t="inlineStr">
        <is>
          <t>grid</t>
        </is>
      </c>
      <c r="R11" t="inlineStr">
        <is>
          <t>step</t>
        </is>
      </c>
      <c r="S11" t="inlineStr">
        <is>
          <t>7200000</t>
        </is>
      </c>
      <c r="T11" t="n">
        <v>120000</v>
      </c>
      <c r="U11" t="inlineStr">
        <is>
          <t>DQN</t>
        </is>
      </c>
      <c r="V11" t="inlineStr">
        <is>
          <t>(delay,)</t>
        </is>
      </c>
      <c r="W11" t="inlineStr">
        <is>
          <t>reward_min_delay</t>
        </is>
      </c>
      <c r="X11" t="inlineStr">
        <is>
          <t>100000</t>
        </is>
      </c>
      <c r="Y11" t="inlineStr">
        <is>
          <t>10000</t>
        </is>
      </c>
      <c r="Z11" t="inlineStr">
        <is>
          <t>120000</t>
        </is>
      </c>
      <c r="AA11" t="inlineStr">
        <is>
          <t>0:00:00</t>
        </is>
      </c>
      <c r="AB11">
        <f>HYPERLINK("data/plots/20210422140018.877665/test/20210422140018.877665_metrics.csv", "File")</f>
        <v/>
      </c>
    </row>
    <row r="12">
      <c r="A12" t="inlineStr">
        <is>
          <t>20210422205739.872102</t>
        </is>
      </c>
      <c r="B12" t="inlineStr">
        <is>
          <t>variable</t>
        </is>
      </c>
      <c r="C12" t="inlineStr">
        <is>
          <t>rl</t>
        </is>
      </c>
      <c r="D12" t="inlineStr">
        <is>
          <t>[32,64][64,64]</t>
        </is>
      </c>
      <c r="E12" t="inlineStr">
        <is>
          <t>38.413 ± 18.105</t>
        </is>
      </c>
      <c r="F12" t="n">
        <v>37.74733333333333</v>
      </c>
      <c r="G12" t="n">
        <v>0.5281530624803853</v>
      </c>
      <c r="H12" t="inlineStr">
        <is>
          <t>12.886 ± 13.129</t>
        </is>
      </c>
      <c r="I12" t="inlineStr">
        <is>
          <t>6.749 ± 3.181</t>
        </is>
      </c>
      <c r="J12" t="inlineStr">
        <is>
          <t>0.665 ± 0.598</t>
        </is>
      </c>
      <c r="K12">
        <f>HYPERLINK("data/plots/20210422205739.872102/train/actions_per_intersection.png", "Image")</f>
        <v/>
      </c>
      <c r="L12">
        <f>HYPERLINK("data/plots/20210422205739.872102/train/rewards_per_intersection.png", "Image")</f>
        <v/>
      </c>
      <c r="M12">
        <f>HYPERLINK("data/plots/20210422205739.872102/test/rewards_per_intersection.png", "Image")</f>
        <v/>
      </c>
      <c r="N12">
        <f>HYPERLINK("data/plots/20210422205739.872102/loss.png", "Image")</f>
        <v/>
      </c>
      <c r="O12">
        <f>HYPERLINK("data/plots/20210422205739.872102/train/rewards.png", "Image")</f>
        <v/>
      </c>
      <c r="P12" t="inlineStr">
        <is>
          <t>None</t>
        </is>
      </c>
      <c r="Q12" t="inlineStr">
        <is>
          <t>grid</t>
        </is>
      </c>
      <c r="R12" t="inlineStr">
        <is>
          <t>step</t>
        </is>
      </c>
      <c r="S12" t="inlineStr">
        <is>
          <t>7200000</t>
        </is>
      </c>
      <c r="T12" t="n">
        <v>120000</v>
      </c>
      <c r="U12" t="inlineStr">
        <is>
          <t>DQN</t>
        </is>
      </c>
      <c r="V12" t="inlineStr">
        <is>
          <t>(delay,)</t>
        </is>
      </c>
      <c r="W12" t="inlineStr">
        <is>
          <t>reward_min_delay</t>
        </is>
      </c>
      <c r="X12" t="inlineStr">
        <is>
          <t>100000</t>
        </is>
      </c>
      <c r="Y12" t="inlineStr">
        <is>
          <t>10000</t>
        </is>
      </c>
      <c r="Z12" t="inlineStr">
        <is>
          <t>120000</t>
        </is>
      </c>
      <c r="AA12" t="inlineStr">
        <is>
          <t>0:00:00</t>
        </is>
      </c>
      <c r="AB12">
        <f>HYPERLINK("data/plots/20210422205739.872102/test/20210422205739.872102_metrics.csv", "File")</f>
        <v/>
      </c>
    </row>
    <row r="13">
      <c r="A13" t="inlineStr">
        <is>
          <t>20210423143434.958217</t>
        </is>
      </c>
      <c r="B13" t="inlineStr">
        <is>
          <t>constant</t>
        </is>
      </c>
      <c r="C13" t="inlineStr">
        <is>
          <t>centralized</t>
        </is>
      </c>
      <c r="D13" t="inlineStr">
        <is>
          <t>[32,64][64]</t>
        </is>
      </c>
      <c r="E13" t="inlineStr">
        <is>
          <t>36.133 ± 17.026</t>
        </is>
      </c>
      <c r="F13" t="n">
        <v>35.80033333333333</v>
      </c>
      <c r="G13" t="n">
        <v>0.2576002322002671</v>
      </c>
      <c r="H13" t="inlineStr">
        <is>
          <t>11.831 ± 12.668</t>
        </is>
      </c>
      <c r="I13" t="inlineStr">
        <is>
          <t>7.092 ± 3.323</t>
        </is>
      </c>
      <c r="J13" t="inlineStr">
        <is>
          <t>0.618 ± 0.582</t>
        </is>
      </c>
      <c r="K13">
        <f>HYPERLINK("data/plots/20210423143434.958217/train/actions_per_intersection.png", "Image")</f>
        <v/>
      </c>
      <c r="L13">
        <f>HYPERLINK("data/plots/20210423143434.958217/train/rewards_per_intersection.png", "Image")</f>
        <v/>
      </c>
      <c r="M13">
        <f>HYPERLINK("data/plots/20210423143434.958217/test/rewards_per_intersection.png", "Image")</f>
        <v/>
      </c>
      <c r="N13">
        <f>HYPERLINK("data/plots/20210423143434.958217/loss.png", "Image")</f>
        <v/>
      </c>
      <c r="O13">
        <f>HYPERLINK("data/plots/20210423143434.958217/train/rewards.png", "Image")</f>
        <v/>
      </c>
      <c r="P13" t="inlineStr">
        <is>
          <t>None</t>
        </is>
      </c>
      <c r="Q13" t="inlineStr">
        <is>
          <t>grid</t>
        </is>
      </c>
      <c r="R13" t="inlineStr">
        <is>
          <t>step</t>
        </is>
      </c>
      <c r="S13" t="inlineStr">
        <is>
          <t>7200000</t>
        </is>
      </c>
      <c r="T13" t="n">
        <v>120000</v>
      </c>
      <c r="U13" t="inlineStr">
        <is>
          <t>DQN</t>
        </is>
      </c>
      <c r="V13" t="inlineStr">
        <is>
          <t>(delay,)</t>
        </is>
      </c>
      <c r="W13" t="inlineStr">
        <is>
          <t>reward_min_delay</t>
        </is>
      </c>
      <c r="X13" t="inlineStr">
        <is>
          <t>100000</t>
        </is>
      </c>
      <c r="Y13" t="inlineStr">
        <is>
          <t>10000</t>
        </is>
      </c>
      <c r="Z13" t="inlineStr">
        <is>
          <t>120000</t>
        </is>
      </c>
      <c r="AA13" t="inlineStr">
        <is>
          <t>0:00:00</t>
        </is>
      </c>
      <c r="AB13">
        <f>HYPERLINK("data/plots/20210423143434.958217/test/20210423143434.958217_metrics.csv", "File")</f>
        <v/>
      </c>
    </row>
    <row r="14">
      <c r="A14" t="inlineStr">
        <is>
          <t>20210427143618.197596</t>
        </is>
      </c>
      <c r="B14" t="inlineStr">
        <is>
          <t>variable</t>
        </is>
      </c>
      <c r="C14" t="inlineStr">
        <is>
          <t>centralized</t>
        </is>
      </c>
      <c r="D14" t="inlineStr">
        <is>
          <t>[8,16,16][8]</t>
        </is>
      </c>
      <c r="E14" t="inlineStr">
        <is>
          <t>39.186 ± 19.899</t>
        </is>
      </c>
      <c r="F14" t="n">
        <v>37.75666666666667</v>
      </c>
      <c r="G14" t="n">
        <v>1.084327078405295</v>
      </c>
      <c r="H14" t="inlineStr">
        <is>
          <t>13.807 ± 15.320</t>
        </is>
      </c>
      <c r="I14" t="inlineStr">
        <is>
          <t>6.741 ± 3.257</t>
        </is>
      </c>
      <c r="J14" t="inlineStr">
        <is>
          <t>0.680 ± 0.615</t>
        </is>
      </c>
      <c r="K14">
        <f>HYPERLINK("data/plots/20210427143618.197596/train/actions_per_intersection.png", "Image")</f>
        <v/>
      </c>
      <c r="L14">
        <f>HYPERLINK("data/plots/20210427143618.197596/train/rewards_per_intersection.png", "Image")</f>
        <v/>
      </c>
      <c r="M14">
        <f>HYPERLINK("data/plots/20210427143618.197596/test/rewards_per_intersection.png", "Image")</f>
        <v/>
      </c>
      <c r="N14">
        <f>HYPERLINK("data/plots/20210427143618.197596/loss.png", "Image")</f>
        <v/>
      </c>
      <c r="O14">
        <f>HYPERLINK("data/plots/20210427143618.197596/train/rewards.png", "Image")</f>
        <v/>
      </c>
      <c r="P14" t="inlineStr">
        <is>
          <t>None</t>
        </is>
      </c>
      <c r="Q14" t="inlineStr">
        <is>
          <t>grid</t>
        </is>
      </c>
      <c r="R14" t="inlineStr">
        <is>
          <t>step</t>
        </is>
      </c>
      <c r="S14" t="inlineStr">
        <is>
          <t>7200000</t>
        </is>
      </c>
      <c r="T14" t="n">
        <v>120000</v>
      </c>
      <c r="U14" t="inlineStr">
        <is>
          <t>DQN</t>
        </is>
      </c>
      <c r="V14" t="inlineStr">
        <is>
          <t>(delay,)</t>
        </is>
      </c>
      <c r="W14" t="inlineStr">
        <is>
          <t>reward_min_delay</t>
        </is>
      </c>
      <c r="X14" t="inlineStr">
        <is>
          <t>100000</t>
        </is>
      </c>
      <c r="Y14" t="inlineStr">
        <is>
          <t>10000</t>
        </is>
      </c>
      <c r="Z14" t="inlineStr">
        <is>
          <t>120000</t>
        </is>
      </c>
      <c r="AA14" t="inlineStr">
        <is>
          <t>0:00:00</t>
        </is>
      </c>
      <c r="AB14">
        <f>HYPERLINK("data/plots/20210427143618.197596/test/20210427143618.197596_metrics.csv", "File")</f>
        <v/>
      </c>
    </row>
    <row r="15">
      <c r="A15" t="inlineStr">
        <is>
          <t>20210428172353.933132</t>
        </is>
      </c>
      <c r="B15" t="inlineStr">
        <is>
          <t>variable</t>
        </is>
      </c>
      <c r="C15" t="inlineStr">
        <is>
          <t>centralized</t>
        </is>
      </c>
      <c r="D15" t="inlineStr">
        <is>
          <t>[8,16,16][8,8]</t>
        </is>
      </c>
      <c r="E15" t="inlineStr">
        <is>
          <t>38.779 ± 18.444</t>
        </is>
      </c>
      <c r="F15" t="n">
        <v>37.59633333333333</v>
      </c>
      <c r="G15" t="n">
        <v>1.00891981107776</v>
      </c>
      <c r="H15" t="inlineStr">
        <is>
          <t>13.173 ± 13.527</t>
        </is>
      </c>
      <c r="I15" t="inlineStr">
        <is>
          <t>6.710 ± 3.173</t>
        </is>
      </c>
      <c r="J15" t="inlineStr">
        <is>
          <t>0.672 ± 0.604</t>
        </is>
      </c>
      <c r="K15">
        <f>HYPERLINK("data/plots/20210428172353.933132/train/actions_per_intersection.png", "Image")</f>
        <v/>
      </c>
      <c r="L15">
        <f>HYPERLINK("data/plots/20210428172353.933132/train/rewards_per_intersection.png", "Image")</f>
        <v/>
      </c>
      <c r="M15">
        <f>HYPERLINK("data/plots/20210428172353.933132/test/rewards_per_intersection.png", "Image")</f>
        <v/>
      </c>
      <c r="N15">
        <f>HYPERLINK("data/plots/20210428172353.933132/loss.png", "Image")</f>
        <v/>
      </c>
      <c r="O15">
        <f>HYPERLINK("data/plots/20210428172353.933132/train/rewards.png", "Image")</f>
        <v/>
      </c>
      <c r="P15" t="inlineStr">
        <is>
          <t>None</t>
        </is>
      </c>
      <c r="Q15" t="inlineStr">
        <is>
          <t>grid</t>
        </is>
      </c>
      <c r="R15" t="inlineStr">
        <is>
          <t>step</t>
        </is>
      </c>
      <c r="S15" t="inlineStr">
        <is>
          <t>7200000</t>
        </is>
      </c>
      <c r="T15" t="n">
        <v>120000</v>
      </c>
      <c r="U15" t="inlineStr">
        <is>
          <t>DQN</t>
        </is>
      </c>
      <c r="V15" t="inlineStr">
        <is>
          <t>(delay,)</t>
        </is>
      </c>
      <c r="W15" t="inlineStr">
        <is>
          <t>reward_min_delay</t>
        </is>
      </c>
      <c r="X15" t="inlineStr">
        <is>
          <t>100000</t>
        </is>
      </c>
      <c r="Y15" t="inlineStr">
        <is>
          <t>10000</t>
        </is>
      </c>
      <c r="Z15" t="inlineStr">
        <is>
          <t>120000</t>
        </is>
      </c>
      <c r="AA15" t="inlineStr">
        <is>
          <t>0:00:00</t>
        </is>
      </c>
      <c r="AB15">
        <f>HYPERLINK("data/plots/20210428172353.933132/test/20210428172353.933132_metrics.csv", "File")</f>
        <v/>
      </c>
    </row>
    <row r="16">
      <c r="A16" t="inlineStr">
        <is>
          <t>20210429023910.144526</t>
        </is>
      </c>
      <c r="B16" t="inlineStr">
        <is>
          <t>variable</t>
        </is>
      </c>
      <c r="C16" t="inlineStr">
        <is>
          <t>centralized</t>
        </is>
      </c>
      <c r="D16" t="inlineStr">
        <is>
          <t>[16,32,32][8,8]</t>
        </is>
      </c>
      <c r="E16" t="inlineStr">
        <is>
          <t>38.414 ± 18.511</t>
        </is>
      </c>
      <c r="F16" t="n">
        <v>37.88833333333333</v>
      </c>
      <c r="G16" t="n">
        <v>0.5972576216898913</v>
      </c>
      <c r="H16" t="inlineStr">
        <is>
          <t>13.123 ± 13.583</t>
        </is>
      </c>
      <c r="I16" t="inlineStr">
        <is>
          <t>6.763 ± 3.157</t>
        </is>
      </c>
      <c r="J16" t="inlineStr">
        <is>
          <t>0.668 ± 0.596</t>
        </is>
      </c>
      <c r="K16">
        <f>HYPERLINK("data/plots/20210429023910.144526/train/actions_per_intersection.png", "Image")</f>
        <v/>
      </c>
      <c r="L16">
        <f>HYPERLINK("data/plots/20210429023910.144526/train/rewards_per_intersection.png", "Image")</f>
        <v/>
      </c>
      <c r="M16">
        <f>HYPERLINK("data/plots/20210429023910.144526/test/rewards_per_intersection.png", "Image")</f>
        <v/>
      </c>
      <c r="N16">
        <f>HYPERLINK("data/plots/20210429023910.144526/loss.png", "Image")</f>
        <v/>
      </c>
      <c r="O16">
        <f>HYPERLINK("data/plots/20210429023910.144526/train/rewards.png", "Image")</f>
        <v/>
      </c>
      <c r="P16" t="inlineStr">
        <is>
          <t>None</t>
        </is>
      </c>
      <c r="Q16" t="inlineStr">
        <is>
          <t>grid</t>
        </is>
      </c>
      <c r="R16" t="inlineStr">
        <is>
          <t>step</t>
        </is>
      </c>
      <c r="S16" t="inlineStr">
        <is>
          <t>7200000</t>
        </is>
      </c>
      <c r="T16" t="n">
        <v>120000</v>
      </c>
      <c r="U16" t="inlineStr">
        <is>
          <t>DQN</t>
        </is>
      </c>
      <c r="V16" t="inlineStr">
        <is>
          <t>(delay,)</t>
        </is>
      </c>
      <c r="W16" t="inlineStr">
        <is>
          <t>reward_min_delay</t>
        </is>
      </c>
      <c r="X16" t="inlineStr">
        <is>
          <t>100000</t>
        </is>
      </c>
      <c r="Y16" t="inlineStr">
        <is>
          <t>10000</t>
        </is>
      </c>
      <c r="Z16" t="inlineStr">
        <is>
          <t>120000</t>
        </is>
      </c>
      <c r="AA16" t="inlineStr">
        <is>
          <t>0:00:00</t>
        </is>
      </c>
      <c r="AB16">
        <f>HYPERLINK("data/plots/20210429023910.144526/test/20210429023910.144526_metrics.csv", "File")</f>
        <v/>
      </c>
    </row>
    <row r="17">
      <c r="A17" t="inlineStr">
        <is>
          <t>20210429134452.516833</t>
        </is>
      </c>
      <c r="B17" t="inlineStr">
        <is>
          <t>variable</t>
        </is>
      </c>
      <c r="C17" t="inlineStr">
        <is>
          <t>rl</t>
        </is>
      </c>
      <c r="D17" t="inlineStr">
        <is>
          <t>[8, 16][8]</t>
        </is>
      </c>
      <c r="E17" t="inlineStr">
        <is>
          <t>36.945 ± 16.577</t>
        </is>
      </c>
      <c r="F17" t="n">
        <v>35.87466666666666</v>
      </c>
      <c r="G17" t="n">
        <v>0.8718005845715314</v>
      </c>
      <c r="H17" t="inlineStr">
        <is>
          <t>12.051 ± 12.526</t>
        </is>
      </c>
      <c r="I17" t="inlineStr">
        <is>
          <t>6.923 ± 3.214</t>
        </is>
      </c>
      <c r="J17" t="inlineStr">
        <is>
          <t>0.637 ± 0.586</t>
        </is>
      </c>
      <c r="K17">
        <f>HYPERLINK("data/plots/20210429134452.516833/train/actions_per_intersection.png", "Image")</f>
        <v/>
      </c>
      <c r="L17">
        <f>HYPERLINK("data/plots/20210429134452.516833/train/rewards_per_intersection.png", "Image")</f>
        <v/>
      </c>
      <c r="M17">
        <f>HYPERLINK("data/plots/20210429134452.516833/test/rewards_per_intersection.png", "Image")</f>
        <v/>
      </c>
      <c r="N17">
        <f>HYPERLINK("data/plots/20210429134452.516833/loss.png", "Image")</f>
        <v/>
      </c>
      <c r="O17">
        <f>HYPERLINK("data/plots/20210429134452.516833/train/rewards.png", "Image")</f>
        <v/>
      </c>
      <c r="P17" t="inlineStr">
        <is>
          <t>None</t>
        </is>
      </c>
      <c r="Q17" t="inlineStr">
        <is>
          <t>grid</t>
        </is>
      </c>
      <c r="R17" t="inlineStr">
        <is>
          <t>step</t>
        </is>
      </c>
      <c r="S17" t="inlineStr">
        <is>
          <t>7200000</t>
        </is>
      </c>
      <c r="T17" t="n">
        <v>120000</v>
      </c>
      <c r="U17" t="inlineStr">
        <is>
          <t>DQN</t>
        </is>
      </c>
      <c r="V17" t="inlineStr">
        <is>
          <t>(delay,)</t>
        </is>
      </c>
      <c r="W17" t="inlineStr">
        <is>
          <t>reward_min_delay</t>
        </is>
      </c>
      <c r="X17" t="inlineStr">
        <is>
          <t>100000</t>
        </is>
      </c>
      <c r="Y17" t="inlineStr">
        <is>
          <t>10000</t>
        </is>
      </c>
      <c r="Z17" t="inlineStr">
        <is>
          <t>120000</t>
        </is>
      </c>
      <c r="AA17" t="inlineStr">
        <is>
          <t>0:00:00</t>
        </is>
      </c>
      <c r="AB17">
        <f>HYPERLINK("data/plots/20210429134452.516833/test/20210429134452.516833_metrics.csv", "File")</f>
        <v/>
      </c>
    </row>
    <row r="18">
      <c r="A18" t="inlineStr">
        <is>
          <t>20210430014101.402910</t>
        </is>
      </c>
      <c r="B18" t="inlineStr">
        <is>
          <t>constant</t>
        </is>
      </c>
      <c r="C18" t="inlineStr">
        <is>
          <t>centralized</t>
        </is>
      </c>
      <c r="D18" t="inlineStr">
        <is>
          <t>[16,32,32][8,8]</t>
        </is>
      </c>
      <c r="E18" t="inlineStr">
        <is>
          <t>34.662 ± 15.343</t>
        </is>
      </c>
      <c r="F18" t="n">
        <v>34.566</v>
      </c>
      <c r="G18" t="n">
        <v>0.06793515426629841</v>
      </c>
      <c r="H18" t="inlineStr">
        <is>
          <t>10.942 ± 11.780</t>
        </is>
      </c>
      <c r="I18" t="inlineStr">
        <is>
          <t>7.284 ± 3.369</t>
        </is>
      </c>
      <c r="J18" t="inlineStr">
        <is>
          <t>0.595 ± 0.570</t>
        </is>
      </c>
      <c r="K18">
        <f>HYPERLINK("data/plots/20210430014101.402910/train/actions_per_intersection.png", "Image")</f>
        <v/>
      </c>
      <c r="L18">
        <f>HYPERLINK("data/plots/20210430014101.402910/train/rewards_per_intersection.png", "Image")</f>
        <v/>
      </c>
      <c r="M18">
        <f>HYPERLINK("data/plots/20210430014101.402910/test/rewards_per_intersection.png", "Image")</f>
        <v/>
      </c>
      <c r="N18">
        <f>HYPERLINK("data/plots/20210430014101.402910/loss.png", "Image")</f>
        <v/>
      </c>
      <c r="O18">
        <f>HYPERLINK("data/plots/20210430014101.402910/train/rewards.png", "Image")</f>
        <v/>
      </c>
      <c r="P18" t="inlineStr">
        <is>
          <t>None</t>
        </is>
      </c>
      <c r="Q18" t="inlineStr">
        <is>
          <t>grid</t>
        </is>
      </c>
      <c r="R18" t="inlineStr">
        <is>
          <t>step</t>
        </is>
      </c>
      <c r="S18" t="inlineStr">
        <is>
          <t>7200000</t>
        </is>
      </c>
      <c r="T18" t="n">
        <v>120000</v>
      </c>
      <c r="U18" t="inlineStr">
        <is>
          <t>DQN</t>
        </is>
      </c>
      <c r="V18" t="inlineStr">
        <is>
          <t>(delay,)</t>
        </is>
      </c>
      <c r="W18" t="inlineStr">
        <is>
          <t>reward_min_delay</t>
        </is>
      </c>
      <c r="X18" t="inlineStr">
        <is>
          <t>100000</t>
        </is>
      </c>
      <c r="Y18" t="inlineStr">
        <is>
          <t>10000</t>
        </is>
      </c>
      <c r="Z18" t="inlineStr">
        <is>
          <t>120000</t>
        </is>
      </c>
      <c r="AA18" t="inlineStr">
        <is>
          <t>0:00:00</t>
        </is>
      </c>
      <c r="AB18">
        <f>HYPERLINK("data/plots/20210430014101.402910/test/20210430014101.402910_metrics.csv", "File")</f>
        <v/>
      </c>
    </row>
    <row r="19">
      <c r="A19" t="inlineStr">
        <is>
          <t>20210430175502.540824</t>
        </is>
      </c>
      <c r="B19" t="inlineStr">
        <is>
          <t>constant</t>
        </is>
      </c>
      <c r="C19" t="inlineStr">
        <is>
          <t>rl</t>
        </is>
      </c>
      <c r="D19" t="inlineStr">
        <is>
          <t>[8, 16][8]</t>
        </is>
      </c>
      <c r="E19" t="inlineStr">
        <is>
          <t>34.517 ± 15.356</t>
        </is>
      </c>
      <c r="F19" t="n">
        <v>34.25833333333333</v>
      </c>
      <c r="G19" t="n">
        <v>0.2050902917687182</v>
      </c>
      <c r="H19" t="inlineStr">
        <is>
          <t>10.839 ± 12.022</t>
        </is>
      </c>
      <c r="I19" t="inlineStr">
        <is>
          <t>7.337 ± 3.430</t>
        </is>
      </c>
      <c r="J19" t="inlineStr">
        <is>
          <t>0.587 ± 0.572</t>
        </is>
      </c>
      <c r="K19">
        <f>HYPERLINK("data/plots/20210430175502.540824/train/actions_per_intersection.png", "Image")</f>
        <v/>
      </c>
      <c r="L19">
        <f>HYPERLINK("data/plots/20210430175502.540824/train/rewards_per_intersection.png", "Image")</f>
        <v/>
      </c>
      <c r="M19">
        <f>HYPERLINK("data/plots/20210430175502.540824/test/rewards_per_intersection.png", "Image")</f>
        <v/>
      </c>
      <c r="N19">
        <f>HYPERLINK("data/plots/20210430175502.540824/loss.png", "Image")</f>
        <v/>
      </c>
      <c r="O19">
        <f>HYPERLINK("data/plots/20210430175502.540824/train/rewards.png", "Image")</f>
        <v/>
      </c>
      <c r="P19" t="inlineStr">
        <is>
          <t>None</t>
        </is>
      </c>
      <c r="Q19" t="inlineStr">
        <is>
          <t>grid</t>
        </is>
      </c>
      <c r="R19" t="inlineStr">
        <is>
          <t>step</t>
        </is>
      </c>
      <c r="S19" t="inlineStr">
        <is>
          <t>7200000</t>
        </is>
      </c>
      <c r="T19" t="n">
        <v>120000</v>
      </c>
      <c r="U19" t="inlineStr">
        <is>
          <t>DQN</t>
        </is>
      </c>
      <c r="V19" t="inlineStr">
        <is>
          <t>(delay,)</t>
        </is>
      </c>
      <c r="W19" t="inlineStr">
        <is>
          <t>reward_min_delay</t>
        </is>
      </c>
      <c r="X19" t="inlineStr">
        <is>
          <t>100000</t>
        </is>
      </c>
      <c r="Y19" t="inlineStr">
        <is>
          <t>10000</t>
        </is>
      </c>
      <c r="Z19" t="inlineStr">
        <is>
          <t>120000</t>
        </is>
      </c>
      <c r="AA19" t="inlineStr">
        <is>
          <t>0:00:00</t>
        </is>
      </c>
      <c r="AB19">
        <f>HYPERLINK("data/plots/20210430175502.540824/test/20210430175502.540824_metrics.csv", "File")</f>
        <v/>
      </c>
    </row>
    <row r="20">
      <c r="A20" t="inlineStr">
        <is>
          <t>20210501043022.398715</t>
        </is>
      </c>
      <c r="B20" t="inlineStr">
        <is>
          <t>variable</t>
        </is>
      </c>
      <c r="C20" t="inlineStr">
        <is>
          <t>centralized</t>
        </is>
      </c>
      <c r="D20" t="inlineStr">
        <is>
          <t>[16,32,32][8,8]</t>
        </is>
      </c>
      <c r="E20" t="inlineStr">
        <is>
          <t>37.116 ± 17.007</t>
        </is>
      </c>
      <c r="F20" t="n">
        <v>35.764</v>
      </c>
      <c r="G20" t="n">
        <v>1.484465747518466</v>
      </c>
      <c r="H20" t="inlineStr">
        <is>
          <t>12.206 ± 12.932</t>
        </is>
      </c>
      <c r="I20" t="inlineStr">
        <is>
          <t>6.918 ± 3.235</t>
        </is>
      </c>
      <c r="J20" t="inlineStr">
        <is>
          <t>0.637 ± 0.585</t>
        </is>
      </c>
      <c r="K20">
        <f>HYPERLINK("data/plots/20210501043022.398715/train/actions_per_intersection.png", "Image")</f>
        <v/>
      </c>
      <c r="L20">
        <f>HYPERLINK("data/plots/20210501043022.398715/train/rewards_per_intersection.png", "Image")</f>
        <v/>
      </c>
      <c r="M20">
        <f>HYPERLINK("data/plots/20210501043022.398715/test/rewards_per_intersection.png", "Image")</f>
        <v/>
      </c>
      <c r="N20">
        <f>HYPERLINK("data/plots/20210501043022.398715/loss.png", "Image")</f>
        <v/>
      </c>
      <c r="O20">
        <f>HYPERLINK("data/plots/20210501043022.398715/train/rewards.png", "Image")</f>
        <v/>
      </c>
      <c r="P20" t="inlineStr">
        <is>
          <t>3600</t>
        </is>
      </c>
      <c r="Q20" t="inlineStr">
        <is>
          <t>grid</t>
        </is>
      </c>
      <c r="R20" t="inlineStr">
        <is>
          <t>step</t>
        </is>
      </c>
      <c r="S20" t="inlineStr">
        <is>
          <t>7200000</t>
        </is>
      </c>
      <c r="T20" t="n">
        <v>120000</v>
      </c>
      <c r="U20" t="inlineStr">
        <is>
          <t>DQN</t>
        </is>
      </c>
      <c r="V20" t="inlineStr">
        <is>
          <t>(delay,)</t>
        </is>
      </c>
      <c r="W20" t="inlineStr">
        <is>
          <t>reward_min_delay</t>
        </is>
      </c>
      <c r="X20" t="inlineStr">
        <is>
          <t>100000</t>
        </is>
      </c>
      <c r="Y20" t="inlineStr">
        <is>
          <t>10000</t>
        </is>
      </c>
      <c r="Z20" t="inlineStr">
        <is>
          <t>120000</t>
        </is>
      </c>
      <c r="AA20" t="inlineStr">
        <is>
          <t>0:00:00</t>
        </is>
      </c>
      <c r="AB20">
        <f>HYPERLINK("data/plots/20210501043022.398715/test/20210501043022.398715_metrics.csv", "File")</f>
        <v/>
      </c>
    </row>
    <row r="21">
      <c r="A21" t="inlineStr">
        <is>
          <t>20210506164914.486523</t>
        </is>
      </c>
      <c r="B21" t="inlineStr">
        <is>
          <t>variable</t>
        </is>
      </c>
      <c r="C21" t="inlineStr">
        <is>
          <t>rl</t>
        </is>
      </c>
      <c r="D21" t="inlineStr">
        <is>
          <t>[8, 16][8]</t>
        </is>
      </c>
      <c r="E21" t="inlineStr">
        <is>
          <t>36.208 ± 15.543</t>
        </is>
      </c>
      <c r="F21" t="n">
        <v>36.034</v>
      </c>
      <c r="G21" t="n">
        <v>0.1350265748877812</v>
      </c>
      <c r="H21" t="inlineStr">
        <is>
          <t>11.614 ± 12.006</t>
        </is>
      </c>
      <c r="I21" t="inlineStr">
        <is>
          <t>7.004 ± 3.224</t>
        </is>
      </c>
      <c r="J21" t="inlineStr">
        <is>
          <t>0.620 ± 0.568</t>
        </is>
      </c>
      <c r="K21">
        <f>HYPERLINK("data/plots/20210506164914.486523/train/actions_per_intersection.png", "Image")</f>
        <v/>
      </c>
      <c r="L21">
        <f>HYPERLINK("data/plots/20210506164914.486523/train/rewards_per_intersection.png", "Image")</f>
        <v/>
      </c>
      <c r="M21">
        <f>HYPERLINK("data/plots/20210506164914.486523/test/rewards_per_intersection.png", "Image")</f>
        <v/>
      </c>
      <c r="N21">
        <f>HYPERLINK("data/plots/20210506164914.486523/loss.png", "Image")</f>
        <v/>
      </c>
      <c r="O21">
        <f>HYPERLINK("data/plots/20210506164914.486523/train/rewards.png", "Image")</f>
        <v/>
      </c>
      <c r="P21" t="inlineStr">
        <is>
          <t>3600</t>
        </is>
      </c>
      <c r="Q21" t="inlineStr">
        <is>
          <t>grid</t>
        </is>
      </c>
      <c r="R21" t="inlineStr">
        <is>
          <t>step</t>
        </is>
      </c>
      <c r="S21" t="inlineStr">
        <is>
          <t>7200000</t>
        </is>
      </c>
      <c r="T21" t="n">
        <v>120000</v>
      </c>
      <c r="U21" t="inlineStr">
        <is>
          <t>DQN</t>
        </is>
      </c>
      <c r="V21" t="inlineStr">
        <is>
          <t>(delay,)</t>
        </is>
      </c>
      <c r="W21" t="inlineStr">
        <is>
          <t>reward_min_delay</t>
        </is>
      </c>
      <c r="X21" t="inlineStr">
        <is>
          <t>100000</t>
        </is>
      </c>
      <c r="Y21" t="inlineStr">
        <is>
          <t>10000</t>
        </is>
      </c>
      <c r="Z21" t="inlineStr">
        <is>
          <t>120000</t>
        </is>
      </c>
      <c r="AA21" t="inlineStr">
        <is>
          <t>0:00:00</t>
        </is>
      </c>
      <c r="AB21">
        <f>HYPERLINK("data/plots/20210506164914.486523/test/20210506164914.486523_metrics.csv", "File")</f>
        <v/>
      </c>
    </row>
    <row r="22">
      <c r="A22" t="inlineStr">
        <is>
          <t>20210508173002.207346</t>
        </is>
      </c>
      <c r="B22" t="inlineStr">
        <is>
          <t>constant</t>
        </is>
      </c>
      <c r="C22" t="inlineStr">
        <is>
          <t>rl</t>
        </is>
      </c>
      <c r="D22" t="inlineStr">
        <is>
          <t>[8, 16][8]</t>
        </is>
      </c>
      <c r="E22" t="inlineStr">
        <is>
          <t>36.657 ± 18.456</t>
        </is>
      </c>
      <c r="F22" t="n">
        <v>36.37966666666667</v>
      </c>
      <c r="G22" t="n">
        <v>0.284262056325966</v>
      </c>
      <c r="H22" t="inlineStr">
        <is>
          <t>6.254 ± 9.015</t>
        </is>
      </c>
      <c r="I22" t="inlineStr">
        <is>
          <t>18.533 ± 6.236</t>
        </is>
      </c>
      <c r="J22" t="inlineStr">
        <is>
          <t>0.371 ± 0.487</t>
        </is>
      </c>
      <c r="K22">
        <f>HYPERLINK("data/plots/20210508173002.207346/train/actions_per_intersection.png", "Image")</f>
        <v/>
      </c>
      <c r="L22">
        <f>HYPERLINK("data/plots/20210508173002.207346/train/rewards_per_intersection.png", "Image")</f>
        <v/>
      </c>
      <c r="M22">
        <f>HYPERLINK("data/plots/20210508173002.207346/test/rewards_per_intersection.png", "Image")</f>
        <v/>
      </c>
      <c r="N22">
        <f>HYPERLINK("data/plots/20210508173002.207346/loss.png", "Image")</f>
        <v/>
      </c>
      <c r="O22">
        <f>HYPERLINK("data/plots/20210508173002.207346/train/rewards.png", "Image")</f>
        <v/>
      </c>
      <c r="P22" t="inlineStr">
        <is>
          <t>None</t>
        </is>
      </c>
      <c r="Q22" t="inlineStr">
        <is>
          <t>grid_4</t>
        </is>
      </c>
      <c r="R22" t="inlineStr">
        <is>
          <t>step</t>
        </is>
      </c>
      <c r="S22" t="inlineStr">
        <is>
          <t>7200000</t>
        </is>
      </c>
      <c r="T22" t="n">
        <v>120000</v>
      </c>
      <c r="U22" t="inlineStr">
        <is>
          <t>DQN</t>
        </is>
      </c>
      <c r="V22" t="inlineStr">
        <is>
          <t>(delay,)</t>
        </is>
      </c>
      <c r="W22" t="inlineStr">
        <is>
          <t>reward_min_delay</t>
        </is>
      </c>
      <c r="X22" t="inlineStr">
        <is>
          <t>100000</t>
        </is>
      </c>
      <c r="Y22" t="inlineStr">
        <is>
          <t>10000</t>
        </is>
      </c>
      <c r="Z22" t="inlineStr">
        <is>
          <t>120000</t>
        </is>
      </c>
      <c r="AA22" t="inlineStr">
        <is>
          <t>6:27:39</t>
        </is>
      </c>
      <c r="AB22">
        <f>HYPERLINK("data/plots/20210508173002.207346/test/20210508173002.207346_metrics.csv", "File")</f>
        <v/>
      </c>
    </row>
    <row r="23">
      <c r="A23" t="inlineStr">
        <is>
          <t>20210510162315.233682</t>
        </is>
      </c>
      <c r="B23" t="inlineStr">
        <is>
          <t>constant</t>
        </is>
      </c>
      <c r="C23" t="inlineStr">
        <is>
          <t>centralized</t>
        </is>
      </c>
      <c r="D23" t="inlineStr">
        <is>
          <t>[16,32,32][8,8]</t>
        </is>
      </c>
      <c r="E23" t="inlineStr">
        <is>
          <t>37.503 ± 19.812</t>
        </is>
      </c>
      <c r="F23" t="n">
        <v>36.89533333333333</v>
      </c>
      <c r="G23" t="n">
        <v>0.4089191715839334</v>
      </c>
      <c r="H23" t="inlineStr">
        <is>
          <t>6.849 ± 10.359</t>
        </is>
      </c>
      <c r="I23" t="inlineStr">
        <is>
          <t>18.389 ± 6.405</t>
        </is>
      </c>
      <c r="J23" t="inlineStr">
        <is>
          <t>0.380 ± 0.500</t>
        </is>
      </c>
      <c r="K23">
        <f>HYPERLINK("data/plots/20210510162315.233682/train/actions_per_intersection.png", "Image")</f>
        <v/>
      </c>
      <c r="L23">
        <f>HYPERLINK("data/plots/20210510162315.233682/train/rewards_per_intersection.png", "Image")</f>
        <v/>
      </c>
      <c r="M23">
        <f>HYPERLINK("data/plots/20210510162315.233682/test/rewards_per_intersection.png", "Image")</f>
        <v/>
      </c>
      <c r="N23">
        <f>HYPERLINK("data/plots/20210510162315.233682/loss.png", "Image")</f>
        <v/>
      </c>
      <c r="O23">
        <f>HYPERLINK("data/plots/20210510162315.233682/train/rewards.png", "Image")</f>
        <v/>
      </c>
      <c r="P23" t="inlineStr">
        <is>
          <t>None</t>
        </is>
      </c>
      <c r="Q23" t="inlineStr">
        <is>
          <t>grid_4</t>
        </is>
      </c>
      <c r="R23" t="inlineStr">
        <is>
          <t>step</t>
        </is>
      </c>
      <c r="S23" t="inlineStr">
        <is>
          <t>7200000</t>
        </is>
      </c>
      <c r="T23" t="n">
        <v>120000</v>
      </c>
      <c r="U23" t="inlineStr">
        <is>
          <t>DQN</t>
        </is>
      </c>
      <c r="V23" t="inlineStr">
        <is>
          <t>(delay,)</t>
        </is>
      </c>
      <c r="W23" t="inlineStr">
        <is>
          <t>reward_min_delay</t>
        </is>
      </c>
      <c r="X23" t="inlineStr">
        <is>
          <t>100000</t>
        </is>
      </c>
      <c r="Y23" t="inlineStr">
        <is>
          <t>10000</t>
        </is>
      </c>
      <c r="Z23" t="inlineStr">
        <is>
          <t>120000</t>
        </is>
      </c>
      <c r="AA23" t="inlineStr">
        <is>
          <t>6:29:23</t>
        </is>
      </c>
      <c r="AB23">
        <f>HYPERLINK("data/plots/20210510162315.233682/test/20210510162315.233682_metrics.csv", "File")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2021-05-07T13:49:15Z</dcterms:created>
  <dcterms:modified xmlns:dcterms="http://purl.org/dc/terms/" xmlns:xsi="http://www.w3.org/2001/XMLSchema-instance" xsi:type="dcterms:W3CDTF">2021-05-07T13:49:15Z</dcterms:modified>
</cp:coreProperties>
</file>