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440" windowHeight="1000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26" i="4"/>
  <c r="B26"/>
  <c r="C25"/>
  <c r="B25"/>
  <c r="C24"/>
  <c r="B24"/>
  <c r="C23"/>
  <c r="B23"/>
  <c r="C22"/>
  <c r="B22"/>
  <c r="C21"/>
  <c r="B21"/>
  <c r="C20"/>
  <c r="B20"/>
  <c r="C19"/>
  <c r="B19"/>
  <c r="C18"/>
  <c r="F36" s="1"/>
  <c r="B18"/>
  <c r="E36" s="1"/>
  <c r="J17"/>
  <c r="I17"/>
  <c r="C17"/>
  <c r="B17"/>
  <c r="C14"/>
  <c r="B14"/>
  <c r="D26" s="1"/>
  <c r="C13"/>
  <c r="B13"/>
  <c r="E11"/>
  <c r="D11"/>
  <c r="E10"/>
  <c r="D10"/>
  <c r="E9"/>
  <c r="D9"/>
  <c r="E8"/>
  <c r="D8"/>
  <c r="E7"/>
  <c r="D7"/>
  <c r="E6"/>
  <c r="D6"/>
  <c r="E5"/>
  <c r="D5"/>
  <c r="E4"/>
  <c r="D4"/>
  <c r="E3"/>
  <c r="E14" s="1"/>
  <c r="D3"/>
  <c r="D14" s="1"/>
  <c r="B31" i="3"/>
  <c r="F36"/>
  <c r="E36"/>
  <c r="B36"/>
  <c r="B28"/>
  <c r="C28"/>
  <c r="D28"/>
  <c r="E28"/>
  <c r="F28"/>
  <c r="G28"/>
  <c r="I28" s="1"/>
  <c r="C26"/>
  <c r="B25"/>
  <c r="C25"/>
  <c r="D25"/>
  <c r="E25"/>
  <c r="F25"/>
  <c r="G25"/>
  <c r="B26"/>
  <c r="D26"/>
  <c r="E26"/>
  <c r="F26"/>
  <c r="G26"/>
  <c r="J17"/>
  <c r="I17"/>
  <c r="C14"/>
  <c r="D14"/>
  <c r="E14"/>
  <c r="B14"/>
  <c r="C13"/>
  <c r="D13"/>
  <c r="E13"/>
  <c r="B13"/>
  <c r="D10"/>
  <c r="E10"/>
  <c r="D11"/>
  <c r="E11"/>
  <c r="C24"/>
  <c r="B24"/>
  <c r="C23"/>
  <c r="B23"/>
  <c r="C22"/>
  <c r="B22"/>
  <c r="C21"/>
  <c r="B21"/>
  <c r="C20"/>
  <c r="B20"/>
  <c r="C19"/>
  <c r="B19"/>
  <c r="C18"/>
  <c r="B18"/>
  <c r="C17"/>
  <c r="B17"/>
  <c r="D24"/>
  <c r="E9"/>
  <c r="D9"/>
  <c r="E8"/>
  <c r="D8"/>
  <c r="E7"/>
  <c r="D7"/>
  <c r="E6"/>
  <c r="D6"/>
  <c r="E5"/>
  <c r="D5"/>
  <c r="E4"/>
  <c r="D4"/>
  <c r="E3"/>
  <c r="D3"/>
  <c r="C30" i="2"/>
  <c r="C29"/>
  <c r="B27"/>
  <c r="B26"/>
  <c r="C24"/>
  <c r="D24"/>
  <c r="E24"/>
  <c r="F24"/>
  <c r="G24"/>
  <c r="B24"/>
  <c r="G17"/>
  <c r="G18"/>
  <c r="G19"/>
  <c r="G20"/>
  <c r="G21"/>
  <c r="G22"/>
  <c r="G16"/>
  <c r="F17"/>
  <c r="F18"/>
  <c r="F19"/>
  <c r="F20"/>
  <c r="F21"/>
  <c r="F22"/>
  <c r="F16"/>
  <c r="E17"/>
  <c r="E18"/>
  <c r="E19"/>
  <c r="E20"/>
  <c r="E21"/>
  <c r="E22"/>
  <c r="E16"/>
  <c r="D17"/>
  <c r="D18"/>
  <c r="D19"/>
  <c r="D20"/>
  <c r="D21"/>
  <c r="D22"/>
  <c r="D16"/>
  <c r="C15"/>
  <c r="C16"/>
  <c r="C17"/>
  <c r="C18"/>
  <c r="C19"/>
  <c r="C20"/>
  <c r="C21"/>
  <c r="C22"/>
  <c r="B16"/>
  <c r="B17"/>
  <c r="B18"/>
  <c r="B19"/>
  <c r="B20"/>
  <c r="B21"/>
  <c r="B22"/>
  <c r="B15"/>
  <c r="C12"/>
  <c r="D12"/>
  <c r="E12"/>
  <c r="B12"/>
  <c r="C11"/>
  <c r="B11"/>
  <c r="E9"/>
  <c r="D9"/>
  <c r="E8"/>
  <c r="D8"/>
  <c r="E7"/>
  <c r="D7"/>
  <c r="E6"/>
  <c r="D6"/>
  <c r="E5"/>
  <c r="D5"/>
  <c r="E4"/>
  <c r="D4"/>
  <c r="E3"/>
  <c r="E11" s="1"/>
  <c r="D3"/>
  <c r="D11" s="1"/>
  <c r="B15" i="1"/>
  <c r="D11"/>
  <c r="B11"/>
  <c r="D4"/>
  <c r="E4"/>
  <c r="D5"/>
  <c r="E5"/>
  <c r="D6"/>
  <c r="E6"/>
  <c r="D7"/>
  <c r="E7"/>
  <c r="D8"/>
  <c r="E8"/>
  <c r="D9"/>
  <c r="E9"/>
  <c r="D3"/>
  <c r="F26" i="4" l="1"/>
  <c r="E13"/>
  <c r="E18"/>
  <c r="E19"/>
  <c r="E20"/>
  <c r="E21"/>
  <c r="E22"/>
  <c r="E23"/>
  <c r="E24"/>
  <c r="E25"/>
  <c r="E26"/>
  <c r="G26" s="1"/>
  <c r="C28"/>
  <c r="D13"/>
  <c r="D18"/>
  <c r="D19"/>
  <c r="D20"/>
  <c r="D21"/>
  <c r="D22"/>
  <c r="D23"/>
  <c r="D24"/>
  <c r="D25"/>
  <c r="B28"/>
  <c r="F24" i="3"/>
  <c r="E18"/>
  <c r="E19"/>
  <c r="E20"/>
  <c r="E21"/>
  <c r="E22"/>
  <c r="E23"/>
  <c r="E24"/>
  <c r="G24" s="1"/>
  <c r="D18"/>
  <c r="D19"/>
  <c r="D20"/>
  <c r="D21"/>
  <c r="D22"/>
  <c r="D23"/>
  <c r="B19" i="1"/>
  <c r="E11"/>
  <c r="E3"/>
  <c r="C11"/>
  <c r="F25" i="4" l="1"/>
  <c r="G25"/>
  <c r="F23"/>
  <c r="G23"/>
  <c r="F21"/>
  <c r="G21"/>
  <c r="F19"/>
  <c r="G19"/>
  <c r="F24"/>
  <c r="G24"/>
  <c r="F22"/>
  <c r="G22"/>
  <c r="F20"/>
  <c r="G20"/>
  <c r="D28"/>
  <c r="F18"/>
  <c r="G18"/>
  <c r="E28"/>
  <c r="F23" i="3"/>
  <c r="G23"/>
  <c r="F21"/>
  <c r="G21"/>
  <c r="F19"/>
  <c r="G19"/>
  <c r="F22"/>
  <c r="G22"/>
  <c r="F20"/>
  <c r="G20"/>
  <c r="F18"/>
  <c r="G18"/>
  <c r="B14" i="1"/>
  <c r="B13" s="1"/>
  <c r="B18"/>
  <c r="B17" s="1"/>
  <c r="F28" i="4" l="1"/>
  <c r="G28"/>
  <c r="B30" i="3"/>
  <c r="B30" i="4" l="1"/>
  <c r="I28"/>
  <c r="B36"/>
  <c r="C33" i="3"/>
  <c r="B31" i="4" l="1"/>
  <c r="C34" s="1"/>
  <c r="C34" i="3"/>
  <c r="B34" i="4" l="1"/>
</calcChain>
</file>

<file path=xl/sharedStrings.xml><?xml version="1.0" encoding="utf-8"?>
<sst xmlns="http://schemas.openxmlformats.org/spreadsheetml/2006/main" count="52" uniqueCount="16">
  <si>
    <t>x</t>
  </si>
  <si>
    <t>y</t>
  </si>
  <si>
    <t>x2</t>
  </si>
  <si>
    <t>xy</t>
  </si>
  <si>
    <t>Sum</t>
  </si>
  <si>
    <t>m</t>
  </si>
  <si>
    <t>n</t>
  </si>
  <si>
    <t>d</t>
  </si>
  <si>
    <t>c</t>
  </si>
  <si>
    <t>Mean</t>
  </si>
  <si>
    <t>x-xbar</t>
  </si>
  <si>
    <t>y-ybar</t>
  </si>
  <si>
    <t>x-xbar2</t>
  </si>
  <si>
    <t>x-xbar X y-ybar</t>
  </si>
  <si>
    <t>sum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</si>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</sst>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Sheet1!$B$3:$B$9</c:f>
              <c:numCache>
                <c:formatCode>General</c:formatCode>
                <c:ptCount val="7"/>
                <c:pt idx="0">
                  <c:v>2.1</c:v>
                </c:pt>
                <c:pt idx="1">
                  <c:v>3.4</c:v>
                </c:pt>
                <c:pt idx="2">
                  <c:v>4.2</c:v>
                </c:pt>
                <c:pt idx="3">
                  <c:v>4.5</c:v>
                </c:pt>
                <c:pt idx="4">
                  <c:v>5.5</c:v>
                </c:pt>
                <c:pt idx="5">
                  <c:v>1.1000000000000001</c:v>
                </c:pt>
                <c:pt idx="6">
                  <c:v>3.8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2.7</c:v>
                </c:pt>
                <c:pt idx="2">
                  <c:v>3.8</c:v>
                </c:pt>
                <c:pt idx="3">
                  <c:v>4.0999999999999996</c:v>
                </c:pt>
                <c:pt idx="4">
                  <c:v>4.2</c:v>
                </c:pt>
                <c:pt idx="5">
                  <c:v>0.8</c:v>
                </c:pt>
                <c:pt idx="6">
                  <c:v>3.9</c:v>
                </c:pt>
              </c:numCache>
            </c:numRef>
          </c:yVal>
        </c:ser>
        <c:axId val="73021696"/>
        <c:axId val="73232384"/>
      </c:scatterChart>
      <c:valAx>
        <c:axId val="73021696"/>
        <c:scaling>
          <c:orientation val="minMax"/>
        </c:scaling>
        <c:axPos val="b"/>
        <c:numFmt formatCode="General" sourceLinked="1"/>
        <c:tickLblPos val="nextTo"/>
        <c:crossAx val="73232384"/>
        <c:crosses val="autoZero"/>
        <c:crossBetween val="midCat"/>
      </c:valAx>
      <c:valAx>
        <c:axId val="73232384"/>
        <c:scaling>
          <c:orientation val="minMax"/>
        </c:scaling>
        <c:axPos val="l"/>
        <c:majorGridlines/>
        <c:numFmt formatCode="General" sourceLinked="1"/>
        <c:tickLblPos val="nextTo"/>
        <c:crossAx val="73021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2.1</c:v>
                </c:pt>
                <c:pt idx="1">
                  <c:v>3.4</c:v>
                </c:pt>
                <c:pt idx="2">
                  <c:v>4.2</c:v>
                </c:pt>
                <c:pt idx="3">
                  <c:v>4.5</c:v>
                </c:pt>
                <c:pt idx="4">
                  <c:v>5.5</c:v>
                </c:pt>
                <c:pt idx="5">
                  <c:v>1.1000000000000001</c:v>
                </c:pt>
                <c:pt idx="6">
                  <c:v>3.8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2.7</c:v>
                </c:pt>
                <c:pt idx="2">
                  <c:v>3.8</c:v>
                </c:pt>
                <c:pt idx="3">
                  <c:v>4.0999999999999996</c:v>
                </c:pt>
                <c:pt idx="4">
                  <c:v>4.2</c:v>
                </c:pt>
                <c:pt idx="5">
                  <c:v>0.8</c:v>
                </c:pt>
                <c:pt idx="6">
                  <c:v>3.9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Sheet2!$B$29:$B$30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Sheet2!$C$29:$C$30</c:f>
              <c:numCache>
                <c:formatCode>General</c:formatCode>
                <c:ptCount val="2"/>
                <c:pt idx="0">
                  <c:v>-0.30661227994847629</c:v>
                </c:pt>
                <c:pt idx="1">
                  <c:v>5.2412623443537996</c:v>
                </c:pt>
              </c:numCache>
            </c:numRef>
          </c:yVal>
        </c:ser>
        <c:axId val="79827328"/>
        <c:axId val="79828864"/>
      </c:scatterChart>
      <c:valAx>
        <c:axId val="79827328"/>
        <c:scaling>
          <c:orientation val="minMax"/>
        </c:scaling>
        <c:axPos val="b"/>
        <c:numFmt formatCode="General" sourceLinked="1"/>
        <c:tickLblPos val="nextTo"/>
        <c:crossAx val="79828864"/>
        <c:crosses val="autoZero"/>
        <c:crossBetween val="midCat"/>
      </c:valAx>
      <c:valAx>
        <c:axId val="79828864"/>
        <c:scaling>
          <c:orientation val="minMax"/>
        </c:scaling>
        <c:axPos val="l"/>
        <c:majorGridlines/>
        <c:numFmt formatCode="General" sourceLinked="1"/>
        <c:tickLblPos val="nextTo"/>
        <c:crossAx val="7982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2.1</c:v>
                </c:pt>
                <c:pt idx="1">
                  <c:v>3.4</c:v>
                </c:pt>
                <c:pt idx="2">
                  <c:v>4.2</c:v>
                </c:pt>
                <c:pt idx="3">
                  <c:v>4.5</c:v>
                </c:pt>
                <c:pt idx="4">
                  <c:v>5.5</c:v>
                </c:pt>
                <c:pt idx="5">
                  <c:v>1.1000000000000001</c:v>
                </c:pt>
                <c:pt idx="6">
                  <c:v>3.8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2.7</c:v>
                </c:pt>
                <c:pt idx="2">
                  <c:v>3.8</c:v>
                </c:pt>
                <c:pt idx="3">
                  <c:v>4.0999999999999996</c:v>
                </c:pt>
                <c:pt idx="4">
                  <c:v>4.2</c:v>
                </c:pt>
                <c:pt idx="5">
                  <c:v>0.8</c:v>
                </c:pt>
                <c:pt idx="6">
                  <c:v>3.9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Sheet2!$B$29:$B$30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Sheet2!$C$29:$C$30</c:f>
              <c:numCache>
                <c:formatCode>General</c:formatCode>
                <c:ptCount val="2"/>
                <c:pt idx="0">
                  <c:v>-0.30661227994847629</c:v>
                </c:pt>
                <c:pt idx="1">
                  <c:v>5.2412623443537996</c:v>
                </c:pt>
              </c:numCache>
            </c:numRef>
          </c:yVal>
        </c:ser>
        <c:axId val="80060416"/>
        <c:axId val="80061952"/>
      </c:scatterChart>
      <c:valAx>
        <c:axId val="80060416"/>
        <c:scaling>
          <c:orientation val="minMax"/>
        </c:scaling>
        <c:axPos val="b"/>
        <c:numFmt formatCode="General" sourceLinked="1"/>
        <c:tickLblPos val="nextTo"/>
        <c:crossAx val="80061952"/>
        <c:crosses val="autoZero"/>
        <c:crossBetween val="midCat"/>
      </c:valAx>
      <c:valAx>
        <c:axId val="80061952"/>
        <c:scaling>
          <c:orientation val="minMax"/>
        </c:scaling>
        <c:axPos val="l"/>
        <c:majorGridlines/>
        <c:numFmt formatCode="General" sourceLinked="1"/>
        <c:tickLblPos val="nextTo"/>
        <c:crossAx val="80060416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Sheet4!$B$3:$B$9</c:f>
              <c:numCache>
                <c:formatCode>General</c:formatCode>
                <c:ptCount val="7"/>
                <c:pt idx="0">
                  <c:v>202</c:v>
                </c:pt>
                <c:pt idx="1">
                  <c:v>259</c:v>
                </c:pt>
                <c:pt idx="2">
                  <c:v>306</c:v>
                </c:pt>
                <c:pt idx="3">
                  <c:v>342</c:v>
                </c:pt>
                <c:pt idx="4">
                  <c:v>377</c:v>
                </c:pt>
                <c:pt idx="5">
                  <c:v>411</c:v>
                </c:pt>
                <c:pt idx="6">
                  <c:v>415</c:v>
                </c:pt>
              </c:numCache>
            </c:numRef>
          </c:xVal>
          <c:yVal>
            <c:numRef>
              <c:f>Sheet4!$C$3:$C$9</c:f>
              <c:numCache>
                <c:formatCode>General</c:formatCode>
                <c:ptCount val="7"/>
                <c:pt idx="0">
                  <c:v>367</c:v>
                </c:pt>
                <c:pt idx="1">
                  <c:v>343</c:v>
                </c:pt>
                <c:pt idx="2">
                  <c:v>326</c:v>
                </c:pt>
                <c:pt idx="3">
                  <c:v>307</c:v>
                </c:pt>
                <c:pt idx="4">
                  <c:v>282</c:v>
                </c:pt>
                <c:pt idx="5">
                  <c:v>281</c:v>
                </c:pt>
                <c:pt idx="6">
                  <c:v>268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Sheet4!$B$33:$C$33</c:f>
              <c:numCache>
                <c:formatCode>General</c:formatCode>
                <c:ptCount val="2"/>
                <c:pt idx="0">
                  <c:v>150</c:v>
                </c:pt>
                <c:pt idx="1">
                  <c:v>250</c:v>
                </c:pt>
              </c:numCache>
            </c:numRef>
          </c:xVal>
          <c:yVal>
            <c:numRef>
              <c:f>Sheet4!$B$34:$C$34</c:f>
              <c:numCache>
                <c:formatCode>General</c:formatCode>
                <c:ptCount val="2"/>
                <c:pt idx="0">
                  <c:v>391.41394630821947</c:v>
                </c:pt>
                <c:pt idx="1">
                  <c:v>346.31059151323473</c:v>
                </c:pt>
              </c:numCache>
            </c:numRef>
          </c:yVal>
        </c:ser>
        <c:axId val="57857152"/>
        <c:axId val="57858688"/>
      </c:scatterChart>
      <c:valAx>
        <c:axId val="57857152"/>
        <c:scaling>
          <c:orientation val="minMax"/>
        </c:scaling>
        <c:axPos val="b"/>
        <c:numFmt formatCode="General" sourceLinked="1"/>
        <c:tickLblPos val="nextTo"/>
        <c:crossAx val="57858688"/>
        <c:crosses val="autoZero"/>
        <c:crossBetween val="midCat"/>
      </c:valAx>
      <c:valAx>
        <c:axId val="57858688"/>
        <c:scaling>
          <c:orientation val="minMax"/>
        </c:scaling>
        <c:axPos val="l"/>
        <c:majorGridlines/>
        <c:numFmt formatCode="General" sourceLinked="1"/>
        <c:tickLblPos val="nextTo"/>
        <c:crossAx val="57857152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142875</xdr:rowOff>
    </xdr:from>
    <xdr:to>
      <xdr:col>13</xdr:col>
      <xdr:colOff>590550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142875</xdr:rowOff>
    </xdr:from>
    <xdr:to>
      <xdr:col>13</xdr:col>
      <xdr:colOff>590550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142875</xdr:rowOff>
    </xdr:from>
    <xdr:to>
      <xdr:col>13</xdr:col>
      <xdr:colOff>590550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142875</xdr:rowOff>
    </xdr:from>
    <xdr:to>
      <xdr:col>13</xdr:col>
      <xdr:colOff>590550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workbookViewId="0">
      <selection activeCell="D14" sqref="A1:XFD1048576"/>
    </sheetView>
  </sheetViews>
  <sheetFormatPr defaultRowHeight="15"/>
  <sheetData>
    <row r="2" spans="1:5">
      <c r="B2" t="s">
        <v>0</v>
      </c>
      <c r="C2" t="s">
        <v>1</v>
      </c>
      <c r="D2" t="s">
        <v>2</v>
      </c>
      <c r="E2" t="s">
        <v>3</v>
      </c>
    </row>
    <row r="3" spans="1:5">
      <c r="B3">
        <v>2.1</v>
      </c>
      <c r="C3">
        <v>1.1000000000000001</v>
      </c>
      <c r="D3">
        <f>B3*B3</f>
        <v>4.41</v>
      </c>
      <c r="E3">
        <f>B3*C3</f>
        <v>2.3100000000000005</v>
      </c>
    </row>
    <row r="4" spans="1:5">
      <c r="B4">
        <v>3.4</v>
      </c>
      <c r="C4">
        <v>2.7</v>
      </c>
      <c r="D4">
        <f t="shared" ref="D4:D9" si="0">B4*B4</f>
        <v>11.559999999999999</v>
      </c>
      <c r="E4">
        <f t="shared" ref="E4:E9" si="1">B4*C4</f>
        <v>9.18</v>
      </c>
    </row>
    <row r="5" spans="1:5">
      <c r="B5">
        <v>4.2</v>
      </c>
      <c r="C5">
        <v>3.8</v>
      </c>
      <c r="D5">
        <f t="shared" si="0"/>
        <v>17.64</v>
      </c>
      <c r="E5">
        <f t="shared" si="1"/>
        <v>15.959999999999999</v>
      </c>
    </row>
    <row r="6" spans="1:5">
      <c r="B6">
        <v>4.5</v>
      </c>
      <c r="C6">
        <v>4.0999999999999996</v>
      </c>
      <c r="D6">
        <f t="shared" si="0"/>
        <v>20.25</v>
      </c>
      <c r="E6">
        <f t="shared" si="1"/>
        <v>18.45</v>
      </c>
    </row>
    <row r="7" spans="1:5">
      <c r="B7">
        <v>5.5</v>
      </c>
      <c r="C7">
        <v>4.2</v>
      </c>
      <c r="D7">
        <f t="shared" si="0"/>
        <v>30.25</v>
      </c>
      <c r="E7">
        <f t="shared" si="1"/>
        <v>23.1</v>
      </c>
    </row>
    <row r="8" spans="1:5">
      <c r="B8">
        <v>1.1000000000000001</v>
      </c>
      <c r="C8">
        <v>0.8</v>
      </c>
      <c r="D8">
        <f t="shared" si="0"/>
        <v>1.2100000000000002</v>
      </c>
      <c r="E8">
        <f t="shared" si="1"/>
        <v>0.88000000000000012</v>
      </c>
    </row>
    <row r="9" spans="1:5">
      <c r="B9">
        <v>3.8</v>
      </c>
      <c r="C9">
        <v>3.9</v>
      </c>
      <c r="D9">
        <f t="shared" si="0"/>
        <v>14.44</v>
      </c>
      <c r="E9">
        <f t="shared" si="1"/>
        <v>14.819999999999999</v>
      </c>
    </row>
    <row r="11" spans="1:5">
      <c r="A11" t="s">
        <v>4</v>
      </c>
      <c r="B11">
        <f>SUM(B3:B9)</f>
        <v>24.6</v>
      </c>
      <c r="C11">
        <f t="shared" ref="C11:E11" si="2">SUM(C3:C9)</f>
        <v>20.599999999999998</v>
      </c>
      <c r="D11">
        <f t="shared" si="2"/>
        <v>99.759999999999991</v>
      </c>
      <c r="E11">
        <f t="shared" si="2"/>
        <v>84.699999999999989</v>
      </c>
    </row>
    <row r="13" spans="1:5">
      <c r="A13" t="s">
        <v>5</v>
      </c>
      <c r="B13">
        <f>B14/B15</f>
        <v>-0.21818181818180471</v>
      </c>
    </row>
    <row r="14" spans="1:5">
      <c r="A14" t="s">
        <v>6</v>
      </c>
      <c r="B14">
        <f>E11*6-B11*C11</f>
        <v>1.4399999999999409</v>
      </c>
    </row>
    <row r="15" spans="1:5">
      <c r="A15" t="s">
        <v>7</v>
      </c>
      <c r="B15">
        <f>D11*6-B11*B11</f>
        <v>-6.6000000000001364</v>
      </c>
    </row>
    <row r="17" spans="1:2">
      <c r="A17" t="s">
        <v>8</v>
      </c>
      <c r="B17">
        <f>B18/B15</f>
        <v>4.3278787878787446</v>
      </c>
    </row>
    <row r="18" spans="1:2">
      <c r="A18" t="s">
        <v>6</v>
      </c>
      <c r="B18">
        <f>D11*C11-E11*B11</f>
        <v>-28.564000000000306</v>
      </c>
    </row>
    <row r="19" spans="1:2">
      <c r="A19" t="s">
        <v>7</v>
      </c>
      <c r="B19">
        <f>B15</f>
        <v>-6.6000000000001364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30"/>
  <sheetViews>
    <sheetView workbookViewId="0">
      <selection sqref="A1:XFD1048576"/>
    </sheetView>
  </sheetViews>
  <sheetFormatPr defaultRowHeight="15"/>
  <cols>
    <col min="7" max="7" width="14.28515625" bestFit="1" customWidth="1"/>
  </cols>
  <sheetData>
    <row r="2" spans="1:22">
      <c r="B2" t="s">
        <v>0</v>
      </c>
      <c r="C2" t="s">
        <v>1</v>
      </c>
      <c r="D2" t="s">
        <v>2</v>
      </c>
      <c r="E2" t="s">
        <v>3</v>
      </c>
      <c r="P2">
        <v>2.1</v>
      </c>
      <c r="Q2">
        <v>3.4</v>
      </c>
      <c r="R2">
        <v>4.2</v>
      </c>
      <c r="S2">
        <v>4.5</v>
      </c>
      <c r="T2">
        <v>5.5</v>
      </c>
      <c r="U2">
        <v>1.1000000000000001</v>
      </c>
      <c r="V2">
        <v>3.8</v>
      </c>
    </row>
    <row r="3" spans="1:22">
      <c r="B3">
        <v>2.1</v>
      </c>
      <c r="C3">
        <v>1.1000000000000001</v>
      </c>
      <c r="D3">
        <f>B3*B3</f>
        <v>4.41</v>
      </c>
      <c r="E3">
        <f>B3*C3</f>
        <v>2.3100000000000005</v>
      </c>
      <c r="P3">
        <v>1.1000000000000001</v>
      </c>
      <c r="Q3">
        <v>2.7</v>
      </c>
      <c r="R3">
        <v>3.8</v>
      </c>
      <c r="S3">
        <v>4.0999999999999996</v>
      </c>
      <c r="T3">
        <v>4.2</v>
      </c>
      <c r="U3">
        <v>0.8</v>
      </c>
      <c r="V3">
        <v>3.9</v>
      </c>
    </row>
    <row r="4" spans="1:22">
      <c r="B4">
        <v>3.4</v>
      </c>
      <c r="C4">
        <v>2.7</v>
      </c>
      <c r="D4">
        <f t="shared" ref="D4:D9" si="0">B4*B4</f>
        <v>11.559999999999999</v>
      </c>
      <c r="E4">
        <f t="shared" ref="E4:E9" si="1">B4*C4</f>
        <v>9.18</v>
      </c>
    </row>
    <row r="5" spans="1:22">
      <c r="B5">
        <v>4.2</v>
      </c>
      <c r="C5">
        <v>3.8</v>
      </c>
      <c r="D5">
        <f t="shared" si="0"/>
        <v>17.64</v>
      </c>
      <c r="E5">
        <f t="shared" si="1"/>
        <v>15.959999999999999</v>
      </c>
    </row>
    <row r="6" spans="1:22">
      <c r="B6">
        <v>4.5</v>
      </c>
      <c r="C6">
        <v>4.0999999999999996</v>
      </c>
      <c r="D6">
        <f t="shared" si="0"/>
        <v>20.25</v>
      </c>
      <c r="E6">
        <f t="shared" si="1"/>
        <v>18.45</v>
      </c>
    </row>
    <row r="7" spans="1:22">
      <c r="B7">
        <v>5.5</v>
      </c>
      <c r="C7">
        <v>4.2</v>
      </c>
      <c r="D7">
        <f t="shared" si="0"/>
        <v>30.25</v>
      </c>
      <c r="E7">
        <f t="shared" si="1"/>
        <v>23.1</v>
      </c>
    </row>
    <row r="8" spans="1:22">
      <c r="B8">
        <v>1.1000000000000001</v>
      </c>
      <c r="C8">
        <v>0.8</v>
      </c>
      <c r="D8">
        <f t="shared" si="0"/>
        <v>1.2100000000000002</v>
      </c>
      <c r="E8">
        <f t="shared" si="1"/>
        <v>0.88000000000000012</v>
      </c>
    </row>
    <row r="9" spans="1:22">
      <c r="B9">
        <v>3.8</v>
      </c>
      <c r="C9">
        <v>3.9</v>
      </c>
      <c r="D9">
        <f t="shared" si="0"/>
        <v>14.44</v>
      </c>
      <c r="E9">
        <f t="shared" si="1"/>
        <v>14.819999999999999</v>
      </c>
    </row>
    <row r="11" spans="1:22">
      <c r="A11" t="s">
        <v>4</v>
      </c>
      <c r="B11">
        <f>SUM(B3:B9)</f>
        <v>24.6</v>
      </c>
      <c r="C11">
        <f t="shared" ref="C11:E11" si="2">SUM(C3:C9)</f>
        <v>20.599999999999998</v>
      </c>
      <c r="D11">
        <f t="shared" si="2"/>
        <v>99.759999999999991</v>
      </c>
      <c r="E11">
        <f t="shared" si="2"/>
        <v>84.699999999999989</v>
      </c>
    </row>
    <row r="12" spans="1:22">
      <c r="A12" t="s">
        <v>9</v>
      </c>
      <c r="B12" s="1">
        <f>AVERAGE(B3:B9)</f>
        <v>3.5142857142857147</v>
      </c>
      <c r="C12" s="1">
        <f t="shared" ref="C12:E12" si="3">AVERAGE(C3:C9)</f>
        <v>2.9428571428571426</v>
      </c>
      <c r="D12" s="1">
        <f t="shared" si="3"/>
        <v>14.251428571428571</v>
      </c>
      <c r="E12" s="1">
        <f t="shared" si="3"/>
        <v>12.099999999999998</v>
      </c>
    </row>
    <row r="15" spans="1:22">
      <c r="B15" t="str">
        <f>B2</f>
        <v>x</v>
      </c>
      <c r="C15" t="str">
        <f>C2</f>
        <v>y</v>
      </c>
      <c r="D15" t="s">
        <v>10</v>
      </c>
      <c r="E15" t="s">
        <v>11</v>
      </c>
      <c r="F15" s="2" t="s">
        <v>12</v>
      </c>
      <c r="G15" t="s">
        <v>13</v>
      </c>
    </row>
    <row r="16" spans="1:22">
      <c r="B16">
        <f t="shared" ref="B16:C22" si="4">B3</f>
        <v>2.1</v>
      </c>
      <c r="C16">
        <f t="shared" si="4"/>
        <v>1.1000000000000001</v>
      </c>
      <c r="D16" s="1">
        <f>B3-B$12</f>
        <v>-1.4142857142857146</v>
      </c>
      <c r="E16" s="1">
        <f>C3-C$12</f>
        <v>-1.8428571428571425</v>
      </c>
      <c r="F16">
        <f>D16*D16</f>
        <v>2.0002040816326541</v>
      </c>
      <c r="G16">
        <f>D16*E16</f>
        <v>2.606326530612245</v>
      </c>
    </row>
    <row r="17" spans="1:7">
      <c r="B17">
        <f t="shared" si="4"/>
        <v>3.4</v>
      </c>
      <c r="C17">
        <f t="shared" si="4"/>
        <v>2.7</v>
      </c>
      <c r="D17" s="1">
        <f t="shared" ref="D17:D22" si="5">B4-B$12</f>
        <v>-0.11428571428571477</v>
      </c>
      <c r="E17" s="1">
        <f t="shared" ref="E17:E22" si="6">C4-C$12</f>
        <v>-0.24285714285714244</v>
      </c>
      <c r="F17">
        <f t="shared" ref="F17:F22" si="7">D17*D17</f>
        <v>1.3061224489796028E-2</v>
      </c>
      <c r="G17">
        <f t="shared" ref="G17:G22" si="8">D17*E17</f>
        <v>2.7755102040816396E-2</v>
      </c>
    </row>
    <row r="18" spans="1:7">
      <c r="B18">
        <f t="shared" si="4"/>
        <v>4.2</v>
      </c>
      <c r="C18">
        <f t="shared" si="4"/>
        <v>3.8</v>
      </c>
      <c r="D18" s="1">
        <f t="shared" si="5"/>
        <v>0.6857142857142855</v>
      </c>
      <c r="E18" s="1">
        <f t="shared" si="6"/>
        <v>0.85714285714285721</v>
      </c>
      <c r="F18">
        <f t="shared" si="7"/>
        <v>0.47020408163265276</v>
      </c>
      <c r="G18">
        <f t="shared" si="8"/>
        <v>0.58775510204081616</v>
      </c>
    </row>
    <row r="19" spans="1:7">
      <c r="B19">
        <f t="shared" si="4"/>
        <v>4.5</v>
      </c>
      <c r="C19">
        <f t="shared" si="4"/>
        <v>4.0999999999999996</v>
      </c>
      <c r="D19" s="1">
        <f t="shared" si="5"/>
        <v>0.98571428571428532</v>
      </c>
      <c r="E19" s="1">
        <f t="shared" si="6"/>
        <v>1.157142857142857</v>
      </c>
      <c r="F19">
        <f t="shared" si="7"/>
        <v>0.97163265306122371</v>
      </c>
      <c r="G19">
        <f t="shared" si="8"/>
        <v>1.1406122448979585</v>
      </c>
    </row>
    <row r="20" spans="1:7">
      <c r="B20">
        <f t="shared" si="4"/>
        <v>5.5</v>
      </c>
      <c r="C20">
        <f t="shared" si="4"/>
        <v>4.2</v>
      </c>
      <c r="D20" s="1">
        <f t="shared" si="5"/>
        <v>1.9857142857142853</v>
      </c>
      <c r="E20" s="1">
        <f t="shared" si="6"/>
        <v>1.2571428571428576</v>
      </c>
      <c r="F20">
        <f t="shared" si="7"/>
        <v>3.9430612244897945</v>
      </c>
      <c r="G20">
        <f t="shared" si="8"/>
        <v>2.4963265306122451</v>
      </c>
    </row>
    <row r="21" spans="1:7">
      <c r="B21">
        <f t="shared" si="4"/>
        <v>1.1000000000000001</v>
      </c>
      <c r="C21">
        <f t="shared" si="4"/>
        <v>0.8</v>
      </c>
      <c r="D21" s="1">
        <f t="shared" si="5"/>
        <v>-2.4142857142857146</v>
      </c>
      <c r="E21" s="1">
        <f t="shared" si="6"/>
        <v>-2.1428571428571423</v>
      </c>
      <c r="F21">
        <f t="shared" si="7"/>
        <v>5.8287755102040828</v>
      </c>
      <c r="G21">
        <f t="shared" si="8"/>
        <v>5.1734693877551017</v>
      </c>
    </row>
    <row r="22" spans="1:7">
      <c r="B22">
        <f t="shared" si="4"/>
        <v>3.8</v>
      </c>
      <c r="C22">
        <f t="shared" si="4"/>
        <v>3.9</v>
      </c>
      <c r="D22" s="1">
        <f t="shared" si="5"/>
        <v>0.28571428571428514</v>
      </c>
      <c r="E22" s="1">
        <f t="shared" si="6"/>
        <v>0.9571428571428573</v>
      </c>
      <c r="F22">
        <f t="shared" si="7"/>
        <v>8.1632653061224164E-2</v>
      </c>
      <c r="G22">
        <f t="shared" si="8"/>
        <v>0.27346938775510155</v>
      </c>
    </row>
    <row r="24" spans="1:7">
      <c r="A24" t="s">
        <v>14</v>
      </c>
      <c r="B24">
        <f>SUM(B16:B22)</f>
        <v>24.6</v>
      </c>
      <c r="C24">
        <f t="shared" ref="C24:G24" si="9">SUM(C16:C22)</f>
        <v>20.599999999999998</v>
      </c>
      <c r="D24">
        <f t="shared" si="9"/>
        <v>-2.6645352591003757E-15</v>
      </c>
      <c r="E24">
        <f t="shared" si="9"/>
        <v>1.7763568394002505E-15</v>
      </c>
      <c r="F24">
        <f t="shared" si="9"/>
        <v>13.308571428571428</v>
      </c>
      <c r="G24">
        <f t="shared" si="9"/>
        <v>12.305714285714284</v>
      </c>
    </row>
    <row r="26" spans="1:7">
      <c r="A26" t="s">
        <v>5</v>
      </c>
      <c r="B26">
        <f>G24/F24</f>
        <v>0.9246457707170459</v>
      </c>
    </row>
    <row r="27" spans="1:7">
      <c r="A27" t="s">
        <v>8</v>
      </c>
      <c r="B27">
        <f>C12-(B26*B12)</f>
        <v>-0.30661227994847629</v>
      </c>
    </row>
    <row r="29" spans="1:7">
      <c r="B29">
        <v>0</v>
      </c>
      <c r="C29">
        <f>B27</f>
        <v>-0.30661227994847629</v>
      </c>
    </row>
    <row r="30" spans="1:7">
      <c r="B30">
        <v>6</v>
      </c>
      <c r="C30">
        <f>B30*B26+B27</f>
        <v>5.2412623443537996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Y36"/>
  <sheetViews>
    <sheetView workbookViewId="0">
      <selection sqref="A1:XFD1048576"/>
    </sheetView>
  </sheetViews>
  <sheetFormatPr defaultRowHeight="15"/>
  <cols>
    <col min="7" max="7" width="14.28515625" bestFit="1" customWidth="1"/>
  </cols>
  <sheetData>
    <row r="2" spans="1:25">
      <c r="B2" t="s">
        <v>0</v>
      </c>
      <c r="C2" t="s">
        <v>1</v>
      </c>
      <c r="D2" t="s">
        <v>2</v>
      </c>
      <c r="E2" t="s">
        <v>3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B3" s="3">
        <v>42</v>
      </c>
      <c r="C3" s="4">
        <v>31</v>
      </c>
      <c r="D3">
        <f>B3*B3</f>
        <v>1764</v>
      </c>
      <c r="E3">
        <f>B3*C3</f>
        <v>1302</v>
      </c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B4" s="3">
        <v>36</v>
      </c>
      <c r="C4" s="4">
        <v>26</v>
      </c>
      <c r="D4">
        <f t="shared" ref="D4:D9" si="0">B4*B4</f>
        <v>1296</v>
      </c>
      <c r="E4">
        <f t="shared" ref="E4:E9" si="1">B4*C4</f>
        <v>936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B5" s="3">
        <v>41</v>
      </c>
      <c r="C5" s="4">
        <v>32</v>
      </c>
      <c r="D5">
        <f t="shared" si="0"/>
        <v>1681</v>
      </c>
      <c r="E5">
        <f t="shared" si="1"/>
        <v>1312</v>
      </c>
      <c r="P5" s="3"/>
      <c r="Q5" s="3"/>
      <c r="R5" s="3"/>
      <c r="S5" s="3"/>
      <c r="T5" s="3"/>
      <c r="U5" s="3"/>
      <c r="V5" s="3"/>
      <c r="W5" s="3"/>
      <c r="X5" s="3"/>
      <c r="Y5" s="5"/>
    </row>
    <row r="6" spans="1:25">
      <c r="B6" s="3">
        <v>22</v>
      </c>
      <c r="C6" s="4">
        <v>19</v>
      </c>
      <c r="D6">
        <f t="shared" si="0"/>
        <v>484</v>
      </c>
      <c r="E6">
        <f t="shared" si="1"/>
        <v>418</v>
      </c>
      <c r="P6" s="4"/>
      <c r="Q6" s="4"/>
      <c r="R6" s="4"/>
      <c r="S6" s="4"/>
      <c r="T6" s="4"/>
      <c r="U6" s="4"/>
      <c r="V6" s="4"/>
      <c r="W6" s="4"/>
      <c r="X6" s="4"/>
      <c r="Y6" s="5"/>
    </row>
    <row r="7" spans="1:25">
      <c r="B7" s="3">
        <v>34</v>
      </c>
      <c r="C7" s="4">
        <v>29</v>
      </c>
      <c r="D7">
        <f t="shared" si="0"/>
        <v>1156</v>
      </c>
      <c r="E7">
        <f t="shared" si="1"/>
        <v>986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B8" s="3">
        <v>28</v>
      </c>
      <c r="C8" s="4">
        <v>24</v>
      </c>
      <c r="D8">
        <f t="shared" si="0"/>
        <v>784</v>
      </c>
      <c r="E8">
        <f t="shared" si="1"/>
        <v>672</v>
      </c>
    </row>
    <row r="9" spans="1:25">
      <c r="B9" s="3">
        <v>38</v>
      </c>
      <c r="C9" s="4">
        <v>30</v>
      </c>
      <c r="D9">
        <f t="shared" si="0"/>
        <v>1444</v>
      </c>
      <c r="E9">
        <f t="shared" si="1"/>
        <v>1140</v>
      </c>
    </row>
    <row r="10" spans="1:25">
      <c r="B10" s="3">
        <v>24</v>
      </c>
      <c r="C10" s="4">
        <v>19</v>
      </c>
      <c r="D10">
        <f t="shared" ref="D10:D11" si="2">B10*B10</f>
        <v>576</v>
      </c>
      <c r="E10">
        <f t="shared" ref="E10:E11" si="3">B10*C10</f>
        <v>456</v>
      </c>
    </row>
    <row r="11" spans="1:25">
      <c r="B11" s="3">
        <v>26</v>
      </c>
      <c r="C11" s="4">
        <v>22</v>
      </c>
      <c r="D11">
        <f t="shared" si="2"/>
        <v>676</v>
      </c>
      <c r="E11">
        <f t="shared" si="3"/>
        <v>572</v>
      </c>
    </row>
    <row r="13" spans="1:25">
      <c r="A13" t="s">
        <v>4</v>
      </c>
      <c r="B13">
        <f>SUM(B3:B11)</f>
        <v>291</v>
      </c>
      <c r="C13">
        <f t="shared" ref="C13:E13" si="4">SUM(C3:C11)</f>
        <v>232</v>
      </c>
      <c r="D13">
        <f t="shared" si="4"/>
        <v>9861</v>
      </c>
      <c r="E13">
        <f t="shared" si="4"/>
        <v>7794</v>
      </c>
    </row>
    <row r="14" spans="1:25">
      <c r="A14" t="s">
        <v>9</v>
      </c>
      <c r="B14" s="1">
        <f>AVERAGE(B3:B11)</f>
        <v>32.333333333333336</v>
      </c>
      <c r="C14" s="1">
        <f t="shared" ref="C14:E14" si="5">AVERAGE(C3:C11)</f>
        <v>25.777777777777779</v>
      </c>
      <c r="D14" s="1">
        <f t="shared" si="5"/>
        <v>1095.6666666666667</v>
      </c>
      <c r="E14" s="1">
        <f t="shared" si="5"/>
        <v>866</v>
      </c>
    </row>
    <row r="17" spans="1:11">
      <c r="B17" t="str">
        <f>B2</f>
        <v>x</v>
      </c>
      <c r="C17" t="str">
        <f>C2</f>
        <v>y</v>
      </c>
      <c r="D17" t="s">
        <v>10</v>
      </c>
      <c r="E17" t="s">
        <v>11</v>
      </c>
      <c r="F17" s="2" t="s">
        <v>12</v>
      </c>
      <c r="G17" t="s">
        <v>13</v>
      </c>
      <c r="I17" s="1">
        <f>STDEV(B3:B11)</f>
        <v>7.5166481891864541</v>
      </c>
      <c r="J17" s="1">
        <f>STDEV(C3:C11)</f>
        <v>5.0442486501405197</v>
      </c>
      <c r="K17">
        <v>8</v>
      </c>
    </row>
    <row r="18" spans="1:11">
      <c r="B18">
        <f t="shared" ref="B18:C24" si="6">B3</f>
        <v>42</v>
      </c>
      <c r="C18">
        <f t="shared" si="6"/>
        <v>31</v>
      </c>
      <c r="D18" s="1">
        <f t="shared" ref="D18:E24" si="7">B3-B$14</f>
        <v>9.6666666666666643</v>
      </c>
      <c r="E18" s="1">
        <f t="shared" si="7"/>
        <v>5.2222222222222214</v>
      </c>
      <c r="F18" s="1">
        <f>D18*D18</f>
        <v>93.4444444444444</v>
      </c>
      <c r="G18" s="1">
        <f>D18*E18</f>
        <v>50.48148148148146</v>
      </c>
    </row>
    <row r="19" spans="1:11">
      <c r="B19">
        <f t="shared" si="6"/>
        <v>36</v>
      </c>
      <c r="C19">
        <f t="shared" si="6"/>
        <v>26</v>
      </c>
      <c r="D19" s="1">
        <f t="shared" si="7"/>
        <v>3.6666666666666643</v>
      </c>
      <c r="E19" s="1">
        <f t="shared" si="7"/>
        <v>0.22222222222222143</v>
      </c>
      <c r="F19" s="1">
        <f t="shared" ref="F19:F24" si="8">D19*D19</f>
        <v>13.444444444444427</v>
      </c>
      <c r="G19" s="1">
        <f t="shared" ref="G19:G24" si="9">D19*E19</f>
        <v>0.81481481481481144</v>
      </c>
    </row>
    <row r="20" spans="1:11">
      <c r="B20">
        <f t="shared" si="6"/>
        <v>41</v>
      </c>
      <c r="C20">
        <f t="shared" si="6"/>
        <v>32</v>
      </c>
      <c r="D20" s="1">
        <f t="shared" si="7"/>
        <v>8.6666666666666643</v>
      </c>
      <c r="E20" s="1">
        <f t="shared" si="7"/>
        <v>6.2222222222222214</v>
      </c>
      <c r="F20" s="1">
        <f t="shared" si="8"/>
        <v>75.111111111111072</v>
      </c>
      <c r="G20" s="1">
        <f t="shared" si="9"/>
        <v>53.925925925925903</v>
      </c>
    </row>
    <row r="21" spans="1:11">
      <c r="B21">
        <f t="shared" si="6"/>
        <v>22</v>
      </c>
      <c r="C21">
        <f t="shared" si="6"/>
        <v>19</v>
      </c>
      <c r="D21" s="1">
        <f t="shared" si="7"/>
        <v>-10.333333333333336</v>
      </c>
      <c r="E21" s="1">
        <f t="shared" si="7"/>
        <v>-6.7777777777777786</v>
      </c>
      <c r="F21" s="1">
        <f t="shared" si="8"/>
        <v>106.77777777777783</v>
      </c>
      <c r="G21" s="1">
        <f t="shared" si="9"/>
        <v>70.037037037037067</v>
      </c>
    </row>
    <row r="22" spans="1:11">
      <c r="B22">
        <f t="shared" si="6"/>
        <v>34</v>
      </c>
      <c r="C22">
        <f t="shared" si="6"/>
        <v>29</v>
      </c>
      <c r="D22" s="1">
        <f t="shared" si="7"/>
        <v>1.6666666666666643</v>
      </c>
      <c r="E22" s="1">
        <f t="shared" si="7"/>
        <v>3.2222222222222214</v>
      </c>
      <c r="F22" s="1">
        <f t="shared" si="8"/>
        <v>2.7777777777777697</v>
      </c>
      <c r="G22" s="1">
        <f t="shared" si="9"/>
        <v>5.3703703703703614</v>
      </c>
    </row>
    <row r="23" spans="1:11">
      <c r="B23">
        <f t="shared" si="6"/>
        <v>28</v>
      </c>
      <c r="C23">
        <f t="shared" si="6"/>
        <v>24</v>
      </c>
      <c r="D23" s="1">
        <f t="shared" si="7"/>
        <v>-4.3333333333333357</v>
      </c>
      <c r="E23" s="1">
        <f t="shared" si="7"/>
        <v>-1.7777777777777786</v>
      </c>
      <c r="F23" s="1">
        <f t="shared" si="8"/>
        <v>18.7777777777778</v>
      </c>
      <c r="G23" s="1">
        <f t="shared" si="9"/>
        <v>7.7037037037037113</v>
      </c>
    </row>
    <row r="24" spans="1:11">
      <c r="B24">
        <f t="shared" si="6"/>
        <v>38</v>
      </c>
      <c r="C24">
        <f t="shared" si="6"/>
        <v>30</v>
      </c>
      <c r="D24" s="1">
        <f t="shared" si="7"/>
        <v>5.6666666666666643</v>
      </c>
      <c r="E24" s="1">
        <f t="shared" si="7"/>
        <v>4.2222222222222214</v>
      </c>
      <c r="F24" s="1">
        <f t="shared" si="8"/>
        <v>32.111111111111086</v>
      </c>
      <c r="G24" s="1">
        <f t="shared" si="9"/>
        <v>23.925925925925913</v>
      </c>
    </row>
    <row r="25" spans="1:11">
      <c r="B25">
        <f t="shared" ref="B25:C25" si="10">B10</f>
        <v>24</v>
      </c>
      <c r="C25">
        <f t="shared" si="10"/>
        <v>19</v>
      </c>
      <c r="D25" s="1">
        <f t="shared" ref="D25:D26" si="11">B10-B$14</f>
        <v>-8.3333333333333357</v>
      </c>
      <c r="E25" s="1">
        <f t="shared" ref="E25:E26" si="12">C10-C$14</f>
        <v>-6.7777777777777786</v>
      </c>
      <c r="F25" s="1">
        <f t="shared" ref="F25:F26" si="13">D25*D25</f>
        <v>69.444444444444485</v>
      </c>
      <c r="G25" s="1">
        <f t="shared" ref="G25:G26" si="14">D25*E25</f>
        <v>56.481481481481502</v>
      </c>
    </row>
    <row r="26" spans="1:11">
      <c r="B26">
        <f t="shared" ref="B26" si="15">B11</f>
        <v>26</v>
      </c>
      <c r="C26">
        <f>C11</f>
        <v>22</v>
      </c>
      <c r="D26" s="1">
        <f t="shared" si="11"/>
        <v>-6.3333333333333357</v>
      </c>
      <c r="E26" s="1">
        <f t="shared" si="12"/>
        <v>-3.7777777777777786</v>
      </c>
      <c r="F26" s="1">
        <f t="shared" si="13"/>
        <v>40.111111111111143</v>
      </c>
      <c r="G26" s="1">
        <f t="shared" si="14"/>
        <v>23.925925925925942</v>
      </c>
    </row>
    <row r="28" spans="1:11">
      <c r="A28" t="s">
        <v>14</v>
      </c>
      <c r="B28" s="1">
        <f t="shared" ref="B28:F28" si="16">SUM(B18:B26)</f>
        <v>291</v>
      </c>
      <c r="C28" s="1">
        <f t="shared" si="16"/>
        <v>232</v>
      </c>
      <c r="D28" s="1">
        <f t="shared" si="16"/>
        <v>-2.1316282072803006E-14</v>
      </c>
      <c r="E28" s="1">
        <f t="shared" si="16"/>
        <v>-7.1054273576010019E-15</v>
      </c>
      <c r="F28" s="1">
        <f t="shared" si="16"/>
        <v>451.99999999999994</v>
      </c>
      <c r="G28" s="1">
        <f>SUM(G18:G26)</f>
        <v>292.66666666666669</v>
      </c>
      <c r="I28" s="1">
        <f>G28/(I17*J17*K17)</f>
        <v>0.96485613766360989</v>
      </c>
    </row>
    <row r="30" spans="1:11">
      <c r="A30" t="s">
        <v>5</v>
      </c>
      <c r="B30" s="1">
        <f>G28/F28</f>
        <v>0.64749262536873164</v>
      </c>
    </row>
    <row r="31" spans="1:11">
      <c r="A31" t="s">
        <v>8</v>
      </c>
      <c r="B31" s="1">
        <f>C14-(B30*B14)</f>
        <v>4.8421828908554545</v>
      </c>
    </row>
    <row r="33" spans="1:6">
      <c r="B33">
        <v>0</v>
      </c>
      <c r="C33">
        <f>B31</f>
        <v>4.8421828908554545</v>
      </c>
    </row>
    <row r="34" spans="1:6">
      <c r="B34">
        <v>6</v>
      </c>
      <c r="C34">
        <f>B34*B30+B31</f>
        <v>8.7271386430678444</v>
      </c>
    </row>
    <row r="36" spans="1:6">
      <c r="A36" t="s">
        <v>15</v>
      </c>
      <c r="B36" s="1">
        <f>G28/(8*STDEV(B18:B26)*STDEV(C18:C26))</f>
        <v>0.96485613766360989</v>
      </c>
      <c r="E36">
        <f>STDEV(B18:B26)</f>
        <v>7.5166481891864541</v>
      </c>
      <c r="F36">
        <f>STDEV(C18:C26)</f>
        <v>5.0442486501405197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Y36"/>
  <sheetViews>
    <sheetView tabSelected="1" workbookViewId="0">
      <selection activeCell="D32" sqref="D32"/>
    </sheetView>
  </sheetViews>
  <sheetFormatPr defaultRowHeight="15"/>
  <cols>
    <col min="7" max="7" width="14.28515625" bestFit="1" customWidth="1"/>
  </cols>
  <sheetData>
    <row r="2" spans="1:25">
      <c r="B2" t="s">
        <v>0</v>
      </c>
      <c r="C2" t="s">
        <v>1</v>
      </c>
      <c r="D2" t="s">
        <v>2</v>
      </c>
      <c r="E2" t="s">
        <v>3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B3" s="5">
        <v>202</v>
      </c>
      <c r="C3" s="5">
        <v>367</v>
      </c>
      <c r="D3">
        <f>B3*B3</f>
        <v>40804</v>
      </c>
      <c r="E3">
        <f>B3*C3</f>
        <v>74134</v>
      </c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B4" s="3">
        <v>259</v>
      </c>
      <c r="C4" s="3">
        <v>343</v>
      </c>
      <c r="D4">
        <f t="shared" ref="D4:D11" si="0">B4*B4</f>
        <v>67081</v>
      </c>
      <c r="E4">
        <f t="shared" ref="E4:E11" si="1">B4*C4</f>
        <v>88837</v>
      </c>
      <c r="P4" s="5"/>
      <c r="Q4" s="5"/>
      <c r="R4" s="5"/>
      <c r="S4" s="5">
        <v>202</v>
      </c>
      <c r="T4" s="5">
        <v>367</v>
      </c>
      <c r="U4" s="5"/>
      <c r="V4" s="5"/>
      <c r="W4" s="5"/>
      <c r="X4" s="5"/>
      <c r="Y4" s="5"/>
    </row>
    <row r="5" spans="1:25">
      <c r="B5" s="4">
        <v>306</v>
      </c>
      <c r="C5" s="4">
        <v>326</v>
      </c>
      <c r="D5">
        <f t="shared" si="0"/>
        <v>93636</v>
      </c>
      <c r="E5">
        <f t="shared" si="1"/>
        <v>99756</v>
      </c>
      <c r="P5" s="3"/>
      <c r="Q5" s="3"/>
      <c r="R5" s="3"/>
      <c r="S5" s="3">
        <v>259</v>
      </c>
      <c r="T5" s="3">
        <v>343</v>
      </c>
      <c r="U5" s="3"/>
      <c r="V5" s="3"/>
      <c r="W5" s="3"/>
      <c r="X5" s="3"/>
      <c r="Y5" s="5"/>
    </row>
    <row r="6" spans="1:25">
      <c r="B6" s="5">
        <v>342</v>
      </c>
      <c r="C6" s="5">
        <v>307</v>
      </c>
      <c r="D6">
        <f t="shared" si="0"/>
        <v>116964</v>
      </c>
      <c r="E6">
        <f t="shared" si="1"/>
        <v>104994</v>
      </c>
      <c r="P6" s="4"/>
      <c r="Q6" s="4"/>
      <c r="R6" s="4"/>
      <c r="S6" s="4">
        <v>306</v>
      </c>
      <c r="T6" s="4">
        <v>326</v>
      </c>
      <c r="U6" s="4"/>
      <c r="V6" s="4"/>
      <c r="W6" s="4"/>
      <c r="X6" s="4"/>
      <c r="Y6" s="5"/>
    </row>
    <row r="7" spans="1:25">
      <c r="B7">
        <v>377</v>
      </c>
      <c r="C7">
        <v>282</v>
      </c>
      <c r="D7">
        <f t="shared" si="0"/>
        <v>142129</v>
      </c>
      <c r="E7">
        <f t="shared" si="1"/>
        <v>106314</v>
      </c>
      <c r="P7" s="5"/>
      <c r="Q7" s="5"/>
      <c r="R7" s="5"/>
      <c r="S7" s="5">
        <v>342</v>
      </c>
      <c r="T7" s="5">
        <v>307</v>
      </c>
      <c r="U7" s="5"/>
      <c r="V7" s="5"/>
      <c r="W7" s="5"/>
      <c r="X7" s="5"/>
      <c r="Y7" s="5"/>
    </row>
    <row r="8" spans="1:25">
      <c r="B8">
        <v>411</v>
      </c>
      <c r="C8">
        <v>281</v>
      </c>
      <c r="D8">
        <f t="shared" si="0"/>
        <v>168921</v>
      </c>
      <c r="E8">
        <f t="shared" si="1"/>
        <v>115491</v>
      </c>
      <c r="S8">
        <v>377</v>
      </c>
      <c r="T8">
        <v>282</v>
      </c>
    </row>
    <row r="9" spans="1:25">
      <c r="B9">
        <v>415</v>
      </c>
      <c r="C9">
        <v>268</v>
      </c>
      <c r="D9">
        <f t="shared" si="0"/>
        <v>172225</v>
      </c>
      <c r="E9">
        <f t="shared" si="1"/>
        <v>111220</v>
      </c>
      <c r="S9">
        <v>411</v>
      </c>
      <c r="T9">
        <v>281</v>
      </c>
    </row>
    <row r="10" spans="1:25">
      <c r="B10">
        <v>276</v>
      </c>
      <c r="C10">
        <v>329</v>
      </c>
      <c r="D10">
        <f t="shared" si="0"/>
        <v>76176</v>
      </c>
      <c r="E10">
        <f t="shared" si="1"/>
        <v>90804</v>
      </c>
      <c r="S10">
        <v>415</v>
      </c>
      <c r="T10">
        <v>268</v>
      </c>
    </row>
    <row r="11" spans="1:25">
      <c r="B11">
        <v>238</v>
      </c>
      <c r="C11">
        <v>354</v>
      </c>
      <c r="D11">
        <f t="shared" si="0"/>
        <v>56644</v>
      </c>
      <c r="E11">
        <f t="shared" si="1"/>
        <v>84252</v>
      </c>
      <c r="S11">
        <v>276</v>
      </c>
      <c r="T11">
        <v>329</v>
      </c>
    </row>
    <row r="12" spans="1:25">
      <c r="S12">
        <v>238</v>
      </c>
      <c r="T12">
        <v>354</v>
      </c>
    </row>
    <row r="13" spans="1:25">
      <c r="A13" t="s">
        <v>4</v>
      </c>
      <c r="B13">
        <f>SUM(B3:B11)</f>
        <v>2826</v>
      </c>
      <c r="C13">
        <f t="shared" ref="C13:E13" si="2">SUM(C3:C11)</f>
        <v>2857</v>
      </c>
      <c r="D13">
        <f t="shared" si="2"/>
        <v>934580</v>
      </c>
      <c r="E13">
        <f t="shared" si="2"/>
        <v>875802</v>
      </c>
    </row>
    <row r="14" spans="1:25">
      <c r="A14" t="s">
        <v>9</v>
      </c>
      <c r="B14" s="1">
        <f>AVERAGE(B3:B11)</f>
        <v>314</v>
      </c>
      <c r="C14" s="1">
        <f t="shared" ref="C14:E14" si="3">AVERAGE(C3:C11)</f>
        <v>317.44444444444446</v>
      </c>
      <c r="D14" s="1">
        <f t="shared" si="3"/>
        <v>103842.22222222222</v>
      </c>
      <c r="E14" s="1">
        <f t="shared" si="3"/>
        <v>97311.333333333328</v>
      </c>
    </row>
    <row r="15" spans="1:25">
      <c r="S15">
        <v>-21296</v>
      </c>
    </row>
    <row r="17" spans="1:19">
      <c r="B17" t="str">
        <f>B2</f>
        <v>x</v>
      </c>
      <c r="C17" t="str">
        <f>C2</f>
        <v>y</v>
      </c>
      <c r="D17" t="s">
        <v>10</v>
      </c>
      <c r="E17" t="s">
        <v>11</v>
      </c>
      <c r="F17" s="2" t="s">
        <v>12</v>
      </c>
      <c r="G17" t="s">
        <v>13</v>
      </c>
      <c r="I17" s="1">
        <f>STDEV(B3:B11)</f>
        <v>76.824475266675265</v>
      </c>
      <c r="J17" s="1">
        <f>STDEV(C3:C11)</f>
        <v>34.982535325184493</v>
      </c>
      <c r="K17">
        <v>8</v>
      </c>
    </row>
    <row r="18" spans="1:19">
      <c r="B18">
        <f t="shared" ref="B18:C26" si="4">B3</f>
        <v>202</v>
      </c>
      <c r="C18">
        <f t="shared" si="4"/>
        <v>367</v>
      </c>
      <c r="D18" s="1">
        <f t="shared" ref="D18:E26" si="5">B3-B$14</f>
        <v>-112</v>
      </c>
      <c r="E18" s="1">
        <f t="shared" si="5"/>
        <v>49.555555555555543</v>
      </c>
      <c r="F18" s="1">
        <f>D18*D18</f>
        <v>12544</v>
      </c>
      <c r="G18" s="1">
        <f>D18*E18</f>
        <v>-5550.2222222222208</v>
      </c>
      <c r="S18">
        <v>-0.990506</v>
      </c>
    </row>
    <row r="19" spans="1:19">
      <c r="B19">
        <f t="shared" si="4"/>
        <v>259</v>
      </c>
      <c r="C19">
        <f t="shared" si="4"/>
        <v>343</v>
      </c>
      <c r="D19" s="1">
        <f t="shared" si="5"/>
        <v>-55</v>
      </c>
      <c r="E19" s="1">
        <f t="shared" si="5"/>
        <v>25.555555555555543</v>
      </c>
      <c r="F19" s="1">
        <f t="shared" ref="F19:F26" si="6">D19*D19</f>
        <v>3025</v>
      </c>
      <c r="G19" s="1">
        <f t="shared" ref="G19:G26" si="7">D19*E19</f>
        <v>-1405.5555555555547</v>
      </c>
    </row>
    <row r="20" spans="1:19">
      <c r="B20">
        <f t="shared" si="4"/>
        <v>306</v>
      </c>
      <c r="C20">
        <f t="shared" si="4"/>
        <v>326</v>
      </c>
      <c r="D20" s="1">
        <f t="shared" si="5"/>
        <v>-8</v>
      </c>
      <c r="E20" s="1">
        <f t="shared" si="5"/>
        <v>8.5555555555555429</v>
      </c>
      <c r="F20" s="1">
        <f t="shared" si="6"/>
        <v>64</v>
      </c>
      <c r="G20" s="1">
        <f t="shared" si="7"/>
        <v>-68.444444444444343</v>
      </c>
    </row>
    <row r="21" spans="1:19">
      <c r="B21">
        <f t="shared" si="4"/>
        <v>342</v>
      </c>
      <c r="C21">
        <f t="shared" si="4"/>
        <v>307</v>
      </c>
      <c r="D21" s="1">
        <f t="shared" si="5"/>
        <v>28</v>
      </c>
      <c r="E21" s="1">
        <f t="shared" si="5"/>
        <v>-10.444444444444457</v>
      </c>
      <c r="F21" s="1">
        <f t="shared" si="6"/>
        <v>784</v>
      </c>
      <c r="G21" s="1">
        <f t="shared" si="7"/>
        <v>-292.4444444444448</v>
      </c>
    </row>
    <row r="22" spans="1:19">
      <c r="B22">
        <f t="shared" si="4"/>
        <v>377</v>
      </c>
      <c r="C22">
        <f t="shared" si="4"/>
        <v>282</v>
      </c>
      <c r="D22" s="1">
        <f t="shared" si="5"/>
        <v>63</v>
      </c>
      <c r="E22" s="1">
        <f t="shared" si="5"/>
        <v>-35.444444444444457</v>
      </c>
      <c r="F22" s="1">
        <f t="shared" si="6"/>
        <v>3969</v>
      </c>
      <c r="G22" s="1">
        <f t="shared" si="7"/>
        <v>-2233.0000000000009</v>
      </c>
    </row>
    <row r="23" spans="1:19">
      <c r="B23">
        <f t="shared" si="4"/>
        <v>411</v>
      </c>
      <c r="C23">
        <f t="shared" si="4"/>
        <v>281</v>
      </c>
      <c r="D23" s="1">
        <f t="shared" si="5"/>
        <v>97</v>
      </c>
      <c r="E23" s="1">
        <f t="shared" si="5"/>
        <v>-36.444444444444457</v>
      </c>
      <c r="F23" s="1">
        <f t="shared" si="6"/>
        <v>9409</v>
      </c>
      <c r="G23" s="1">
        <f t="shared" si="7"/>
        <v>-3535.1111111111122</v>
      </c>
    </row>
    <row r="24" spans="1:19">
      <c r="B24">
        <f t="shared" si="4"/>
        <v>415</v>
      </c>
      <c r="C24">
        <f t="shared" si="4"/>
        <v>268</v>
      </c>
      <c r="D24" s="1">
        <f t="shared" si="5"/>
        <v>101</v>
      </c>
      <c r="E24" s="1">
        <f t="shared" si="5"/>
        <v>-49.444444444444457</v>
      </c>
      <c r="F24" s="1">
        <f t="shared" si="6"/>
        <v>10201</v>
      </c>
      <c r="G24" s="1">
        <f t="shared" si="7"/>
        <v>-4993.8888888888905</v>
      </c>
    </row>
    <row r="25" spans="1:19">
      <c r="B25">
        <f t="shared" si="4"/>
        <v>276</v>
      </c>
      <c r="C25">
        <f t="shared" si="4"/>
        <v>329</v>
      </c>
      <c r="D25" s="1">
        <f t="shared" si="5"/>
        <v>-38</v>
      </c>
      <c r="E25" s="1">
        <f t="shared" si="5"/>
        <v>11.555555555555543</v>
      </c>
      <c r="F25" s="1">
        <f t="shared" si="6"/>
        <v>1444</v>
      </c>
      <c r="G25" s="1">
        <f t="shared" si="7"/>
        <v>-439.11111111111063</v>
      </c>
    </row>
    <row r="26" spans="1:19">
      <c r="B26">
        <f t="shared" si="4"/>
        <v>238</v>
      </c>
      <c r="C26">
        <f>C11</f>
        <v>354</v>
      </c>
      <c r="D26" s="1">
        <f t="shared" si="5"/>
        <v>-76</v>
      </c>
      <c r="E26" s="1">
        <f t="shared" si="5"/>
        <v>36.555555555555543</v>
      </c>
      <c r="F26" s="1">
        <f t="shared" si="6"/>
        <v>5776</v>
      </c>
      <c r="G26" s="1">
        <f t="shared" si="7"/>
        <v>-2778.2222222222213</v>
      </c>
    </row>
    <row r="28" spans="1:19">
      <c r="A28" t="s">
        <v>14</v>
      </c>
      <c r="B28" s="1">
        <f t="shared" ref="B28:F28" si="8">SUM(B18:B26)</f>
        <v>2826</v>
      </c>
      <c r="C28" s="1">
        <f t="shared" si="8"/>
        <v>2857</v>
      </c>
      <c r="D28" s="1">
        <f t="shared" si="8"/>
        <v>0</v>
      </c>
      <c r="E28" s="1">
        <f t="shared" si="8"/>
        <v>-1.1368683772161603E-13</v>
      </c>
      <c r="F28" s="1">
        <f t="shared" si="8"/>
        <v>47216</v>
      </c>
      <c r="G28" s="1">
        <f>SUM(G18:G26)</f>
        <v>-21296</v>
      </c>
      <c r="I28" s="1">
        <f>G28/(I17*J17*K17)</f>
        <v>-0.99050612903886526</v>
      </c>
    </row>
    <row r="30" spans="1:19">
      <c r="A30" t="s">
        <v>5</v>
      </c>
      <c r="B30" s="1">
        <f>G28/F28</f>
        <v>-0.45103354794984751</v>
      </c>
    </row>
    <row r="31" spans="1:19">
      <c r="A31" t="s">
        <v>8</v>
      </c>
      <c r="B31" s="1">
        <f>C14-(B30*B14)</f>
        <v>459.06897850069657</v>
      </c>
    </row>
    <row r="33" spans="1:6">
      <c r="B33">
        <v>150</v>
      </c>
      <c r="C33">
        <v>250</v>
      </c>
    </row>
    <row r="34" spans="1:6">
      <c r="B34">
        <f>B33*B30+B31</f>
        <v>391.41394630821947</v>
      </c>
      <c r="C34">
        <f>C33*B30+B31</f>
        <v>346.31059151323473</v>
      </c>
    </row>
    <row r="36" spans="1:6">
      <c r="A36" t="s">
        <v>15</v>
      </c>
      <c r="B36" s="1">
        <f>G28/(8*STDEV(B18:B26)*STDEV(C18:C26))</f>
        <v>-0.99050612903886526</v>
      </c>
      <c r="E36">
        <f>STDEV(B18:B26)</f>
        <v>76.824475266675265</v>
      </c>
      <c r="F36">
        <f>STDEV(C18:C26)</f>
        <v>34.982535325184493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Coupland</dc:creator>
  <cp:lastModifiedBy>Simon Coupland</cp:lastModifiedBy>
  <dcterms:created xsi:type="dcterms:W3CDTF">2010-09-07T13:09:03Z</dcterms:created>
  <dcterms:modified xsi:type="dcterms:W3CDTF">2011-02-04T12:40:39Z</dcterms:modified>
</cp:coreProperties>
</file>