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usiness Analytics\"/>
    </mc:Choice>
  </mc:AlternateContent>
  <xr:revisionPtr revIDLastSave="0" documentId="13_ncr:1_{E1791BC5-8C7E-4A68-ACDC-AA6FA823E4AF}" xr6:coauthVersionLast="47" xr6:coauthVersionMax="47" xr10:uidLastSave="{00000000-0000-0000-0000-000000000000}"/>
  <bookViews>
    <workbookView xWindow="-110" yWindow="-110" windowWidth="19420" windowHeight="11020" xr2:uid="{53EC486B-E4C9-4E81-89A3-7B3A67EF3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B38" i="1"/>
  <c r="B39" i="1" s="1"/>
  <c r="B42" i="1" s="1"/>
  <c r="H33" i="1"/>
  <c r="H22" i="1"/>
  <c r="H23" i="1"/>
  <c r="H24" i="1"/>
  <c r="H25" i="1"/>
  <c r="H26" i="1"/>
  <c r="H27" i="1"/>
  <c r="H28" i="1"/>
  <c r="H29" i="1"/>
  <c r="H30" i="1"/>
  <c r="H31" i="1"/>
  <c r="H32" i="1"/>
  <c r="H21" i="1"/>
  <c r="G33" i="1"/>
  <c r="G22" i="1"/>
  <c r="G23" i="1"/>
  <c r="G24" i="1"/>
  <c r="G25" i="1"/>
  <c r="G26" i="1"/>
  <c r="G27" i="1"/>
  <c r="G28" i="1"/>
  <c r="G29" i="1"/>
  <c r="G30" i="1"/>
  <c r="G31" i="1"/>
  <c r="G32" i="1"/>
  <c r="G21" i="1"/>
  <c r="F33" i="1"/>
  <c r="F22" i="1"/>
  <c r="F23" i="1"/>
  <c r="F24" i="1"/>
  <c r="F25" i="1"/>
  <c r="F26" i="1"/>
  <c r="F27" i="1"/>
  <c r="F28" i="1"/>
  <c r="F29" i="1"/>
  <c r="F30" i="1"/>
  <c r="F31" i="1"/>
  <c r="F32" i="1"/>
  <c r="F21" i="1"/>
  <c r="C22" i="1"/>
  <c r="C23" i="1"/>
  <c r="C24" i="1"/>
  <c r="C25" i="1"/>
  <c r="C26" i="1"/>
  <c r="C27" i="1"/>
  <c r="C28" i="1"/>
  <c r="C29" i="1"/>
  <c r="C30" i="1"/>
  <c r="C31" i="1"/>
  <c r="C32" i="1"/>
  <c r="D22" i="1"/>
  <c r="D23" i="1"/>
  <c r="D24" i="1"/>
  <c r="D25" i="1"/>
  <c r="D26" i="1"/>
  <c r="D27" i="1"/>
  <c r="D28" i="1"/>
  <c r="D29" i="1"/>
  <c r="D30" i="1"/>
  <c r="D31" i="1"/>
  <c r="D32" i="1"/>
  <c r="D21" i="1"/>
  <c r="B22" i="1"/>
  <c r="B23" i="1"/>
  <c r="B24" i="1"/>
  <c r="B25" i="1"/>
  <c r="B26" i="1"/>
  <c r="B27" i="1"/>
  <c r="B28" i="1"/>
  <c r="B29" i="1"/>
  <c r="B30" i="1"/>
  <c r="B31" i="1"/>
  <c r="B32" i="1"/>
  <c r="B21" i="1"/>
  <c r="C41" i="1"/>
  <c r="D39" i="1"/>
  <c r="C43" i="1"/>
  <c r="D38" i="1"/>
  <c r="C42" i="1"/>
  <c r="B41" i="1" l="1"/>
  <c r="B43" i="1" s="1"/>
  <c r="J55" i="1" s="1"/>
  <c r="G37" i="1" l="1"/>
</calcChain>
</file>

<file path=xl/sharedStrings.xml><?xml version="1.0" encoding="utf-8"?>
<sst xmlns="http://schemas.openxmlformats.org/spreadsheetml/2006/main" count="37" uniqueCount="25">
  <si>
    <t>Month</t>
  </si>
  <si>
    <t xml:space="preserve">Price </t>
  </si>
  <si>
    <t>Demand(00s)</t>
  </si>
  <si>
    <t>Linear</t>
  </si>
  <si>
    <t>Intercept(b)</t>
  </si>
  <si>
    <t>Slope(m)</t>
  </si>
  <si>
    <t>Linear: y=mx+b</t>
  </si>
  <si>
    <t>Power: y =ax^b</t>
  </si>
  <si>
    <t>Exponential</t>
  </si>
  <si>
    <t>Exponential: y=ae^bx</t>
  </si>
  <si>
    <t>Exponent(b)</t>
  </si>
  <si>
    <t>Constant(a)</t>
  </si>
  <si>
    <t>Predictions based on Model</t>
  </si>
  <si>
    <t>Power</t>
  </si>
  <si>
    <t>Absolute percent Error</t>
  </si>
  <si>
    <t>Average</t>
  </si>
  <si>
    <t>Model the business</t>
  </si>
  <si>
    <t>Unit cost</t>
  </si>
  <si>
    <t>Sale price</t>
  </si>
  <si>
    <t>per set</t>
  </si>
  <si>
    <t>multiple of 10</t>
  </si>
  <si>
    <t>Actual Demand</t>
  </si>
  <si>
    <t>Cost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</si>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</sst>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_-[$$-409]* #,##0.00_ ;_-[$$-409]* \-#,##0.00\ ;_-[$$-409]* &quot;-&quot;??_ ;_-@_ "/>
    <numFmt numFmtId="167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65" fontId="2" fillId="0" borderId="0" xfId="0" applyNumberFormat="1" applyFont="1"/>
    <xf numFmtId="165" fontId="2" fillId="2" borderId="0" xfId="0" applyNumberFormat="1" applyFont="1" applyFill="1"/>
    <xf numFmtId="167" fontId="0" fillId="0" borderId="0" xfId="0" applyNumberFormat="1"/>
    <xf numFmtId="167" fontId="0" fillId="2" borderId="0" xfId="0" applyNumberFormat="1" applyFill="1"/>
    <xf numFmtId="166" fontId="2" fillId="0" borderId="0" xfId="0" applyNumberFormat="1" applyFont="1"/>
    <xf numFmtId="166" fontId="3" fillId="0" borderId="0" xfId="0" applyNumberFormat="1" applyFont="1"/>
    <xf numFmtId="167" fontId="0" fillId="3" borderId="0" xfId="0" applyNumberFormat="1" applyFill="1"/>
    <xf numFmtId="166" fontId="3" fillId="0" borderId="1" xfId="0" applyNumberFormat="1" applyFont="1" applyBorder="1"/>
    <xf numFmtId="167" fontId="0" fillId="0" borderId="1" xfId="0" applyNumberFormat="1" applyBorder="1"/>
    <xf numFmtId="0" fontId="2" fillId="0" borderId="0" xfId="0" applyFont="1" applyAlignment="1">
      <alignment textRotation="90"/>
    </xf>
    <xf numFmtId="0" fontId="2" fillId="0" borderId="1" xfId="0" applyFont="1" applyBorder="1" applyAlignment="1">
      <alignment horizontal="center" textRotation="9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Price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Demand(00s)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09656605424322"/>
                  <c:y val="-0.508977471566054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54656605424322E-2"/>
                  <c:y val="-0.40127624671916012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9.6840769903762031E-2"/>
                  <c:y val="-0.292275444736074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88-48CA-B966-E1070A31A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388975"/>
        <c:axId val="371375247"/>
      </c:scatterChart>
      <c:valAx>
        <c:axId val="37138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371375247"/>
        <c:crosses val="autoZero"/>
        <c:crossBetween val="midCat"/>
      </c:valAx>
      <c:valAx>
        <c:axId val="37137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37138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Sheet1!$F$38:$F$75</c:f>
              <c:numCache>
                <c:formatCode>General</c:formatCode>
                <c:ptCount val="38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800</c:v>
                </c:pt>
                <c:pt idx="36">
                  <c:v>900</c:v>
                </c:pt>
                <c:pt idx="37">
                  <c:v>1000</c:v>
                </c:pt>
              </c:numCache>
            </c:numRef>
          </c:xVal>
          <c:yVal>
            <c:numRef>
              <c:f>Sheet1!$G$38:$G$75</c:f>
              <c:numCache>
                <c:formatCode>_-[$$-409]* #,##0_ ;_-[$$-409]* \-#,##0\ ;_-[$$-409]* "-"??_ ;_-@_ </c:formatCode>
                <c:ptCount val="38"/>
                <c:pt idx="0">
                  <c:v>127138.80676829722</c:v>
                </c:pt>
                <c:pt idx="1">
                  <c:v>241876.34798782971</c:v>
                </c:pt>
                <c:pt idx="2">
                  <c:v>345119.84894519672</c:v>
                </c:pt>
                <c:pt idx="3">
                  <c:v>437717.54039455019</c:v>
                </c:pt>
                <c:pt idx="4">
                  <c:v>520462.25505421963</c:v>
                </c:pt>
                <c:pt idx="5">
                  <c:v>594094.81361948326</c:v>
                </c:pt>
                <c:pt idx="6">
                  <c:v>659307.21226780722</c:v>
                </c:pt>
                <c:pt idx="7">
                  <c:v>716745.62296534376</c:v>
                </c:pt>
                <c:pt idx="8">
                  <c:v>767013.21725257114</c:v>
                </c:pt>
                <c:pt idx="9">
                  <c:v>810672.82359067164</c:v>
                </c:pt>
                <c:pt idx="10">
                  <c:v>848249.42778677586</c:v>
                </c:pt>
                <c:pt idx="11">
                  <c:v>880232.5254836448</c:v>
                </c:pt>
                <c:pt idx="12">
                  <c:v>907078.33519616933</c:v>
                </c:pt>
                <c:pt idx="13">
                  <c:v>929211.8799015421</c:v>
                </c:pt>
                <c:pt idx="14">
                  <c:v>947028.94474068307</c:v>
                </c:pt>
                <c:pt idx="15">
                  <c:v>960897.91796394461</c:v>
                </c:pt>
                <c:pt idx="16">
                  <c:v>971161.52185307606</c:v>
                </c:pt>
                <c:pt idx="17">
                  <c:v>978138.43997245352</c:v>
                </c:pt>
                <c:pt idx="18">
                  <c:v>982124.84674463491</c:v>
                </c:pt>
                <c:pt idx="19">
                  <c:v>983395.84500710666</c:v>
                </c:pt>
                <c:pt idx="20">
                  <c:v>982206.81688762805</c:v>
                </c:pt>
                <c:pt idx="21">
                  <c:v>978794.6930338731</c:v>
                </c:pt>
                <c:pt idx="22">
                  <c:v>973379.144948008</c:v>
                </c:pt>
                <c:pt idx="23">
                  <c:v>966163.70490771206</c:v>
                </c:pt>
                <c:pt idx="24">
                  <c:v>957336.81770087557</c:v>
                </c:pt>
                <c:pt idx="25">
                  <c:v>947072.82816114672</c:v>
                </c:pt>
                <c:pt idx="26">
                  <c:v>935532.90826476016</c:v>
                </c:pt>
                <c:pt idx="27">
                  <c:v>922865.92733498837</c:v>
                </c:pt>
                <c:pt idx="28">
                  <c:v>909209.26869839907</c:v>
                </c:pt>
                <c:pt idx="29">
                  <c:v>894689.5959462343</c:v>
                </c:pt>
                <c:pt idx="30">
                  <c:v>879423.57177400333</c:v>
                </c:pt>
                <c:pt idx="31">
                  <c:v>863518.53220226837</c:v>
                </c:pt>
                <c:pt idx="32">
                  <c:v>847073.11882097961</c:v>
                </c:pt>
                <c:pt idx="33">
                  <c:v>830177.87154810841</c:v>
                </c:pt>
                <c:pt idx="34">
                  <c:v>812915.78425022727</c:v>
                </c:pt>
                <c:pt idx="35">
                  <c:v>127138.80676829722</c:v>
                </c:pt>
                <c:pt idx="36">
                  <c:v>241876.34798782971</c:v>
                </c:pt>
                <c:pt idx="37">
                  <c:v>345119.84894519672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BE-4299-AD36-00912298D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560543"/>
        <c:axId val="403560127"/>
      </c:scatterChart>
      <c:valAx>
        <c:axId val="40356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403560127"/>
        <c:crosses val="autoZero"/>
        <c:crossBetween val="midCat"/>
      </c:valAx>
      <c:valAx>
        <c:axId val="40356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40356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318035</xdr:colOff>
      <xdr:row>2</xdr:row>
      <xdr:rowOff>160962</xdr:rowOff>
    </xdr:from>
    <xdr:to>
      <xdr:col>14</xdr:col>
      <xdr:colOff>168631</xdr:colOff>
      <xdr:row>17</xdr:row>
      <xdr:rowOff>141911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39E16A-8298-44F9-823E-767C75D69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35</xdr:row>
      <xdr:rowOff>114300</xdr:rowOff>
    </xdr:from>
    <xdr:to>
      <xdr:col>14</xdr:col>
      <xdr:colOff>346075</xdr:colOff>
      <xdr:row>50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105C3B-C073-4C20-A90D-6E5956C8C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8F8D-FECD-45A2-A3A4-2472E10BE435}">
  <dimension ref="A1:Q90"/>
  <sheetViews>
    <sheetView tabSelected="1" zoomScale="89" zoomScaleNormal="89" workbookViewId="0">
      <selection activeCell="M21" sqref="M21"/>
    </sheetView>
  </sheetViews>
  <sheetFormatPr defaultRowHeight="14.5" x14ac:dyDescent="0.35"/>
  <cols>
    <col min="1" max="1" width="15.1796875" customWidth="1"/>
    <col min="2" max="2" width="13.453125" bestFit="1" customWidth="1"/>
    <col min="3" max="3" width="14.1796875" customWidth="1"/>
    <col min="4" max="4" width="12" customWidth="1"/>
    <col min="5" max="5" width="19" customWidth="1"/>
    <col min="7" max="7" width="11.90625" bestFit="1" customWidth="1"/>
    <col min="8" max="8" width="10.7265625" customWidth="1"/>
    <col min="9" max="9" width="8.7265625" customWidth="1"/>
    <col min="10" max="10" width="11.90625" bestFit="1" customWidth="1"/>
    <col min="11" max="11" width="14.81640625" customWidth="1"/>
    <col min="12" max="12" width="13.453125" customWidth="1"/>
    <col min="13" max="13" width="14.08984375" bestFit="1" customWidth="1"/>
    <col min="14" max="14" width="16.1796875" customWidth="1"/>
    <col min="15" max="15" width="14.08984375" bestFit="1" customWidth="1"/>
    <col min="16" max="16" width="14.36328125" customWidth="1"/>
    <col min="17" max="17" width="14.08984375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>
        <v>1</v>
      </c>
      <c r="B2">
        <v>450</v>
      </c>
      <c r="C2">
        <v>45</v>
      </c>
    </row>
    <row r="3" spans="1:6" x14ac:dyDescent="0.35">
      <c r="A3">
        <v>2</v>
      </c>
      <c r="B3">
        <v>300</v>
      </c>
      <c r="C3">
        <v>103</v>
      </c>
    </row>
    <row r="4" spans="1:6" x14ac:dyDescent="0.35">
      <c r="A4">
        <v>3</v>
      </c>
      <c r="B4">
        <v>440</v>
      </c>
      <c r="C4">
        <v>49</v>
      </c>
    </row>
    <row r="5" spans="1:6" x14ac:dyDescent="0.35">
      <c r="A5">
        <v>4</v>
      </c>
      <c r="B5">
        <v>360</v>
      </c>
      <c r="C5">
        <v>86</v>
      </c>
    </row>
    <row r="6" spans="1:6" x14ac:dyDescent="0.35">
      <c r="A6">
        <v>5</v>
      </c>
      <c r="B6">
        <v>290</v>
      </c>
      <c r="C6">
        <v>125</v>
      </c>
    </row>
    <row r="7" spans="1:6" x14ac:dyDescent="0.35">
      <c r="A7">
        <v>6</v>
      </c>
      <c r="B7">
        <v>450</v>
      </c>
      <c r="C7">
        <v>52</v>
      </c>
    </row>
    <row r="8" spans="1:6" x14ac:dyDescent="0.35">
      <c r="A8">
        <v>7</v>
      </c>
      <c r="B8">
        <v>340</v>
      </c>
      <c r="C8">
        <v>87</v>
      </c>
    </row>
    <row r="9" spans="1:6" x14ac:dyDescent="0.35">
      <c r="A9">
        <v>8</v>
      </c>
      <c r="B9">
        <v>370</v>
      </c>
      <c r="C9">
        <v>68</v>
      </c>
    </row>
    <row r="10" spans="1:6" x14ac:dyDescent="0.35">
      <c r="A10">
        <v>9</v>
      </c>
      <c r="B10">
        <v>500</v>
      </c>
      <c r="C10">
        <v>45</v>
      </c>
    </row>
    <row r="11" spans="1:6" x14ac:dyDescent="0.35">
      <c r="A11">
        <v>10</v>
      </c>
      <c r="B11">
        <v>490</v>
      </c>
      <c r="C11">
        <v>44</v>
      </c>
    </row>
    <row r="12" spans="1:6" x14ac:dyDescent="0.35">
      <c r="A12">
        <v>11</v>
      </c>
      <c r="B12">
        <v>430</v>
      </c>
      <c r="C12">
        <v>58</v>
      </c>
    </row>
    <row r="13" spans="1:6" x14ac:dyDescent="0.35">
      <c r="A13">
        <v>12</v>
      </c>
      <c r="B13">
        <v>390</v>
      </c>
      <c r="C13">
        <v>68</v>
      </c>
    </row>
    <row r="15" spans="1:6" x14ac:dyDescent="0.35">
      <c r="A15" s="18" t="s">
        <v>6</v>
      </c>
      <c r="B15" s="19"/>
      <c r="C15" s="18" t="s">
        <v>7</v>
      </c>
      <c r="D15" s="19"/>
      <c r="E15" s="18" t="s">
        <v>9</v>
      </c>
      <c r="F15" s="19"/>
    </row>
    <row r="16" spans="1:6" x14ac:dyDescent="0.35">
      <c r="A16" s="3" t="s">
        <v>4</v>
      </c>
      <c r="B16" s="3">
        <v>211.31</v>
      </c>
      <c r="C16" s="3" t="s">
        <v>11</v>
      </c>
      <c r="D16" s="3">
        <v>5871064</v>
      </c>
      <c r="E16" s="3" t="s">
        <v>11</v>
      </c>
      <c r="F16" s="3">
        <v>466.51</v>
      </c>
    </row>
    <row r="17" spans="1:8" x14ac:dyDescent="0.35">
      <c r="A17" s="3" t="s">
        <v>5</v>
      </c>
      <c r="B17" s="3">
        <v>-0.35460000000000003</v>
      </c>
      <c r="C17" s="3" t="s">
        <v>10</v>
      </c>
      <c r="D17" s="3">
        <v>-2</v>
      </c>
      <c r="E17" s="3" t="s">
        <v>10</v>
      </c>
      <c r="F17" s="3">
        <v>-5.0000000000000001E-3</v>
      </c>
    </row>
    <row r="19" spans="1:8" x14ac:dyDescent="0.35">
      <c r="A19" s="20" t="s">
        <v>12</v>
      </c>
      <c r="B19" s="20"/>
      <c r="C19" s="20"/>
      <c r="D19" s="20"/>
      <c r="F19" s="1" t="s">
        <v>14</v>
      </c>
    </row>
    <row r="20" spans="1:8" x14ac:dyDescent="0.35">
      <c r="A20" s="1" t="s">
        <v>1</v>
      </c>
      <c r="B20" s="1" t="s">
        <v>3</v>
      </c>
      <c r="C20" s="1" t="s">
        <v>13</v>
      </c>
      <c r="D20" s="1" t="s">
        <v>8</v>
      </c>
      <c r="E20" s="1" t="s">
        <v>2</v>
      </c>
      <c r="F20" s="1" t="s">
        <v>3</v>
      </c>
      <c r="G20" s="1" t="s">
        <v>13</v>
      </c>
      <c r="H20" s="1" t="s">
        <v>8</v>
      </c>
    </row>
    <row r="21" spans="1:8" x14ac:dyDescent="0.35">
      <c r="A21">
        <v>450</v>
      </c>
      <c r="B21" s="4">
        <f>$B$17*A21+$B$16</f>
        <v>51.739999999999981</v>
      </c>
      <c r="C21" s="4">
        <f>$D$16*A21^$D$17</f>
        <v>28.992908641975308</v>
      </c>
      <c r="D21" s="4">
        <f>$F$16*EXP($F$17*A21)</f>
        <v>49.169792250355329</v>
      </c>
      <c r="E21">
        <v>45</v>
      </c>
      <c r="F21" s="6">
        <f>ABS((B21-E21)/E21)</f>
        <v>0.14977777777777734</v>
      </c>
      <c r="G21" s="6">
        <f>ABS((C21-E21)/E21)</f>
        <v>0.3557131412894376</v>
      </c>
      <c r="H21" s="6">
        <f>ABS((D21-E21)/E21)</f>
        <v>9.2662050007896193E-2</v>
      </c>
    </row>
    <row r="22" spans="1:8" x14ac:dyDescent="0.35">
      <c r="A22">
        <v>300</v>
      </c>
      <c r="B22" s="4">
        <f t="shared" ref="B22:B32" si="0">$B$17*A22+$B$16</f>
        <v>104.92999999999999</v>
      </c>
      <c r="C22" s="4">
        <f t="shared" ref="C22:C32" si="1">$D$16*A22^$D$17</f>
        <v>65.23404444444445</v>
      </c>
      <c r="D22" s="4">
        <f t="shared" ref="D22:D32" si="2">$F$16*EXP($F$17*A22)</f>
        <v>104.09245101084399</v>
      </c>
      <c r="E22">
        <v>103</v>
      </c>
      <c r="F22" s="6">
        <f t="shared" ref="F22:F32" si="3">ABS((B22-E22)/E22)</f>
        <v>1.8737864077669832E-2</v>
      </c>
      <c r="G22" s="6">
        <f t="shared" ref="G22:G32" si="4">ABS((C22-E22)/E22)</f>
        <v>0.3666597626752966</v>
      </c>
      <c r="H22" s="6">
        <f t="shared" ref="H22:H32" si="5">ABS((D22-E22)/E22)</f>
        <v>1.0606320493630948E-2</v>
      </c>
    </row>
    <row r="23" spans="1:8" x14ac:dyDescent="0.35">
      <c r="A23">
        <v>440</v>
      </c>
      <c r="B23" s="4">
        <f t="shared" si="0"/>
        <v>55.286000000000001</v>
      </c>
      <c r="C23" s="4">
        <f t="shared" si="1"/>
        <v>30.325743801652894</v>
      </c>
      <c r="D23" s="4">
        <f t="shared" si="2"/>
        <v>51.69078140761237</v>
      </c>
      <c r="E23">
        <v>49</v>
      </c>
      <c r="F23" s="6">
        <f t="shared" si="3"/>
        <v>0.12828571428571431</v>
      </c>
      <c r="G23" s="6">
        <f t="shared" si="4"/>
        <v>0.38110726935402256</v>
      </c>
      <c r="H23" s="6">
        <f t="shared" si="5"/>
        <v>5.4913906277803466E-2</v>
      </c>
    </row>
    <row r="24" spans="1:8" x14ac:dyDescent="0.35">
      <c r="A24">
        <v>360</v>
      </c>
      <c r="B24" s="4">
        <f t="shared" si="0"/>
        <v>83.653999999999996</v>
      </c>
      <c r="C24" s="4">
        <f t="shared" si="1"/>
        <v>45.301419753086421</v>
      </c>
      <c r="D24" s="4">
        <f t="shared" si="2"/>
        <v>77.113584344252331</v>
      </c>
      <c r="E24">
        <v>86</v>
      </c>
      <c r="F24" s="6">
        <f t="shared" si="3"/>
        <v>2.7279069767441901E-2</v>
      </c>
      <c r="G24" s="6">
        <f t="shared" si="4"/>
        <v>0.47323930519666951</v>
      </c>
      <c r="H24" s="6">
        <f t="shared" si="5"/>
        <v>0.10333041460171709</v>
      </c>
    </row>
    <row r="25" spans="1:8" x14ac:dyDescent="0.35">
      <c r="A25">
        <v>290</v>
      </c>
      <c r="B25" s="4">
        <f t="shared" si="0"/>
        <v>108.476</v>
      </c>
      <c r="C25" s="4">
        <f t="shared" si="1"/>
        <v>69.810511296076101</v>
      </c>
      <c r="D25" s="4">
        <f t="shared" si="2"/>
        <v>109.42938509863754</v>
      </c>
      <c r="E25">
        <v>125</v>
      </c>
      <c r="F25" s="6">
        <f t="shared" si="3"/>
        <v>0.132192</v>
      </c>
      <c r="G25" s="6">
        <f t="shared" si="4"/>
        <v>0.4415159096313912</v>
      </c>
      <c r="H25" s="6">
        <f t="shared" si="5"/>
        <v>0.12456491921089968</v>
      </c>
    </row>
    <row r="26" spans="1:8" x14ac:dyDescent="0.35">
      <c r="A26">
        <v>450</v>
      </c>
      <c r="B26" s="4">
        <f t="shared" si="0"/>
        <v>51.739999999999981</v>
      </c>
      <c r="C26" s="4">
        <f t="shared" si="1"/>
        <v>28.992908641975308</v>
      </c>
      <c r="D26" s="4">
        <f t="shared" si="2"/>
        <v>49.169792250355329</v>
      </c>
      <c r="E26">
        <v>52</v>
      </c>
      <c r="F26" s="6">
        <f t="shared" si="3"/>
        <v>5.0000000000003713E-3</v>
      </c>
      <c r="G26" s="6">
        <f t="shared" si="4"/>
        <v>0.44244406457739793</v>
      </c>
      <c r="H26" s="6">
        <f t="shared" si="5"/>
        <v>5.4427072108551369E-2</v>
      </c>
    </row>
    <row r="27" spans="1:8" x14ac:dyDescent="0.35">
      <c r="A27">
        <v>340</v>
      </c>
      <c r="B27" s="4">
        <f t="shared" si="0"/>
        <v>90.745999999999995</v>
      </c>
      <c r="C27" s="4">
        <f t="shared" si="1"/>
        <v>50.787750865051905</v>
      </c>
      <c r="D27" s="4">
        <f t="shared" si="2"/>
        <v>85.223690805841244</v>
      </c>
      <c r="E27">
        <v>87</v>
      </c>
      <c r="F27" s="6">
        <f t="shared" si="3"/>
        <v>4.3057471264367757E-2</v>
      </c>
      <c r="G27" s="6">
        <f t="shared" si="4"/>
        <v>0.41623274867756432</v>
      </c>
      <c r="H27" s="6">
        <f t="shared" si="5"/>
        <v>2.0417347059296046E-2</v>
      </c>
    </row>
    <row r="28" spans="1:8" x14ac:dyDescent="0.35">
      <c r="A28">
        <v>370</v>
      </c>
      <c r="B28" s="4">
        <f t="shared" si="0"/>
        <v>80.108000000000004</v>
      </c>
      <c r="C28" s="4">
        <f t="shared" si="1"/>
        <v>42.885785244704159</v>
      </c>
      <c r="D28" s="4">
        <f t="shared" si="2"/>
        <v>73.352710456970414</v>
      </c>
      <c r="E28">
        <v>68</v>
      </c>
      <c r="F28" s="6">
        <f t="shared" si="3"/>
        <v>0.17805882352941182</v>
      </c>
      <c r="G28" s="6">
        <f t="shared" si="4"/>
        <v>0.36932668757788001</v>
      </c>
      <c r="H28" s="6">
        <f t="shared" si="5"/>
        <v>7.8716330249564911E-2</v>
      </c>
    </row>
    <row r="29" spans="1:8" x14ac:dyDescent="0.35">
      <c r="A29">
        <v>500</v>
      </c>
      <c r="B29" s="4">
        <f t="shared" si="0"/>
        <v>34.009999999999991</v>
      </c>
      <c r="C29" s="4">
        <f t="shared" si="1"/>
        <v>23.484255999999998</v>
      </c>
      <c r="D29" s="4">
        <f t="shared" si="2"/>
        <v>38.293472708035026</v>
      </c>
      <c r="E29">
        <v>45</v>
      </c>
      <c r="F29" s="6">
        <f t="shared" si="3"/>
        <v>0.24422222222222242</v>
      </c>
      <c r="G29" s="6">
        <f t="shared" si="4"/>
        <v>0.4781276444444445</v>
      </c>
      <c r="H29" s="6">
        <f t="shared" si="5"/>
        <v>0.14903393982144386</v>
      </c>
    </row>
    <row r="30" spans="1:8" x14ac:dyDescent="0.35">
      <c r="A30">
        <v>490</v>
      </c>
      <c r="B30" s="4">
        <f t="shared" si="0"/>
        <v>37.555999999999983</v>
      </c>
      <c r="C30" s="4">
        <f t="shared" si="1"/>
        <v>24.452578092461472</v>
      </c>
      <c r="D30" s="4">
        <f t="shared" si="2"/>
        <v>40.256821037821332</v>
      </c>
      <c r="E30">
        <v>44</v>
      </c>
      <c r="F30" s="6">
        <f t="shared" si="3"/>
        <v>0.14645454545454584</v>
      </c>
      <c r="G30" s="6">
        <f t="shared" si="4"/>
        <v>0.44425958880769384</v>
      </c>
      <c r="H30" s="6">
        <f t="shared" si="5"/>
        <v>8.5072249140424272E-2</v>
      </c>
    </row>
    <row r="31" spans="1:8" x14ac:dyDescent="0.35">
      <c r="A31">
        <v>430</v>
      </c>
      <c r="B31" s="4">
        <f t="shared" si="0"/>
        <v>58.831999999999994</v>
      </c>
      <c r="C31" s="4">
        <f t="shared" si="1"/>
        <v>31.752644672796105</v>
      </c>
      <c r="D31" s="4">
        <f t="shared" si="2"/>
        <v>54.341024442914069</v>
      </c>
      <c r="E31">
        <v>58</v>
      </c>
      <c r="F31" s="6">
        <f t="shared" si="3"/>
        <v>1.4344827586206787E-2</v>
      </c>
      <c r="G31" s="6">
        <f t="shared" si="4"/>
        <v>0.45254060908972232</v>
      </c>
      <c r="H31" s="6">
        <f t="shared" si="5"/>
        <v>6.3085785466998806E-2</v>
      </c>
    </row>
    <row r="32" spans="1:8" x14ac:dyDescent="0.35">
      <c r="A32">
        <v>390</v>
      </c>
      <c r="B32" s="4">
        <f t="shared" si="0"/>
        <v>73.015999999999991</v>
      </c>
      <c r="C32" s="4">
        <f t="shared" si="1"/>
        <v>38.60002629848784</v>
      </c>
      <c r="D32" s="4">
        <f t="shared" si="2"/>
        <v>66.372277135824447</v>
      </c>
      <c r="E32">
        <v>68</v>
      </c>
      <c r="F32" s="6">
        <f t="shared" si="3"/>
        <v>7.3764705882352816E-2</v>
      </c>
      <c r="G32" s="6">
        <f t="shared" si="4"/>
        <v>0.43235255443400233</v>
      </c>
      <c r="H32" s="6">
        <f t="shared" si="5"/>
        <v>2.393710094375813E-2</v>
      </c>
    </row>
    <row r="33" spans="1:8" x14ac:dyDescent="0.35">
      <c r="E33" s="1" t="s">
        <v>15</v>
      </c>
      <c r="F33" s="7">
        <f>AVERAGE(F21:F32)</f>
        <v>9.6764585153975916E-2</v>
      </c>
      <c r="G33" s="7">
        <f>AVERAGE(G21:G32)</f>
        <v>0.42112660714629357</v>
      </c>
      <c r="H33" s="8">
        <f>AVERAGE(H21:H32)</f>
        <v>7.17306196151654E-2</v>
      </c>
    </row>
    <row r="35" spans="1:8" x14ac:dyDescent="0.35">
      <c r="A35" s="1" t="s">
        <v>16</v>
      </c>
    </row>
    <row r="36" spans="1:8" x14ac:dyDescent="0.35">
      <c r="A36" t="s">
        <v>17</v>
      </c>
      <c r="B36" s="9">
        <v>250</v>
      </c>
      <c r="C36" t="s">
        <v>19</v>
      </c>
      <c r="F36" s="1" t="s">
        <v>18</v>
      </c>
      <c r="G36" s="1" t="s">
        <v>24</v>
      </c>
    </row>
    <row r="37" spans="1:8" x14ac:dyDescent="0.35">
      <c r="A37" t="s">
        <v>18</v>
      </c>
      <c r="B37" s="10">
        <v>1000</v>
      </c>
      <c r="C37" t="s">
        <v>20</v>
      </c>
      <c r="G37" s="12">
        <f>B43</f>
        <v>235748.9740907521</v>
      </c>
    </row>
    <row r="38" spans="1:8" x14ac:dyDescent="0.35">
      <c r="A38" t="s">
        <v>2</v>
      </c>
      <c r="B38" s="5">
        <f>$F$16*EXP($F$17*$B$37)</f>
        <v>3.1433196545433613</v>
      </c>
      <c r="D38" t="str">
        <f ca="1">_xlfn.FORMULATEXT(B38)</f>
        <v>=$F$16*EXP($F$17*$B$37)</v>
      </c>
      <c r="F38">
        <v>260</v>
      </c>
      <c r="G38" s="9">
        <f t="dataTable" ref="G38:G72" dt2D="0" dtr="0" r1="B37" ca="1"/>
        <v>127138.80676829722</v>
      </c>
    </row>
    <row r="39" spans="1:8" x14ac:dyDescent="0.35">
      <c r="A39" t="s">
        <v>21</v>
      </c>
      <c r="B39" s="5">
        <f>B38*100</f>
        <v>314.33196545433611</v>
      </c>
      <c r="D39" t="str">
        <f ca="1">_xlfn.FORMULATEXT(B39)</f>
        <v>=B38*100</v>
      </c>
      <c r="F39">
        <v>270</v>
      </c>
      <c r="G39" s="9">
        <v>241876.34798782971</v>
      </c>
    </row>
    <row r="40" spans="1:8" x14ac:dyDescent="0.35">
      <c r="F40">
        <v>280</v>
      </c>
      <c r="G40" s="9">
        <v>345119.84894519672</v>
      </c>
    </row>
    <row r="41" spans="1:8" x14ac:dyDescent="0.35">
      <c r="A41" s="1" t="s">
        <v>22</v>
      </c>
      <c r="B41" s="11">
        <f>B39*B36</f>
        <v>78582.991363584035</v>
      </c>
      <c r="C41" t="str">
        <f ca="1">_xlfn.FORMULATEXT(B41)</f>
        <v>=B39*B36</v>
      </c>
      <c r="F41">
        <v>290</v>
      </c>
      <c r="G41" s="9">
        <v>437717.54039455019</v>
      </c>
    </row>
    <row r="42" spans="1:8" x14ac:dyDescent="0.35">
      <c r="A42" s="1" t="s">
        <v>23</v>
      </c>
      <c r="B42" s="11">
        <f>B39*B37</f>
        <v>314331.96545433614</v>
      </c>
      <c r="C42" t="str">
        <f ca="1">_xlfn.FORMULATEXT(B42)</f>
        <v>=B39*B37</v>
      </c>
      <c r="F42">
        <v>300</v>
      </c>
      <c r="G42" s="9">
        <v>520462.25505421963</v>
      </c>
    </row>
    <row r="43" spans="1:8" x14ac:dyDescent="0.35">
      <c r="A43" s="1" t="s">
        <v>24</v>
      </c>
      <c r="B43" s="11">
        <f>B42-B41</f>
        <v>235748.9740907521</v>
      </c>
      <c r="C43" t="str">
        <f ca="1">_xlfn.FORMULATEXT(B43)</f>
        <v>=B42-B41</v>
      </c>
      <c r="F43">
        <v>310</v>
      </c>
      <c r="G43" s="9">
        <v>594094.81361948326</v>
      </c>
    </row>
    <row r="44" spans="1:8" x14ac:dyDescent="0.35">
      <c r="F44">
        <v>320</v>
      </c>
      <c r="G44" s="9">
        <v>659307.21226780722</v>
      </c>
    </row>
    <row r="45" spans="1:8" x14ac:dyDescent="0.35">
      <c r="F45">
        <v>330</v>
      </c>
      <c r="G45" s="9">
        <v>716745.62296534376</v>
      </c>
    </row>
    <row r="46" spans="1:8" x14ac:dyDescent="0.35">
      <c r="F46">
        <v>340</v>
      </c>
      <c r="G46" s="9">
        <v>767013.21725257114</v>
      </c>
    </row>
    <row r="47" spans="1:8" x14ac:dyDescent="0.35">
      <c r="F47">
        <v>350</v>
      </c>
      <c r="G47" s="9">
        <v>810672.82359067164</v>
      </c>
    </row>
    <row r="48" spans="1:8" x14ac:dyDescent="0.35">
      <c r="F48">
        <v>360</v>
      </c>
      <c r="G48" s="9">
        <v>848249.42778677586</v>
      </c>
    </row>
    <row r="49" spans="6:17" x14ac:dyDescent="0.35">
      <c r="F49">
        <v>370</v>
      </c>
      <c r="G49" s="9">
        <v>880232.5254836448</v>
      </c>
    </row>
    <row r="50" spans="6:17" x14ac:dyDescent="0.35">
      <c r="F50">
        <v>380</v>
      </c>
      <c r="G50" s="9">
        <v>907078.33519616933</v>
      </c>
    </row>
    <row r="51" spans="6:17" x14ac:dyDescent="0.35">
      <c r="F51">
        <v>390</v>
      </c>
      <c r="G51" s="9">
        <v>929211.8799015421</v>
      </c>
    </row>
    <row r="52" spans="6:17" x14ac:dyDescent="0.35">
      <c r="F52">
        <v>400</v>
      </c>
      <c r="G52" s="9">
        <v>947028.94474068307</v>
      </c>
    </row>
    <row r="53" spans="6:17" x14ac:dyDescent="0.35">
      <c r="F53">
        <v>410</v>
      </c>
      <c r="G53" s="9">
        <v>960897.91796394461</v>
      </c>
    </row>
    <row r="54" spans="6:17" x14ac:dyDescent="0.35">
      <c r="F54">
        <v>420</v>
      </c>
      <c r="G54" s="9">
        <v>971161.52185307606</v>
      </c>
      <c r="K54" s="21" t="s">
        <v>17</v>
      </c>
      <c r="L54" s="21"/>
      <c r="M54" s="21"/>
      <c r="N54" s="21"/>
      <c r="O54" s="21"/>
      <c r="P54" s="21"/>
      <c r="Q54" s="21"/>
    </row>
    <row r="55" spans="6:17" ht="14.5" customHeight="1" x14ac:dyDescent="0.35">
      <c r="F55">
        <v>430</v>
      </c>
      <c r="G55" s="9">
        <v>978138.43997245352</v>
      </c>
      <c r="I55" s="16"/>
      <c r="J55" s="14">
        <f>B43</f>
        <v>235748.9740907521</v>
      </c>
      <c r="K55" s="2">
        <v>250</v>
      </c>
      <c r="L55" s="2">
        <v>300</v>
      </c>
      <c r="M55" s="2">
        <v>350</v>
      </c>
      <c r="N55" s="2">
        <v>400</v>
      </c>
      <c r="O55" s="2">
        <v>450</v>
      </c>
      <c r="P55" s="2">
        <v>500</v>
      </c>
      <c r="Q55" s="2">
        <v>550</v>
      </c>
    </row>
    <row r="56" spans="6:17" ht="18" customHeight="1" x14ac:dyDescent="0.35">
      <c r="F56">
        <v>440</v>
      </c>
      <c r="G56" s="9">
        <v>982124.84674463491</v>
      </c>
      <c r="I56" s="17" t="s">
        <v>18</v>
      </c>
      <c r="J56" s="2">
        <v>260</v>
      </c>
      <c r="K56" s="15">
        <f t="dataTable" ref="K56:Q90" dt2D="1" dtr="1" r1="B36" r2="B37"/>
        <v>127138.80676829722</v>
      </c>
      <c r="L56" s="15">
        <v>-508555.22707318887</v>
      </c>
      <c r="M56" s="15">
        <v>-1144249.260914675</v>
      </c>
      <c r="N56" s="15">
        <v>-1779943.294756161</v>
      </c>
      <c r="O56" s="15">
        <v>-2415637.3285976471</v>
      </c>
      <c r="P56" s="15">
        <v>-3051331.3624391332</v>
      </c>
      <c r="Q56" s="15">
        <v>-3687025.3962806193</v>
      </c>
    </row>
    <row r="57" spans="6:17" x14ac:dyDescent="0.35">
      <c r="F57">
        <v>450</v>
      </c>
      <c r="G57" s="13">
        <v>983395.84500710666</v>
      </c>
      <c r="I57" s="17"/>
      <c r="J57" s="2">
        <v>270</v>
      </c>
      <c r="K57" s="15">
        <v>241876.34798782971</v>
      </c>
      <c r="L57" s="15">
        <v>-362814.52198174456</v>
      </c>
      <c r="M57" s="15">
        <v>-967505.39195131883</v>
      </c>
      <c r="N57" s="15">
        <v>-1572196.2619208936</v>
      </c>
      <c r="O57" s="15">
        <v>-2176887.1318904674</v>
      </c>
      <c r="P57" s="15">
        <v>-2781578.0018600412</v>
      </c>
      <c r="Q57" s="15">
        <v>-3386268.8718296159</v>
      </c>
    </row>
    <row r="58" spans="6:17" x14ac:dyDescent="0.35">
      <c r="F58">
        <v>460</v>
      </c>
      <c r="G58" s="9">
        <v>982206.81688762805</v>
      </c>
      <c r="I58" s="17"/>
      <c r="J58" s="2">
        <v>280</v>
      </c>
      <c r="K58" s="15">
        <v>345119.84894519672</v>
      </c>
      <c r="L58" s="15">
        <v>-230079.89929679735</v>
      </c>
      <c r="M58" s="15">
        <v>-805279.64753879141</v>
      </c>
      <c r="N58" s="15">
        <v>-1380479.3957807855</v>
      </c>
      <c r="O58" s="15">
        <v>-1955679.14402278</v>
      </c>
      <c r="P58" s="15">
        <v>-2530878.8922647736</v>
      </c>
      <c r="Q58" s="15">
        <v>-3106078.6405067681</v>
      </c>
    </row>
    <row r="59" spans="6:17" x14ac:dyDescent="0.35">
      <c r="F59">
        <v>470</v>
      </c>
      <c r="G59" s="9">
        <v>978794.6930338731</v>
      </c>
      <c r="I59" s="17"/>
      <c r="J59" s="2">
        <v>290</v>
      </c>
      <c r="K59" s="15">
        <v>437717.54039455019</v>
      </c>
      <c r="L59" s="15">
        <v>-109429.38509863755</v>
      </c>
      <c r="M59" s="15">
        <v>-656576.31059182482</v>
      </c>
      <c r="N59" s="15">
        <v>-1203723.236085013</v>
      </c>
      <c r="O59" s="15">
        <v>-1750870.1615782003</v>
      </c>
      <c r="P59" s="15">
        <v>-2298017.0870713885</v>
      </c>
      <c r="Q59" s="15">
        <v>-2845164.0125645758</v>
      </c>
    </row>
    <row r="60" spans="6:17" x14ac:dyDescent="0.35">
      <c r="F60">
        <v>480</v>
      </c>
      <c r="G60" s="9">
        <v>973379.144948008</v>
      </c>
      <c r="I60" s="17"/>
      <c r="J60" s="2">
        <v>300</v>
      </c>
      <c r="K60" s="15">
        <v>520462.25505421963</v>
      </c>
      <c r="L60" s="15">
        <v>0</v>
      </c>
      <c r="M60" s="15">
        <v>-520462.25505422009</v>
      </c>
      <c r="N60" s="15">
        <v>-1040924.5101084402</v>
      </c>
      <c r="O60" s="15">
        <v>-1561386.7651626603</v>
      </c>
      <c r="P60" s="15">
        <v>-2081849.0202168799</v>
      </c>
      <c r="Q60" s="15">
        <v>-2602311.2752710995</v>
      </c>
    </row>
    <row r="61" spans="6:17" x14ac:dyDescent="0.35">
      <c r="F61">
        <v>490</v>
      </c>
      <c r="G61" s="9">
        <v>966163.70490771206</v>
      </c>
      <c r="I61" s="17"/>
      <c r="J61" s="2">
        <v>310</v>
      </c>
      <c r="K61" s="15">
        <v>594094.81361948326</v>
      </c>
      <c r="L61" s="15">
        <v>99015.802269913722</v>
      </c>
      <c r="M61" s="15">
        <v>-396063.20907965582</v>
      </c>
      <c r="N61" s="15">
        <v>-891142.22042922536</v>
      </c>
      <c r="O61" s="15">
        <v>-1386221.2317787949</v>
      </c>
      <c r="P61" s="15">
        <v>-1881300.243128364</v>
      </c>
      <c r="Q61" s="15">
        <v>-2376379.254477934</v>
      </c>
    </row>
    <row r="62" spans="6:17" x14ac:dyDescent="0.35">
      <c r="F62">
        <v>500</v>
      </c>
      <c r="G62" s="9">
        <v>957336.81770087557</v>
      </c>
      <c r="I62" s="17"/>
      <c r="J62" s="2">
        <v>320</v>
      </c>
      <c r="K62" s="15">
        <v>659307.21226780722</v>
      </c>
      <c r="L62" s="15">
        <v>188373.48921937356</v>
      </c>
      <c r="M62" s="15">
        <v>-282560.23382905964</v>
      </c>
      <c r="N62" s="15">
        <v>-753493.9568774933</v>
      </c>
      <c r="O62" s="15">
        <v>-1224427.679925927</v>
      </c>
      <c r="P62" s="15">
        <v>-1695361.4029743597</v>
      </c>
      <c r="Q62" s="15">
        <v>-2166295.1260227934</v>
      </c>
    </row>
    <row r="63" spans="6:17" x14ac:dyDescent="0.35">
      <c r="F63">
        <v>510</v>
      </c>
      <c r="G63" s="9">
        <v>947072.82816114672</v>
      </c>
      <c r="I63" s="17"/>
      <c r="J63" s="2">
        <v>330</v>
      </c>
      <c r="K63" s="15">
        <v>716745.62296534376</v>
      </c>
      <c r="L63" s="15">
        <v>268779.60861200374</v>
      </c>
      <c r="M63" s="15">
        <v>-179186.40574133629</v>
      </c>
      <c r="N63" s="15">
        <v>-627152.42009467585</v>
      </c>
      <c r="O63" s="15">
        <v>-1075118.4344480159</v>
      </c>
      <c r="P63" s="15">
        <v>-1523084.4488013554</v>
      </c>
      <c r="Q63" s="15">
        <v>-1971050.4631546959</v>
      </c>
    </row>
    <row r="64" spans="6:17" x14ac:dyDescent="0.35">
      <c r="F64">
        <v>520</v>
      </c>
      <c r="G64" s="9">
        <v>935532.90826476016</v>
      </c>
      <c r="I64" s="17"/>
      <c r="J64" s="2">
        <v>340</v>
      </c>
      <c r="K64" s="15">
        <v>767013.21725257114</v>
      </c>
      <c r="L64" s="15">
        <v>340894.76322336495</v>
      </c>
      <c r="M64" s="15">
        <v>-85223.690805841237</v>
      </c>
      <c r="N64" s="15">
        <v>-511342.14483504742</v>
      </c>
      <c r="O64" s="15">
        <v>-937460.59886425361</v>
      </c>
      <c r="P64" s="15">
        <v>-1363579.0528934603</v>
      </c>
      <c r="Q64" s="15">
        <v>-1789697.5069226664</v>
      </c>
    </row>
    <row r="65" spans="6:17" x14ac:dyDescent="0.35">
      <c r="F65">
        <v>530</v>
      </c>
      <c r="G65" s="9">
        <v>922865.92733498837</v>
      </c>
      <c r="I65" s="17"/>
      <c r="J65" s="2">
        <v>350</v>
      </c>
      <c r="K65" s="15">
        <v>810672.82359067164</v>
      </c>
      <c r="L65" s="15">
        <v>405336.41179533582</v>
      </c>
      <c r="M65" s="15">
        <v>0</v>
      </c>
      <c r="N65" s="15">
        <v>-405336.41179533582</v>
      </c>
      <c r="O65" s="15">
        <v>-810672.82359067164</v>
      </c>
      <c r="P65" s="15">
        <v>-1216009.2353860075</v>
      </c>
      <c r="Q65" s="15">
        <v>-1621345.6471813433</v>
      </c>
    </row>
    <row r="66" spans="6:17" x14ac:dyDescent="0.35">
      <c r="F66">
        <v>540</v>
      </c>
      <c r="G66" s="9">
        <v>909209.26869839907</v>
      </c>
      <c r="I66" s="17"/>
      <c r="J66" s="2">
        <v>360</v>
      </c>
      <c r="K66" s="15">
        <v>848249.42778677586</v>
      </c>
      <c r="L66" s="15">
        <v>462681.50606551394</v>
      </c>
      <c r="M66" s="15">
        <v>77113.584344252478</v>
      </c>
      <c r="N66" s="15">
        <v>-308454.33737700898</v>
      </c>
      <c r="O66" s="15">
        <v>-694022.25909827091</v>
      </c>
      <c r="P66" s="15">
        <v>-1079590.1808195324</v>
      </c>
      <c r="Q66" s="15">
        <v>-1465158.1025407943</v>
      </c>
    </row>
    <row r="67" spans="6:17" x14ac:dyDescent="0.35">
      <c r="F67">
        <v>550</v>
      </c>
      <c r="G67" s="9">
        <v>894689.5959462343</v>
      </c>
      <c r="I67" s="17"/>
      <c r="J67" s="2">
        <v>370</v>
      </c>
      <c r="K67" s="15">
        <v>880232.5254836448</v>
      </c>
      <c r="L67" s="15">
        <v>513468.9731987929</v>
      </c>
      <c r="M67" s="15">
        <v>146705.42091394076</v>
      </c>
      <c r="N67" s="15">
        <v>-220058.13137091137</v>
      </c>
      <c r="O67" s="15">
        <v>-586821.68365576351</v>
      </c>
      <c r="P67" s="15">
        <v>-953585.23594061565</v>
      </c>
      <c r="Q67" s="15">
        <v>-1320348.7882254678</v>
      </c>
    </row>
    <row r="68" spans="6:17" x14ac:dyDescent="0.35">
      <c r="F68">
        <v>560</v>
      </c>
      <c r="G68" s="9">
        <v>879423.57177400333</v>
      </c>
      <c r="I68" s="17"/>
      <c r="J68" s="2">
        <v>380</v>
      </c>
      <c r="K68" s="15">
        <v>907078.33519616933</v>
      </c>
      <c r="L68" s="15">
        <v>558202.05242841202</v>
      </c>
      <c r="M68" s="15">
        <v>209325.76966065448</v>
      </c>
      <c r="N68" s="15">
        <v>-139550.51310710283</v>
      </c>
      <c r="O68" s="15">
        <v>-488426.79587486014</v>
      </c>
      <c r="P68" s="15">
        <v>-837303.07864261745</v>
      </c>
      <c r="Q68" s="15">
        <v>-1186179.3614103748</v>
      </c>
    </row>
    <row r="69" spans="6:17" x14ac:dyDescent="0.35">
      <c r="F69">
        <v>570</v>
      </c>
      <c r="G69" s="9">
        <v>863518.53220226837</v>
      </c>
      <c r="I69" s="17"/>
      <c r="J69" s="2">
        <v>390</v>
      </c>
      <c r="K69" s="15">
        <v>929211.8799015421</v>
      </c>
      <c r="L69" s="15">
        <v>597350.4942224198</v>
      </c>
      <c r="M69" s="15">
        <v>265489.10854329774</v>
      </c>
      <c r="N69" s="15">
        <v>-66372.277135824785</v>
      </c>
      <c r="O69" s="15">
        <v>-398233.66281494685</v>
      </c>
      <c r="P69" s="15">
        <v>-730095.04849406891</v>
      </c>
      <c r="Q69" s="15">
        <v>-1061956.4341731914</v>
      </c>
    </row>
    <row r="70" spans="6:17" x14ac:dyDescent="0.35">
      <c r="F70">
        <v>580</v>
      </c>
      <c r="G70" s="9">
        <v>847073.11882097961</v>
      </c>
      <c r="I70" s="17"/>
      <c r="J70" s="2">
        <v>400</v>
      </c>
      <c r="K70" s="15">
        <v>947028.94474068307</v>
      </c>
      <c r="L70" s="15">
        <v>631352.6298271222</v>
      </c>
      <c r="M70" s="15">
        <v>315676.3149135611</v>
      </c>
      <c r="N70" s="15">
        <v>0</v>
      </c>
      <c r="O70" s="15">
        <v>-315676.31491356064</v>
      </c>
      <c r="P70" s="15">
        <v>-631352.62982712174</v>
      </c>
      <c r="Q70" s="15">
        <v>-947028.94474068284</v>
      </c>
    </row>
    <row r="71" spans="6:17" x14ac:dyDescent="0.35">
      <c r="F71">
        <v>590</v>
      </c>
      <c r="G71" s="9">
        <v>830177.87154810841</v>
      </c>
      <c r="I71" s="17"/>
      <c r="J71" s="2">
        <v>410</v>
      </c>
      <c r="K71" s="15">
        <v>960897.91796394461</v>
      </c>
      <c r="L71" s="15">
        <v>660617.31860021199</v>
      </c>
      <c r="M71" s="15">
        <v>360336.71923647914</v>
      </c>
      <c r="N71" s="15">
        <v>60056.119872746523</v>
      </c>
      <c r="O71" s="15">
        <v>-240224.47949098609</v>
      </c>
      <c r="P71" s="15">
        <v>-540505.07885471918</v>
      </c>
      <c r="Q71" s="15">
        <v>-840785.67821845179</v>
      </c>
    </row>
    <row r="72" spans="6:17" x14ac:dyDescent="0.35">
      <c r="F72">
        <v>600</v>
      </c>
      <c r="G72" s="9">
        <v>812915.78425022727</v>
      </c>
      <c r="I72" s="17"/>
      <c r="J72" s="2">
        <v>420</v>
      </c>
      <c r="K72" s="15">
        <v>971161.52185307606</v>
      </c>
      <c r="L72" s="15">
        <v>685525.7801315831</v>
      </c>
      <c r="M72" s="15">
        <v>399890.03841009014</v>
      </c>
      <c r="N72" s="15">
        <v>114254.29668859718</v>
      </c>
      <c r="O72" s="15">
        <v>-171381.44503289601</v>
      </c>
      <c r="P72" s="15">
        <v>-457017.18675438873</v>
      </c>
      <c r="Q72" s="15">
        <v>-742652.92847588193</v>
      </c>
    </row>
    <row r="73" spans="6:17" x14ac:dyDescent="0.35">
      <c r="F73">
        <v>800</v>
      </c>
      <c r="G73" s="9">
        <v>127138.80676829722</v>
      </c>
      <c r="I73" s="17"/>
      <c r="J73" s="2">
        <v>430</v>
      </c>
      <c r="K73" s="15">
        <v>978138.43997245352</v>
      </c>
      <c r="L73" s="15">
        <v>706433.31775788311</v>
      </c>
      <c r="M73" s="15">
        <v>434728.1955433127</v>
      </c>
      <c r="N73" s="15">
        <v>163023.07332874229</v>
      </c>
      <c r="O73" s="15">
        <v>-108682.04888582788</v>
      </c>
      <c r="P73" s="15">
        <v>-380387.17110039806</v>
      </c>
      <c r="Q73" s="15">
        <v>-652092.2933149687</v>
      </c>
    </row>
    <row r="74" spans="6:17" x14ac:dyDescent="0.35">
      <c r="F74">
        <v>900</v>
      </c>
      <c r="G74" s="9">
        <v>241876.34798782971</v>
      </c>
      <c r="I74" s="17"/>
      <c r="J74" s="2">
        <v>440</v>
      </c>
      <c r="K74" s="15">
        <v>982124.84674463491</v>
      </c>
      <c r="L74" s="15">
        <v>723670.93970657303</v>
      </c>
      <c r="M74" s="15">
        <v>465217.03266851115</v>
      </c>
      <c r="N74" s="15">
        <v>206763.1256304495</v>
      </c>
      <c r="O74" s="15">
        <v>-51690.781407612376</v>
      </c>
      <c r="P74" s="15">
        <v>-310144.68844567426</v>
      </c>
      <c r="Q74" s="15">
        <v>-568598.59548373614</v>
      </c>
    </row>
    <row r="75" spans="6:17" x14ac:dyDescent="0.35">
      <c r="F75">
        <v>1000</v>
      </c>
      <c r="G75" s="9">
        <v>345119.84894519672</v>
      </c>
      <c r="I75" s="17"/>
      <c r="J75" s="2">
        <v>450</v>
      </c>
      <c r="K75" s="15">
        <v>983395.84500710666</v>
      </c>
      <c r="L75" s="15">
        <v>737546.88375533</v>
      </c>
      <c r="M75" s="15">
        <v>491697.92250355333</v>
      </c>
      <c r="N75" s="15">
        <v>245848.96125177667</v>
      </c>
      <c r="O75" s="15">
        <v>0</v>
      </c>
      <c r="P75" s="15">
        <v>-245848.96125177667</v>
      </c>
      <c r="Q75" s="15">
        <v>-491697.92250355333</v>
      </c>
    </row>
    <row r="76" spans="6:17" x14ac:dyDescent="0.35">
      <c r="I76" s="17"/>
      <c r="J76" s="2">
        <v>460</v>
      </c>
      <c r="K76" s="15">
        <v>982206.81688762805</v>
      </c>
      <c r="L76" s="15">
        <v>748348.05096200225</v>
      </c>
      <c r="M76" s="15">
        <v>514489.28503637644</v>
      </c>
      <c r="N76" s="15">
        <v>280630.51911075064</v>
      </c>
      <c r="O76" s="15">
        <v>46771.753185125068</v>
      </c>
      <c r="P76" s="15">
        <v>-187087.01274050074</v>
      </c>
      <c r="Q76" s="15">
        <v>-420945.77866612654</v>
      </c>
    </row>
    <row r="77" spans="6:17" x14ac:dyDescent="0.35">
      <c r="I77" s="17"/>
      <c r="J77" s="2">
        <v>470</v>
      </c>
      <c r="K77" s="15">
        <v>978794.6930338731</v>
      </c>
      <c r="L77" s="15">
        <v>756341.3537079927</v>
      </c>
      <c r="M77" s="15">
        <v>533888.01438211254</v>
      </c>
      <c r="N77" s="15">
        <v>311434.67505623237</v>
      </c>
      <c r="O77" s="15">
        <v>88981.335730351973</v>
      </c>
      <c r="P77" s="15">
        <v>-133472.00359552796</v>
      </c>
      <c r="Q77" s="15">
        <v>-355925.34292140859</v>
      </c>
    </row>
    <row r="78" spans="6:17" x14ac:dyDescent="0.35">
      <c r="I78" s="17"/>
      <c r="J78" s="2">
        <v>480</v>
      </c>
      <c r="K78" s="15">
        <v>973379.144948008</v>
      </c>
      <c r="L78" s="15">
        <v>761774.98300278909</v>
      </c>
      <c r="M78" s="15">
        <v>550170.82105756993</v>
      </c>
      <c r="N78" s="15">
        <v>338566.65911235078</v>
      </c>
      <c r="O78" s="15">
        <v>126962.49716713163</v>
      </c>
      <c r="P78" s="15">
        <v>-84641.664778087754</v>
      </c>
      <c r="Q78" s="15">
        <v>-296245.82672330644</v>
      </c>
    </row>
    <row r="79" spans="6:17" x14ac:dyDescent="0.35">
      <c r="I79" s="17"/>
      <c r="J79" s="2">
        <v>490</v>
      </c>
      <c r="K79" s="15">
        <v>966163.70490771206</v>
      </c>
      <c r="L79" s="15">
        <v>764879.5997186054</v>
      </c>
      <c r="M79" s="15">
        <v>563595.49452949874</v>
      </c>
      <c r="N79" s="15">
        <v>362311.38934039208</v>
      </c>
      <c r="O79" s="15">
        <v>161027.28415128542</v>
      </c>
      <c r="P79" s="15">
        <v>-40256.821037821239</v>
      </c>
      <c r="Q79" s="15">
        <v>-241540.92622692813</v>
      </c>
    </row>
    <row r="80" spans="6:17" x14ac:dyDescent="0.35">
      <c r="I80" s="17"/>
      <c r="J80" s="2">
        <v>500</v>
      </c>
      <c r="K80" s="15">
        <v>957336.81770087557</v>
      </c>
      <c r="L80" s="15">
        <v>765869.45416070032</v>
      </c>
      <c r="M80" s="15">
        <v>574402.09062052541</v>
      </c>
      <c r="N80" s="15">
        <v>382934.72708035028</v>
      </c>
      <c r="O80" s="15">
        <v>191467.36354017514</v>
      </c>
      <c r="P80" s="15">
        <v>0</v>
      </c>
      <c r="Q80" s="15">
        <v>-191467.36354017514</v>
      </c>
    </row>
    <row r="81" spans="9:17" x14ac:dyDescent="0.35">
      <c r="I81" s="17"/>
      <c r="J81" s="2">
        <v>510</v>
      </c>
      <c r="K81" s="15">
        <v>947072.82816114672</v>
      </c>
      <c r="L81" s="15">
        <v>764943.43813015707</v>
      </c>
      <c r="M81" s="15">
        <v>582814.04809916718</v>
      </c>
      <c r="N81" s="15">
        <v>400684.65806817752</v>
      </c>
      <c r="O81" s="15">
        <v>218555.26803718763</v>
      </c>
      <c r="P81" s="15">
        <v>36425.878006197978</v>
      </c>
      <c r="Q81" s="15">
        <v>-145703.51202479168</v>
      </c>
    </row>
    <row r="82" spans="9:17" x14ac:dyDescent="0.35">
      <c r="I82" s="17"/>
      <c r="J82" s="2">
        <v>520</v>
      </c>
      <c r="K82" s="15">
        <v>935532.90826476016</v>
      </c>
      <c r="L82" s="15">
        <v>762286.07340091572</v>
      </c>
      <c r="M82" s="15">
        <v>589039.23853707127</v>
      </c>
      <c r="N82" s="15">
        <v>415792.40367322671</v>
      </c>
      <c r="O82" s="15">
        <v>242545.56880938238</v>
      </c>
      <c r="P82" s="15">
        <v>69298.733945537824</v>
      </c>
      <c r="Q82" s="15">
        <v>-103948.10091830674</v>
      </c>
    </row>
    <row r="83" spans="9:17" x14ac:dyDescent="0.35">
      <c r="I83" s="17"/>
      <c r="J83" s="2">
        <v>530</v>
      </c>
      <c r="K83" s="15">
        <v>922865.92733498837</v>
      </c>
      <c r="L83" s="15">
        <v>758068.44031088334</v>
      </c>
      <c r="M83" s="15">
        <v>593270.95328677818</v>
      </c>
      <c r="N83" s="15">
        <v>428473.46626267326</v>
      </c>
      <c r="O83" s="15">
        <v>263675.97923856811</v>
      </c>
      <c r="P83" s="15">
        <v>98878.492214463186</v>
      </c>
      <c r="Q83" s="15">
        <v>-65918.994809641968</v>
      </c>
    </row>
    <row r="84" spans="9:17" x14ac:dyDescent="0.35">
      <c r="I84" s="17"/>
      <c r="J84" s="2">
        <v>540</v>
      </c>
      <c r="K84" s="15">
        <v>909209.26869839907</v>
      </c>
      <c r="L84" s="15">
        <v>752449.04995729576</v>
      </c>
      <c r="M84" s="15">
        <v>595688.83121619257</v>
      </c>
      <c r="N84" s="15">
        <v>438928.61247508926</v>
      </c>
      <c r="O84" s="15">
        <v>282168.39373398595</v>
      </c>
      <c r="P84" s="15">
        <v>125408.17499288265</v>
      </c>
      <c r="Q84" s="15">
        <v>-31352.043748220662</v>
      </c>
    </row>
    <row r="85" spans="9:17" x14ac:dyDescent="0.35">
      <c r="I85" s="17"/>
      <c r="J85" s="2">
        <v>550</v>
      </c>
      <c r="K85" s="15">
        <v>894689.5959462343</v>
      </c>
      <c r="L85" s="15">
        <v>745574.66328852857</v>
      </c>
      <c r="M85" s="15">
        <v>596459.73063082283</v>
      </c>
      <c r="N85" s="15">
        <v>447344.79797311709</v>
      </c>
      <c r="O85" s="15">
        <v>298229.86531541147</v>
      </c>
      <c r="P85" s="15">
        <v>149114.93265770562</v>
      </c>
      <c r="Q85" s="15">
        <v>0</v>
      </c>
    </row>
    <row r="86" spans="9:17" x14ac:dyDescent="0.35">
      <c r="I86" s="17"/>
      <c r="J86" s="2">
        <v>560</v>
      </c>
      <c r="K86" s="15">
        <v>879423.57177400333</v>
      </c>
      <c r="L86" s="15">
        <v>737581.06019755115</v>
      </c>
      <c r="M86" s="15">
        <v>595738.54862109909</v>
      </c>
      <c r="N86" s="15">
        <v>453896.03704464692</v>
      </c>
      <c r="O86" s="15">
        <v>312053.52546819486</v>
      </c>
      <c r="P86" s="15">
        <v>170211.01389174256</v>
      </c>
      <c r="Q86" s="15">
        <v>28368.502315290505</v>
      </c>
    </row>
    <row r="87" spans="9:17" x14ac:dyDescent="0.35">
      <c r="I87" s="17"/>
      <c r="J87" s="2">
        <v>570</v>
      </c>
      <c r="K87" s="15">
        <v>863518.53220226837</v>
      </c>
      <c r="L87" s="15">
        <v>728593.76154566393</v>
      </c>
      <c r="M87" s="15">
        <v>593668.9908890595</v>
      </c>
      <c r="N87" s="15">
        <v>458744.22023245506</v>
      </c>
      <c r="O87" s="15">
        <v>323819.44957585051</v>
      </c>
      <c r="P87" s="15">
        <v>188894.67891924619</v>
      </c>
      <c r="Q87" s="15">
        <v>53969.908262641635</v>
      </c>
    </row>
    <row r="88" spans="9:17" x14ac:dyDescent="0.35">
      <c r="I88" s="17"/>
      <c r="J88" s="2">
        <v>580</v>
      </c>
      <c r="K88" s="15">
        <v>847073.11882097961</v>
      </c>
      <c r="L88" s="15">
        <v>718728.70687840693</v>
      </c>
      <c r="M88" s="15">
        <v>590384.29493583424</v>
      </c>
      <c r="N88" s="15">
        <v>462039.88299326168</v>
      </c>
      <c r="O88" s="15">
        <v>333695.471050689</v>
      </c>
      <c r="P88" s="15">
        <v>205351.0591081162</v>
      </c>
      <c r="Q88" s="15">
        <v>77006.647165543633</v>
      </c>
    </row>
    <row r="89" spans="9:17" x14ac:dyDescent="0.35">
      <c r="I89" s="17"/>
      <c r="J89" s="2">
        <v>590</v>
      </c>
      <c r="K89" s="15">
        <v>830177.87154810841</v>
      </c>
      <c r="L89" s="15">
        <v>708092.89043809252</v>
      </c>
      <c r="M89" s="15">
        <v>586007.90932807652</v>
      </c>
      <c r="N89" s="15">
        <v>463922.92821806052</v>
      </c>
      <c r="O89" s="15">
        <v>341837.94710804452</v>
      </c>
      <c r="P89" s="15">
        <v>219752.96599802864</v>
      </c>
      <c r="Q89" s="15">
        <v>97667.984888012754</v>
      </c>
    </row>
    <row r="90" spans="9:17" x14ac:dyDescent="0.35">
      <c r="I90" s="17"/>
      <c r="J90" s="2">
        <v>600</v>
      </c>
      <c r="K90" s="15">
        <v>812915.78425022727</v>
      </c>
      <c r="L90" s="15">
        <v>696784.95792876626</v>
      </c>
      <c r="M90" s="15">
        <v>580654.13160730526</v>
      </c>
      <c r="N90" s="15">
        <v>464523.30528584425</v>
      </c>
      <c r="O90" s="15">
        <v>348392.47896438313</v>
      </c>
      <c r="P90" s="15">
        <v>232261.65264292201</v>
      </c>
      <c r="Q90" s="15">
        <v>116130.82632146101</v>
      </c>
    </row>
  </sheetData>
  <mergeCells count="6">
    <mergeCell ref="K54:Q54"/>
    <mergeCell ref="I56:I90"/>
    <mergeCell ref="A15:B15"/>
    <mergeCell ref="C15:D15"/>
    <mergeCell ref="E15:F15"/>
    <mergeCell ref="A19:D19"/>
  </mergeCells>
  <conditionalFormatting sqref="G38:G75">
    <cfRule type="cellIs" dxfId="7" priority="8" operator="equal">
      <formula>MAX($G$38:$G$75)</formula>
    </cfRule>
  </conditionalFormatting>
  <conditionalFormatting sqref="K56:K90">
    <cfRule type="cellIs" dxfId="6" priority="7" operator="equal">
      <formula>MAX($K$56:$K$90)</formula>
    </cfRule>
  </conditionalFormatting>
  <conditionalFormatting sqref="L56:L90">
    <cfRule type="cellIs" dxfId="5" priority="6" operator="equal">
      <formula>MAX($L$56:$L$90)</formula>
    </cfRule>
  </conditionalFormatting>
  <conditionalFormatting sqref="M56:M90">
    <cfRule type="cellIs" dxfId="4" priority="5" operator="equal">
      <formula>MAX($M$56:$M$90)</formula>
    </cfRule>
  </conditionalFormatting>
  <conditionalFormatting sqref="N56:N90">
    <cfRule type="cellIs" dxfId="3" priority="4" operator="equal">
      <formula>MAX($N$56:$N$90)</formula>
    </cfRule>
  </conditionalFormatting>
  <conditionalFormatting sqref="O56:O90">
    <cfRule type="cellIs" dxfId="2" priority="3" operator="equal">
      <formula>MAX($O$56:$O$90)</formula>
    </cfRule>
  </conditionalFormatting>
  <conditionalFormatting sqref="P56:P90">
    <cfRule type="cellIs" dxfId="1" priority="2" operator="equal">
      <formula>MAX($P$56:$P$90)</formula>
    </cfRule>
  </conditionalFormatting>
  <conditionalFormatting sqref="Q56:Q90">
    <cfRule type="cellIs" dxfId="0" priority="1" operator="equal">
      <formula>MAX($Q$56:$Q$90)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Francline Chisienya</dc:creator>
  <cp:lastModifiedBy>Francline Chisienya</cp:lastModifiedBy>
  <dcterms:created xsi:type="dcterms:W3CDTF">2024-03-12T09:25:30Z</dcterms:created>
  <dcterms:modified xsi:type="dcterms:W3CDTF">2024-03-12T19:36:52Z</dcterms:modified>
</cp:coreProperties>
</file>