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cca\Documents\GitHub\fMRI_ef_scrambled-objects_2022\Stimuli\DepthMaps\"/>
    </mc:Choice>
  </mc:AlternateContent>
  <xr:revisionPtr revIDLastSave="0" documentId="13_ncr:1_{DE3A4F64-A643-4F87-8332-372078DC766A}" xr6:coauthVersionLast="47" xr6:coauthVersionMax="47" xr10:uidLastSave="{00000000-0000-0000-0000-000000000000}"/>
  <bookViews>
    <workbookView xWindow="-120" yWindow="-120" windowWidth="29040" windowHeight="15840" xr2:uid="{A60B6263-5EC6-4E52-B93A-1BC494533CA5}"/>
  </bookViews>
  <sheets>
    <sheet name="histogram" sheetId="4" r:id="rId1"/>
    <sheet name="final" sheetId="2" r:id="rId2"/>
    <sheet name="ol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E17" i="2"/>
  <c r="E15" i="2"/>
  <c r="G15" i="2"/>
  <c r="E16" i="2"/>
  <c r="G16" i="2"/>
  <c r="E27" i="2"/>
  <c r="G10" i="2"/>
  <c r="E4" i="2"/>
  <c r="E5" i="2"/>
  <c r="E6" i="2"/>
  <c r="E7" i="2"/>
  <c r="E8" i="2"/>
  <c r="E9" i="2"/>
  <c r="E10" i="2"/>
  <c r="E11" i="2"/>
  <c r="E12" i="2"/>
  <c r="E13" i="2"/>
  <c r="E14" i="2"/>
  <c r="E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63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E29" i="2"/>
  <c r="E30" i="2"/>
  <c r="E31" i="2"/>
  <c r="E32" i="2"/>
  <c r="E33" i="2"/>
  <c r="E34" i="2"/>
  <c r="E35" i="2"/>
  <c r="E36" i="2"/>
  <c r="E28" i="2"/>
  <c r="E21" i="2"/>
  <c r="E22" i="2"/>
  <c r="E23" i="2"/>
  <c r="E24" i="2"/>
  <c r="E25" i="2"/>
  <c r="E26" i="2"/>
  <c r="E20" i="2"/>
  <c r="G8" i="2"/>
  <c r="G3" i="2"/>
  <c r="G4" i="2"/>
  <c r="G5" i="2"/>
  <c r="G6" i="2"/>
  <c r="G7" i="2"/>
  <c r="G9" i="2"/>
  <c r="G11" i="2"/>
  <c r="G12" i="2"/>
  <c r="G13" i="2"/>
  <c r="G14" i="2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D33" i="1"/>
  <c r="D68" i="1"/>
  <c r="D66" i="1"/>
  <c r="D67" i="1"/>
  <c r="D69" i="1"/>
  <c r="D43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70" i="1"/>
  <c r="D26" i="1"/>
  <c r="D27" i="1"/>
  <c r="D28" i="1"/>
  <c r="D29" i="1"/>
  <c r="D30" i="1"/>
  <c r="D31" i="1"/>
  <c r="D32" i="1"/>
  <c r="D34" i="1"/>
  <c r="D35" i="1"/>
  <c r="D36" i="1"/>
  <c r="D37" i="1"/>
  <c r="D38" i="1"/>
  <c r="D39" i="1"/>
  <c r="D40" i="1"/>
  <c r="D41" i="1"/>
  <c r="D42" i="1"/>
  <c r="D44" i="1"/>
  <c r="I19" i="2" l="1"/>
  <c r="I2" i="2"/>
</calcChain>
</file>

<file path=xl/sharedStrings.xml><?xml version="1.0" encoding="utf-8"?>
<sst xmlns="http://schemas.openxmlformats.org/spreadsheetml/2006/main" count="397" uniqueCount="182">
  <si>
    <t>apple</t>
  </si>
  <si>
    <t>bottle</t>
  </si>
  <si>
    <t>camera</t>
  </si>
  <si>
    <t>clock</t>
  </si>
  <si>
    <t>croissant</t>
  </si>
  <si>
    <t>drill</t>
  </si>
  <si>
    <t>duck</t>
  </si>
  <si>
    <t>hammer</t>
  </si>
  <si>
    <t>lime</t>
  </si>
  <si>
    <t>picke</t>
  </si>
  <si>
    <t>plant</t>
  </si>
  <si>
    <t>scissors</t>
  </si>
  <si>
    <t>socketwrench</t>
  </si>
  <si>
    <t>studio</t>
  </si>
  <si>
    <t>measure</t>
  </si>
  <si>
    <t>teapot</t>
  </si>
  <si>
    <t>toothbrush</t>
  </si>
  <si>
    <t>trowel</t>
  </si>
  <si>
    <t>vase</t>
  </si>
  <si>
    <t>wrench</t>
  </si>
  <si>
    <t>cutters</t>
  </si>
  <si>
    <t>stimuli-controller</t>
  </si>
  <si>
    <t>max (mm)</t>
  </si>
  <si>
    <t>min (mm)</t>
  </si>
  <si>
    <t>difference</t>
  </si>
  <si>
    <t>Object</t>
  </si>
  <si>
    <t>Face</t>
  </si>
  <si>
    <t>Scene</t>
  </si>
  <si>
    <t>ObjectScrambled</t>
  </si>
  <si>
    <t>Blender 2, part 6</t>
  </si>
  <si>
    <t>Blender 1, part 10</t>
  </si>
  <si>
    <t>Blender 1, part 8</t>
  </si>
  <si>
    <t>Blender 1, part 7</t>
  </si>
  <si>
    <t>Blender 1, part 6</t>
  </si>
  <si>
    <t>Blender 2, part 8</t>
  </si>
  <si>
    <t>Blender 2, part 9</t>
  </si>
  <si>
    <t>Blender 3, part 6</t>
  </si>
  <si>
    <t>Blender 3, part 7</t>
  </si>
  <si>
    <t>Blender 3, part 8</t>
  </si>
  <si>
    <t>Blender 3, part 9</t>
  </si>
  <si>
    <t>Blender 4, part 8</t>
  </si>
  <si>
    <t>Blender 4, part 9</t>
  </si>
  <si>
    <t>Blender 4, part 10</t>
  </si>
  <si>
    <t>Blender 5, part 7</t>
  </si>
  <si>
    <t>Blender 5, part 8</t>
  </si>
  <si>
    <t>Blender 5, part 9</t>
  </si>
  <si>
    <t>Blender 5, part 10</t>
  </si>
  <si>
    <t>Female1</t>
  </si>
  <si>
    <t>Female2</t>
  </si>
  <si>
    <t>Female3</t>
  </si>
  <si>
    <t>Female4</t>
  </si>
  <si>
    <t>Female5</t>
  </si>
  <si>
    <t>Female6</t>
  </si>
  <si>
    <t>Female7</t>
  </si>
  <si>
    <t>Female8</t>
  </si>
  <si>
    <t>Female9</t>
  </si>
  <si>
    <t>Female10</t>
  </si>
  <si>
    <t>Female11</t>
  </si>
  <si>
    <t>Female12</t>
  </si>
  <si>
    <t>Male1</t>
  </si>
  <si>
    <t>Male2</t>
  </si>
  <si>
    <t>Male3</t>
  </si>
  <si>
    <t>Male4</t>
  </si>
  <si>
    <t>Male5</t>
  </si>
  <si>
    <t>Male6</t>
  </si>
  <si>
    <t>Male7</t>
  </si>
  <si>
    <t>Male8</t>
  </si>
  <si>
    <t>Male9</t>
  </si>
  <si>
    <t>Male10</t>
  </si>
  <si>
    <t>Male12</t>
  </si>
  <si>
    <t>Male13</t>
  </si>
  <si>
    <t>Name for Laurie</t>
  </si>
  <si>
    <t>body-part_01</t>
  </si>
  <si>
    <t>body-part_02</t>
  </si>
  <si>
    <t>body-part_03</t>
  </si>
  <si>
    <t>body-part_04</t>
  </si>
  <si>
    <t>body-part_05</t>
  </si>
  <si>
    <t>body-part_06</t>
  </si>
  <si>
    <t>body-part_07</t>
  </si>
  <si>
    <t>body-part_08</t>
  </si>
  <si>
    <t>body-part_09</t>
  </si>
  <si>
    <t>body-part_10</t>
  </si>
  <si>
    <t>body-part_11</t>
  </si>
  <si>
    <t>body-part_12</t>
  </si>
  <si>
    <t>body-part_14</t>
  </si>
  <si>
    <t>body-part_15</t>
  </si>
  <si>
    <t>body-part_16</t>
  </si>
  <si>
    <t>body-part_17</t>
  </si>
  <si>
    <t>body-part_18</t>
  </si>
  <si>
    <t>body-part_19</t>
  </si>
  <si>
    <t>body-part_20</t>
  </si>
  <si>
    <t>BodyPart (Becca location)</t>
  </si>
  <si>
    <t>Blender 2, base body 12</t>
  </si>
  <si>
    <t>object-solid_07</t>
  </si>
  <si>
    <t>object-solid_01</t>
  </si>
  <si>
    <t>object-solid_02</t>
  </si>
  <si>
    <t>object-solid_03</t>
  </si>
  <si>
    <t>object-solid_04</t>
  </si>
  <si>
    <t>object-solid_06</t>
  </si>
  <si>
    <t>object-solid_08</t>
  </si>
  <si>
    <t>object-solid_09</t>
  </si>
  <si>
    <t>object-solid_11</t>
  </si>
  <si>
    <t>object-solid_14</t>
  </si>
  <si>
    <t>object-solid_16</t>
  </si>
  <si>
    <t>object-solid_19</t>
  </si>
  <si>
    <t>object-solid_17</t>
  </si>
  <si>
    <t>object-solid_20</t>
  </si>
  <si>
    <t>VX - object-solid_10</t>
  </si>
  <si>
    <t>VX - object-solid_05</t>
  </si>
  <si>
    <t>VX - object-solid_12</t>
  </si>
  <si>
    <t>VX - object-solid_15</t>
  </si>
  <si>
    <t>VX - object-solid_18</t>
  </si>
  <si>
    <t>VX - object-solid_13</t>
  </si>
  <si>
    <t>not used anymore</t>
  </si>
  <si>
    <t xml:space="preserve">tiny &amp; flat, rotate and slant in depth? </t>
  </si>
  <si>
    <t>ok, not enough depth</t>
  </si>
  <si>
    <t>ok,  rotate</t>
  </si>
  <si>
    <t>needs to be rotated</t>
  </si>
  <si>
    <t>good, rotate  to add depth</t>
  </si>
  <si>
    <t xml:space="preserve">measure </t>
  </si>
  <si>
    <t>good but also needs to be rotated a bit</t>
  </si>
  <si>
    <t>good depth - add texture to pot</t>
  </si>
  <si>
    <t>good depth, too small, scale up a bit</t>
  </si>
  <si>
    <t>bit flat looking, tiny rotation?</t>
  </si>
  <si>
    <t>good could be rotated to add a bit more depth</t>
  </si>
  <si>
    <t>good</t>
  </si>
  <si>
    <t>rotate to increase depth otherwise good</t>
  </si>
  <si>
    <t>shallow depth, needs texture on surface - not sure why the depth map values are so high - please verify</t>
  </si>
  <si>
    <t>looks like a broken finger - I'd omit</t>
  </si>
  <si>
    <t>too flat  - rotate?</t>
  </si>
  <si>
    <t>too compact, not enough variation - omit?</t>
  </si>
  <si>
    <t>too flat  - omit</t>
  </si>
  <si>
    <t>check this one - the depth differencce is high but it looks flat- rotate?</t>
  </si>
  <si>
    <t>odd angle - either rotate or omit?</t>
  </si>
  <si>
    <t xml:space="preserve">Aim for  150 +- 2cm? - for objects &amp; body parts? Depending on feasiblity, could aim for 200 - that would bring them closer to the faces.  </t>
  </si>
  <si>
    <t>Laurie feedback</t>
  </si>
  <si>
    <t xml:space="preserve">too small - remove? </t>
  </si>
  <si>
    <r>
      <t xml:space="preserve">there were two of these - I used the one </t>
    </r>
    <r>
      <rPr>
        <b/>
        <sz val="11"/>
        <color theme="1"/>
        <rFont val="Calibri"/>
        <family val="2"/>
        <scheme val="minor"/>
      </rPr>
      <t>without</t>
    </r>
    <r>
      <rPr>
        <sz val="11"/>
        <color theme="1"/>
        <rFont val="Calibri"/>
        <family val="2"/>
        <scheme val="minor"/>
      </rPr>
      <t xml:space="preserve"> _v1</t>
    </r>
  </si>
  <si>
    <t>Cannot rescale the faces (orthostereopsis) but need to make sure 1. they are all positioned with the nasion at screen plane 2. drop extreme faces (&lt; 225 and &gt; 299 ?)</t>
  </si>
  <si>
    <t>only version had _v1 - is this the correct one? Unsure why the disp diff is so large - is that correct? If so scale down or omit</t>
  </si>
  <si>
    <t xml:space="preserve">*male 14 could be used instead of  other if needed. </t>
  </si>
  <si>
    <t>Column1</t>
  </si>
  <si>
    <t>difference (mm)</t>
  </si>
  <si>
    <t>controller</t>
  </si>
  <si>
    <t>THESE OBJECTS HAVE BEEN ADDED TO THE 'Final Stim for Use' folder</t>
  </si>
  <si>
    <t>visible max</t>
  </si>
  <si>
    <t>visible range</t>
  </si>
  <si>
    <t>ID</t>
  </si>
  <si>
    <t>add texture to background wall (slight, non-repeating)</t>
  </si>
  <si>
    <t>change background texture, horizontal lines have no disparity</t>
  </si>
  <si>
    <t>background texture is very very subtle, can we modify?</t>
  </si>
  <si>
    <t>omit</t>
  </si>
  <si>
    <t>have now re-centred so that nose bridge is at 0</t>
  </si>
  <si>
    <t>body-part_21</t>
  </si>
  <si>
    <t>Scene_3</t>
  </si>
  <si>
    <t>Scene_6</t>
  </si>
  <si>
    <t>Scene_7</t>
  </si>
  <si>
    <t>Scene_8</t>
  </si>
  <si>
    <t>Scene_9</t>
  </si>
  <si>
    <t>Scene_10</t>
  </si>
  <si>
    <t>Scene_11</t>
  </si>
  <si>
    <t>Scene_12</t>
  </si>
  <si>
    <t>Scene_13</t>
  </si>
  <si>
    <t>Scene_14</t>
  </si>
  <si>
    <t>Scene_15</t>
  </si>
  <si>
    <t>Scene_16</t>
  </si>
  <si>
    <t>Scene_17</t>
  </si>
  <si>
    <t>Scene_18</t>
  </si>
  <si>
    <t>Scene_20</t>
  </si>
  <si>
    <t>Grey Level</t>
  </si>
  <si>
    <t>Depth</t>
  </si>
  <si>
    <t>MAX</t>
  </si>
  <si>
    <t>MIN</t>
  </si>
  <si>
    <t>object-solid_18</t>
  </si>
  <si>
    <t>mean</t>
  </si>
  <si>
    <t>done</t>
  </si>
  <si>
    <t>stereopair</t>
  </si>
  <si>
    <t>depthmap</t>
  </si>
  <si>
    <t>spray</t>
  </si>
  <si>
    <t>object-solid_05</t>
  </si>
  <si>
    <t>file</t>
  </si>
  <si>
    <t>object-solid_10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</si>
</sst>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C00000"/>
      <name val="Calibri (Body)"/>
    </font>
    <font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indexed="64"/>
      </top>
      <bottom/>
      <diagonal/>
    </border>
    <border>
      <left/>
      <right style="thin">
        <color theme="6" tint="0.39997558519241921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theme="7"/>
      </right>
      <top/>
      <bottom style="double">
        <color indexed="64"/>
      </bottom>
      <diagonal/>
    </border>
    <border>
      <left style="thin">
        <color theme="7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7" xfId="0" applyFont="1" applyBorder="1"/>
    <xf numFmtId="0" fontId="1" fillId="0" borderId="9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6" fillId="0" borderId="0" xfId="0" applyFont="1"/>
    <xf numFmtId="0" fontId="3" fillId="0" borderId="0" xfId="0" applyFont="1"/>
    <xf numFmtId="0" fontId="0" fillId="0" borderId="12" xfId="0" applyBorder="1"/>
    <xf numFmtId="0" fontId="4" fillId="0" borderId="0" xfId="0" applyFont="1"/>
    <xf numFmtId="0" fontId="5" fillId="0" borderId="0" xfId="0" applyFont="1"/>
    <xf numFmtId="0" fontId="0" fillId="2" borderId="13" xfId="0" applyFill="1" applyBorder="1"/>
    <xf numFmtId="0" fontId="0" fillId="2" borderId="14" xfId="0" applyFill="1" applyBorder="1"/>
    <xf numFmtId="0" fontId="0" fillId="0" borderId="16" xfId="0" applyBorder="1"/>
    <xf numFmtId="0" fontId="0" fillId="0" borderId="17" xfId="0" applyBorder="1"/>
    <xf numFmtId="0" fontId="0" fillId="2" borderId="15" xfId="0" applyFill="1" applyBorder="1"/>
    <xf numFmtId="0" fontId="8" fillId="0" borderId="0" xfId="0" applyFont="1"/>
    <xf numFmtId="0" fontId="8" fillId="0" borderId="10" xfId="0" applyFont="1" applyBorder="1"/>
    <xf numFmtId="0" fontId="8" fillId="0" borderId="5" xfId="0" applyFont="1" applyBorder="1"/>
    <xf numFmtId="0" fontId="8" fillId="0" borderId="1" xfId="0" applyFont="1" applyBorder="1"/>
    <xf numFmtId="0" fontId="8" fillId="0" borderId="11" xfId="0" applyFont="1" applyBorder="1"/>
    <xf numFmtId="0" fontId="8" fillId="0" borderId="6" xfId="0" applyFont="1" applyBorder="1"/>
    <xf numFmtId="0" fontId="8" fillId="0" borderId="8" xfId="0" applyFont="1" applyBorder="1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3" borderId="0" xfId="0" applyFill="1"/>
    <xf numFmtId="0" fontId="0" fillId="3" borderId="7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4" xfId="0" applyFill="1" applyBorder="1"/>
    <xf numFmtId="0" fontId="1" fillId="0" borderId="12" xfId="0" applyFont="1" applyBorder="1" applyAlignment="1">
      <alignment horizontal="center" vertical="center" textRotation="90" wrapText="1"/>
    </xf>
    <xf numFmtId="0" fontId="1" fillId="0" borderId="12" xfId="0" applyFont="1" applyBorder="1" applyAlignment="1">
      <alignment vertical="center" textRotation="90" wrapText="1"/>
    </xf>
    <xf numFmtId="0" fontId="1" fillId="0" borderId="26" xfId="0" applyFont="1" applyBorder="1"/>
    <xf numFmtId="0" fontId="1" fillId="0" borderId="26" xfId="0" applyFont="1" applyFill="1" applyBorder="1"/>
    <xf numFmtId="0" fontId="0" fillId="0" borderId="9" xfId="0" applyBorder="1"/>
    <xf numFmtId="0" fontId="0" fillId="0" borderId="0" xfId="0" applyBorder="1"/>
    <xf numFmtId="0" fontId="0" fillId="3" borderId="0" xfId="0" applyFill="1" applyBorder="1"/>
  </cellXfs>
  <cellStyles count="1">
    <cellStyle name="Normal" xfId="0" builtinId="0"/>
  </cellStyles>
  <dxfs count="73"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vertic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0" formatCode="General"/>
    </dxf>
    <dxf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5B54145-A393-472B-8434-76CA7A644A25}" name="Table9" displayName="Table9" ref="A2:G17" totalsRowShown="0" headerRowDxfId="72" dataDxfId="70" headerRowBorderDxfId="71" tableBorderDxfId="69" totalsRowBorderDxfId="68">
  <autoFilter ref="A2:G17" xr:uid="{55B54145-A393-472B-8434-76CA7A644A25}"/>
  <sortState xmlns:xlrd2="http://schemas.microsoft.com/office/spreadsheetml/2017/richdata2" ref="A3:G17">
    <sortCondition ref="B2:B17"/>
  </sortState>
  <tableColumns count="7">
    <tableColumn id="1" xr3:uid="{A4827EE5-A513-47B6-A2B8-5025802DF792}" name="Object" dataDxfId="67"/>
    <tableColumn id="7" xr3:uid="{5C947B0D-2C2B-4626-A556-1DFD4728AEBA}" name="ID" dataDxfId="66"/>
    <tableColumn id="2" xr3:uid="{B62FA381-A946-4C5D-87B0-25C94F47947E}" name="min (mm)" dataDxfId="65"/>
    <tableColumn id="3" xr3:uid="{E5755554-E1B0-494A-92FB-875744A3C7EC}" name="max (mm)" dataDxfId="64"/>
    <tableColumn id="4" xr3:uid="{146B5C7C-63AD-4333-A553-A05D927737AB}" name="difference (mm)" dataDxfId="63">
      <calculatedColumnFormula>Table9[[#This Row],[max (mm)]]-Table9[[#This Row],[min (mm)]]</calculatedColumnFormula>
    </tableColumn>
    <tableColumn id="5" xr3:uid="{02D3617A-3D9C-4CA4-9AB7-E7F68D9DF901}" name="visible max" dataDxfId="62"/>
    <tableColumn id="6" xr3:uid="{EC7B00FC-44A9-4F2E-97B8-AD1785358F4A}" name="visible range" dataDxfId="61">
      <calculatedColumnFormula>F3-C3</calculatedColumnFormula>
    </tableColumn>
  </tableColumns>
  <tableStyleInfo name="TableStyleLight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AEEF0F-4CE0-4FD5-A4F7-FD22EBC0B6F5}" name="Table3" displayName="Table3" ref="I1:N16" totalsRowShown="0" headerRowDxfId="7" tableBorderDxfId="6">
  <autoFilter ref="I1:N16" xr:uid="{8AAEEF0F-4CE0-4FD5-A4F7-FD22EBC0B6F5}"/>
  <tableColumns count="6">
    <tableColumn id="1" xr3:uid="{A15B9D7D-90D4-4490-AD0F-6639C18D4AFE}" name="Object"/>
    <tableColumn id="2" xr3:uid="{D7ED0EDC-C8C8-4BCE-AC26-E4BEE117B386}" name="min (mm)"/>
    <tableColumn id="3" xr3:uid="{0D19BBCC-4180-4BBA-9303-E2AABBB69849}" name="max (mm)"/>
    <tableColumn id="4" xr3:uid="{17A732FC-1E11-443A-B767-9B680CB793EF}" name="difference"/>
    <tableColumn id="5" xr3:uid="{6818341E-367B-4A2C-B8B3-7EA9CAC9C1A7}" name="Column1"/>
    <tableColumn id="6" xr3:uid="{BB9331E3-A228-431D-BF0B-1EE6062F47B1}" name="Laurie feedback"/>
  </tableColumns>
  <tableStyleInfo name="TableStyleMedium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6AA9CF-A7EC-4231-A753-D4D7DC54AD79}" name="Table55" displayName="Table55" ref="P25:T44" totalsRowShown="0" headerRowDxfId="5" headerRowBorderDxfId="4" tableBorderDxfId="3">
  <autoFilter ref="P25:T44" xr:uid="{AB6AA9CF-A7EC-4231-A753-D4D7DC54AD79}"/>
  <tableColumns count="5">
    <tableColumn id="1" xr3:uid="{7F529B42-9949-412D-81C6-BCE79AF237DB}" name="BodyPart (Becca location)"/>
    <tableColumn id="2" xr3:uid="{DB3AD73E-DB0F-4103-89D0-0836D2BDA43B}" name="min (mm)" dataDxfId="2"/>
    <tableColumn id="3" xr3:uid="{E2A83526-83AF-442A-BC53-4A7E9897DAB0}" name="max (mm)" dataDxfId="1"/>
    <tableColumn id="4" xr3:uid="{8F424AB7-E597-407F-B3E1-9BF86EBEFDBC}" name="difference" dataDxfId="0">
      <calculatedColumnFormula>Table55[[#This Row],[max (mm)]]-Table55[[#This Row],[min (mm)]]</calculatedColumnFormula>
    </tableColumn>
    <tableColumn id="5" xr3:uid="{3C9C5DEB-D604-4E60-9DAF-E87D2FCCDA70}" name="Name for Laurie"/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2A5D51-6432-49A8-B079-57D57F26A6CB}" name="Table2" displayName="Table2" ref="A19:G36" totalsRowShown="0" headerRowDxfId="60" dataDxfId="58" headerRowBorderDxfId="59" tableBorderDxfId="57">
  <autoFilter ref="A19:G36" xr:uid="{E72A5D51-6432-49A8-B079-57D57F26A6CB}"/>
  <tableColumns count="7">
    <tableColumn id="1" xr3:uid="{64BD9CC4-2E86-456F-BE06-53A8ED1C7C7D}" name="BodyPart (Becca location)" dataDxfId="56"/>
    <tableColumn id="2" xr3:uid="{A5438927-E5F7-4143-BE61-D498392C844E}" name="ID" dataDxfId="55"/>
    <tableColumn id="3" xr3:uid="{B405A793-A1A0-49A2-BFC0-0CCAEBC5B54E}" name="min (mm)" dataDxfId="54"/>
    <tableColumn id="4" xr3:uid="{8855E515-3101-4EF1-87A2-13CF2977C9E3}" name="max (mm)" dataDxfId="53"/>
    <tableColumn id="5" xr3:uid="{1A4988FC-4389-4AC8-81C3-B8E423D60DB7}" name="difference" dataDxfId="52">
      <calculatedColumnFormula>D20-C20</calculatedColumnFormula>
    </tableColumn>
    <tableColumn id="6" xr3:uid="{FA4BE08B-DFF9-4264-A09B-9D261A266D72}" name="visible max" dataDxfId="51"/>
    <tableColumn id="7" xr3:uid="{921F4F1D-661B-4855-987A-03D73A69766C}" name="visible range" dataDxfId="50">
      <calculatedColumnFormula>Table2[[#This Row],[visible max]]-Table2[[#This Row],[min (mm)]]</calculatedColumnFormula>
    </tableColumn>
  </tableColumns>
  <tableStyleInfo name="TableStyleLight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472754D-6120-45DB-9B76-7AEEF3BA3569}" name="Table611" displayName="Table611" ref="A38:G60" totalsRowShown="0" headerRowBorderDxfId="49" tableBorderDxfId="48">
  <autoFilter ref="A38:G60" xr:uid="{E472754D-6120-45DB-9B76-7AEEF3BA3569}"/>
  <tableColumns count="7">
    <tableColumn id="1" xr3:uid="{F9320C00-040A-4ECC-97A9-CCBA240DFE63}" name="Face"/>
    <tableColumn id="2" xr3:uid="{2FC7C249-590B-468C-BC8C-B96B94DBA26E}" name="ID" dataDxfId="47"/>
    <tableColumn id="3" xr3:uid="{A4CB079B-C1BF-49E5-9E72-C6B10ACA17D3}" name="min (mm)" dataDxfId="46"/>
    <tableColumn id="4" xr3:uid="{64818F11-D8DC-41F8-B1FD-AE731B24F029}" name="max (mm)" dataDxfId="45"/>
    <tableColumn id="5" xr3:uid="{27E62C54-5B10-41EC-ADAA-AB63C0930484}" name="difference" dataDxfId="44">
      <calculatedColumnFormula>Table611[[#This Row],[max (mm)]]-Table611[[#This Row],[min (mm)]]</calculatedColumnFormula>
    </tableColumn>
    <tableColumn id="6" xr3:uid="{342D4F29-9773-46AB-AE2A-8E255DC903CB}" name="visible max" dataDxfId="43"/>
    <tableColumn id="7" xr3:uid="{86622D85-B5CA-43F2-9218-204C4A6CD32B}" name="visible range" dataDxfId="42">
      <calculatedColumnFormula>Table611[[#This Row],[visible max]]-Table611[[#This Row],[min (mm)]]</calculatedColumnFormula>
    </tableColumn>
  </tableColumns>
  <tableStyleInfo name="TableStyleLight1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004EDFA-948D-4EB4-A7BD-7698CDD22208}" name="Table12" displayName="Table12" ref="A62:G77" totalsRowShown="0" headerRowDxfId="41" dataDxfId="39" headerRowBorderDxfId="40" tableBorderDxfId="38">
  <autoFilter ref="A62:G77" xr:uid="{D004EDFA-948D-4EB4-A7BD-7698CDD22208}"/>
  <tableColumns count="7">
    <tableColumn id="1" xr3:uid="{E0C98B60-AEE8-4106-98DF-C836FA204635}" name="Scene" dataDxfId="37"/>
    <tableColumn id="2" xr3:uid="{4A5CA146-6F44-4292-AE40-9C210702001D}" name="ID" dataDxfId="36"/>
    <tableColumn id="3" xr3:uid="{5BF1F243-5E74-4124-A4C6-50B3E8F4E9F7}" name="min (mm)" dataDxfId="35"/>
    <tableColumn id="4" xr3:uid="{D6E08EAF-5732-4845-A782-4200E1A6DF31}" name="max (mm)" dataDxfId="34"/>
    <tableColumn id="5" xr3:uid="{27AAF6CD-299E-4FA7-956A-A59501878BCF}" name="difference" dataDxfId="33">
      <calculatedColumnFormula>D63-C63</calculatedColumnFormula>
    </tableColumn>
    <tableColumn id="6" xr3:uid="{D0C20C5C-D18A-4D4E-8C35-9D2154952AA2}" name="visible max" dataDxfId="32"/>
    <tableColumn id="7" xr3:uid="{B4D1D7D5-609F-4DE3-8363-9CBC9B676053}" name="visible range" dataDxfId="31">
      <calculatedColumnFormula>F63-C63</calculatedColumnFormula>
    </tableColumn>
  </tableColumns>
  <tableStyleInfo name="TableStyleLight1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449E8A-54D5-4F96-B244-604FFA469FAB}" name="Table1" displayName="Table1" ref="A1:E23" totalsRowShown="0" headerRowDxfId="30">
  <autoFilter ref="A1:E23" xr:uid="{3A449E8A-54D5-4F96-B244-604FFA469FAB}"/>
  <tableColumns count="5">
    <tableColumn id="1" xr3:uid="{55B9CB86-FFCE-4001-84E7-926E143A4754}" name="Object" dataDxfId="29"/>
    <tableColumn id="2" xr3:uid="{154C99C7-865E-4E8A-A7F6-E66DA111723A}" name="min (mm)"/>
    <tableColumn id="3" xr3:uid="{AE9CF431-6E41-4056-8560-A1AC568C7EBE}" name="max (mm)" dataDxfId="28"/>
    <tableColumn id="5" xr3:uid="{76DFDC72-E303-4FEC-BA19-A7B7905D48E6}" name="difference" dataDxfId="27"/>
    <tableColumn id="4" xr3:uid="{86CCC425-700A-4799-9101-C4A00D694DF1}" name="Name for Laurie" dataDxfId="26"/>
  </tableColumns>
  <tableStyleInfo name="TableStyleMedium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E072183-D5FA-43E1-89BF-9F243014692F}" name="Table5" displayName="Table5" ref="A25:E44" totalsRowShown="0" headerRowDxfId="25" headerRowBorderDxfId="24" tableBorderDxfId="23">
  <autoFilter ref="A25:E44" xr:uid="{FE072183-D5FA-43E1-89BF-9F243014692F}"/>
  <tableColumns count="5">
    <tableColumn id="1" xr3:uid="{618FF384-60A0-48F4-BD3B-20158698512B}" name="BodyPart (Becca location)"/>
    <tableColumn id="2" xr3:uid="{73362064-2006-433A-A85F-837EE9C72422}" name="min (mm)" dataDxfId="22"/>
    <tableColumn id="3" xr3:uid="{3CB21645-326E-4574-AFB3-34F9791D5471}" name="max (mm)" dataDxfId="21"/>
    <tableColumn id="4" xr3:uid="{918C54AB-7387-4D94-AA80-5131BB40203A}" name="difference" dataDxfId="20">
      <calculatedColumnFormula>Table5[[#This Row],[max (mm)]]-Table5[[#This Row],[min (mm)]]</calculatedColumnFormula>
    </tableColumn>
    <tableColumn id="5" xr3:uid="{B4C77F97-9F8F-4A06-A76F-20F90D6B2055}" name="Name for Laurie"/>
  </tableColumns>
  <tableStyleInfo name="TableStyleMedium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BACF-6277-4FBB-B4EE-984D3767FD02}" name="Table6" displayName="Table6" ref="A46:D70" totalsRowShown="0" tableBorderDxfId="19">
  <autoFilter ref="A46:D70" xr:uid="{F335BACF-6277-4FBB-B4EE-984D3767FD02}"/>
  <tableColumns count="4">
    <tableColumn id="1" xr3:uid="{A15C451F-5A5A-4ABC-B01B-2C4F05011809}" name="Face"/>
    <tableColumn id="2" xr3:uid="{0146E859-8651-41CB-956F-F590C743D7CB}" name="min (mm)" dataDxfId="18"/>
    <tableColumn id="3" xr3:uid="{FB15EA57-A619-4964-9361-C1A3E27175D2}" name="max (mm)" dataDxfId="17"/>
    <tableColumn id="4" xr3:uid="{E1869867-A80E-41A7-B31F-522489EEE516}" name="difference" dataDxfId="16">
      <calculatedColumnFormula>Table6[[#This Row],[max (mm)]]-Table6[[#This Row],[min (mm)]]</calculatedColumnFormula>
    </tableColumn>
  </tableColumns>
  <tableStyleInfo name="TableStyleMedium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ADFF8D-38DE-4250-8A0C-49E0A87E2037}" name="Table7" displayName="Table7" ref="A72:D92" totalsRowShown="0" tableBorderDxfId="15">
  <autoFilter ref="A72:D92" xr:uid="{82ADFF8D-38DE-4250-8A0C-49E0A87E2037}"/>
  <tableColumns count="4">
    <tableColumn id="1" xr3:uid="{4ABA85F0-A778-40FD-BD59-C5D4666608AA}" name="Scene"/>
    <tableColumn id="2" xr3:uid="{3129B5D4-5B36-42DC-865A-763B70468ED6}" name="min (mm)" dataDxfId="14"/>
    <tableColumn id="3" xr3:uid="{8074353A-B484-4914-9393-50D4D9F35826}" name="max (mm)" dataDxfId="13"/>
    <tableColumn id="6" xr3:uid="{899C8A0F-DBCF-4438-A411-376E69E1AA2C}" name="difference" dataDxfId="12">
      <calculatedColumnFormula>Table7[[#This Row],[max (mm)]]-Table7[[#This Row],[min (mm)]]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B6F9A1B-02BF-441D-9CBC-94E25C7BC2C8}" name="Table8" displayName="Table8" ref="A94:D114" totalsRowShown="0" tableBorderDxfId="11">
  <autoFilter ref="A94:D114" xr:uid="{2B6F9A1B-02BF-441D-9CBC-94E25C7BC2C8}"/>
  <tableColumns count="4">
    <tableColumn id="1" xr3:uid="{7067C8DA-7BB5-4270-8F77-26A275840009}" name="ObjectScrambled"/>
    <tableColumn id="4" xr3:uid="{F7B29552-7A3B-4E09-9A0F-AB83C604075D}" name="min (mm)" dataDxfId="10"/>
    <tableColumn id="5" xr3:uid="{83E3347B-3390-4FF2-A393-EE91BEFE460B}" name="max (mm)" dataDxfId="9"/>
    <tableColumn id="6" xr3:uid="{7B1D1000-160D-42F2-9CD5-738BA9E02C5D}" name="difference" dataDxfId="8">
      <calculatedColumnFormula>Table8[[#This Row],[max (mm)]]-Table8[[#This Row],[min (mm)]]</calculatedColumnFormula>
    </tableColumn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D86-D93F-4507-92E5-98F2DF597463}">
  <dimension ref="A1:BA17"/>
  <sheetViews>
    <sheetView tabSelected="1" workbookViewId="0">
      <selection activeCell="K26" sqref="K26"/>
    </sheetView>
  </sheetViews>
  <sheetFormatPr defaultRowHeight="15"/>
  <cols>
    <col min="1" max="1" width="4.140625" customWidth="1"/>
    <col min="2" max="2" width="10.5703125" customWidth="1"/>
    <col min="3" max="3" width="9.140625" customWidth="1"/>
    <col min="4" max="24" width="5" customWidth="1"/>
    <col min="25" max="25" width="6.85546875" customWidth="1"/>
    <col min="26" max="26" width="6.7109375" customWidth="1"/>
    <col min="27" max="27" width="6.42578125" customWidth="1"/>
    <col min="28" max="28" width="6" customWidth="1"/>
    <col min="29" max="29" width="6.42578125" customWidth="1"/>
    <col min="30" max="43" width="7.42578125" customWidth="1"/>
    <col min="44" max="44" width="6.7109375" customWidth="1"/>
    <col min="45" max="53" width="5" customWidth="1"/>
  </cols>
  <sheetData>
    <row r="1" spans="1:53">
      <c r="A1" s="3"/>
      <c r="B1" s="19" t="s">
        <v>169</v>
      </c>
      <c r="C1" s="22">
        <v>0</v>
      </c>
      <c r="D1" s="22">
        <v>5.0999999999999996</v>
      </c>
      <c r="E1" s="22">
        <v>10.199999999999999</v>
      </c>
      <c r="F1" s="22">
        <v>15.3</v>
      </c>
      <c r="G1" s="22">
        <v>20.399999999999999</v>
      </c>
      <c r="H1" s="22">
        <v>25.5</v>
      </c>
      <c r="I1" s="22">
        <v>30.6</v>
      </c>
      <c r="J1" s="22">
        <v>35.700000000000003</v>
      </c>
      <c r="K1" s="22">
        <v>40.799999999999997</v>
      </c>
      <c r="L1" s="22">
        <v>45.9</v>
      </c>
      <c r="M1" s="22">
        <v>51</v>
      </c>
      <c r="N1" s="22">
        <v>56.1</v>
      </c>
      <c r="O1" s="22">
        <v>61.2</v>
      </c>
      <c r="P1" s="22">
        <v>66.3</v>
      </c>
      <c r="Q1" s="22">
        <v>71.400000000000006</v>
      </c>
      <c r="R1" s="22">
        <v>76.5</v>
      </c>
      <c r="S1" s="22">
        <v>81.599999999999994</v>
      </c>
      <c r="T1" s="22">
        <v>86.7</v>
      </c>
      <c r="U1" s="22">
        <v>91.8</v>
      </c>
      <c r="V1" s="22">
        <v>96.9</v>
      </c>
      <c r="W1" s="22">
        <v>102</v>
      </c>
      <c r="X1" s="22">
        <v>107.1</v>
      </c>
      <c r="Y1" s="22">
        <v>112.2</v>
      </c>
      <c r="Z1" s="22">
        <v>117.3</v>
      </c>
      <c r="AA1" s="22">
        <v>122.4</v>
      </c>
      <c r="AB1" s="22">
        <v>127.5</v>
      </c>
      <c r="AC1" s="22">
        <v>132.6</v>
      </c>
      <c r="AD1" s="22">
        <v>137.69999999999999</v>
      </c>
      <c r="AE1" s="22">
        <v>142.80000000000001</v>
      </c>
      <c r="AF1" s="22">
        <v>147.9</v>
      </c>
      <c r="AG1" s="22">
        <v>153</v>
      </c>
      <c r="AH1" s="22">
        <v>158.1</v>
      </c>
      <c r="AI1" s="22">
        <v>163.19999999999999</v>
      </c>
      <c r="AJ1" s="22">
        <v>168.3</v>
      </c>
      <c r="AK1" s="22">
        <v>173.4</v>
      </c>
      <c r="AL1" s="22">
        <v>178.5</v>
      </c>
      <c r="AM1" s="22">
        <v>183.6</v>
      </c>
      <c r="AN1" s="22">
        <v>188.7</v>
      </c>
      <c r="AO1" s="22">
        <v>193.8</v>
      </c>
      <c r="AP1" s="22">
        <v>198.9</v>
      </c>
      <c r="AQ1" s="22">
        <v>204</v>
      </c>
      <c r="AR1" s="22">
        <v>209.1</v>
      </c>
      <c r="AS1" s="22">
        <v>214.2</v>
      </c>
      <c r="AT1" s="22">
        <v>219.3</v>
      </c>
      <c r="AU1" s="22">
        <v>224.4</v>
      </c>
      <c r="AV1" s="22">
        <v>229.5</v>
      </c>
      <c r="AW1" s="22">
        <v>234.6</v>
      </c>
      <c r="AX1" s="22">
        <v>239.7</v>
      </c>
      <c r="AY1" s="22">
        <v>244.8</v>
      </c>
      <c r="AZ1" s="22">
        <v>249.9</v>
      </c>
      <c r="BA1" s="22">
        <v>255</v>
      </c>
    </row>
    <row r="2" spans="1:53">
      <c r="A2" s="6"/>
      <c r="B2" s="19" t="s">
        <v>170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48" t="s">
        <v>171</v>
      </c>
      <c r="Z2" s="48"/>
      <c r="AA2" s="48"/>
      <c r="AB2" s="48"/>
      <c r="AC2" s="48"/>
      <c r="AD2" s="45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9" t="s">
        <v>172</v>
      </c>
      <c r="AS2" s="54"/>
      <c r="AT2" s="54"/>
      <c r="AU2" s="54"/>
      <c r="AV2" s="54"/>
      <c r="AW2" s="54"/>
      <c r="AX2" s="54"/>
      <c r="AY2" s="54"/>
      <c r="AZ2" s="54"/>
      <c r="BA2" s="54"/>
    </row>
    <row r="3" spans="1:53" ht="15" customHeight="1">
      <c r="A3" s="50" t="s">
        <v>25</v>
      </c>
      <c r="B3" s="52">
        <v>1</v>
      </c>
      <c r="C3" s="3">
        <v>5762223</v>
      </c>
      <c r="D3" s="4">
        <v>0</v>
      </c>
      <c r="E3" s="4">
        <v>0</v>
      </c>
      <c r="F3" s="4">
        <v>0</v>
      </c>
      <c r="G3" s="4">
        <v>6</v>
      </c>
      <c r="H3" s="4">
        <v>12</v>
      </c>
      <c r="I3" s="4">
        <v>15</v>
      </c>
      <c r="J3" s="4">
        <v>42</v>
      </c>
      <c r="K3" s="4">
        <v>54</v>
      </c>
      <c r="L3" s="4">
        <v>75</v>
      </c>
      <c r="M3" s="4">
        <v>126</v>
      </c>
      <c r="N3" s="4">
        <v>177</v>
      </c>
      <c r="O3" s="4">
        <v>264</v>
      </c>
      <c r="P3" s="4">
        <v>420</v>
      </c>
      <c r="Q3" s="4">
        <v>507</v>
      </c>
      <c r="R3" s="4">
        <v>741</v>
      </c>
      <c r="S3" s="4">
        <v>972</v>
      </c>
      <c r="T3" s="4">
        <v>1260</v>
      </c>
      <c r="U3" s="4">
        <v>1773</v>
      </c>
      <c r="V3" s="4">
        <v>1179</v>
      </c>
      <c r="W3" s="4">
        <v>1197</v>
      </c>
      <c r="X3" s="4">
        <v>1425</v>
      </c>
      <c r="Y3" s="47">
        <v>1530</v>
      </c>
      <c r="Z3" s="47">
        <v>1665</v>
      </c>
      <c r="AA3" s="47">
        <v>1995</v>
      </c>
      <c r="AB3" s="47">
        <v>2901</v>
      </c>
      <c r="AC3" s="47">
        <v>2952</v>
      </c>
      <c r="AD3" s="47">
        <v>3507</v>
      </c>
      <c r="AE3" s="47">
        <v>2973</v>
      </c>
      <c r="AF3" s="47">
        <v>1524</v>
      </c>
      <c r="AG3" s="47">
        <v>795</v>
      </c>
      <c r="AH3" s="47">
        <v>1392</v>
      </c>
      <c r="AI3" s="47">
        <v>4260</v>
      </c>
      <c r="AJ3" s="47">
        <v>9852</v>
      </c>
      <c r="AK3" s="47">
        <v>19605</v>
      </c>
      <c r="AL3" s="47">
        <v>40107</v>
      </c>
      <c r="AM3" s="47">
        <v>42897</v>
      </c>
      <c r="AN3" s="47">
        <v>52353</v>
      </c>
      <c r="AO3" s="47">
        <v>80643</v>
      </c>
      <c r="AP3" s="47">
        <v>91590</v>
      </c>
      <c r="AQ3" s="47">
        <v>84933</v>
      </c>
      <c r="AR3" s="47">
        <v>858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5">
        <v>0</v>
      </c>
    </row>
    <row r="4" spans="1:53">
      <c r="A4" s="50"/>
      <c r="B4" s="52">
        <v>2</v>
      </c>
      <c r="C4" s="6">
        <v>5682825</v>
      </c>
      <c r="D4" s="55">
        <v>0</v>
      </c>
      <c r="E4" s="55">
        <v>0</v>
      </c>
      <c r="F4" s="55">
        <v>9</v>
      </c>
      <c r="G4" s="55">
        <v>0</v>
      </c>
      <c r="H4" s="55">
        <v>15</v>
      </c>
      <c r="I4" s="55">
        <v>12</v>
      </c>
      <c r="J4" s="55">
        <v>15</v>
      </c>
      <c r="K4" s="55">
        <v>12</v>
      </c>
      <c r="L4" s="55">
        <v>21</v>
      </c>
      <c r="M4" s="55">
        <v>27</v>
      </c>
      <c r="N4" s="55">
        <v>21</v>
      </c>
      <c r="O4" s="55">
        <v>36</v>
      </c>
      <c r="P4" s="55">
        <v>33</v>
      </c>
      <c r="Q4" s="55">
        <v>138</v>
      </c>
      <c r="R4" s="55">
        <v>147</v>
      </c>
      <c r="S4" s="55">
        <v>123</v>
      </c>
      <c r="T4" s="55">
        <v>129</v>
      </c>
      <c r="U4" s="55">
        <v>105</v>
      </c>
      <c r="V4" s="55">
        <v>153</v>
      </c>
      <c r="W4" s="55">
        <v>138</v>
      </c>
      <c r="X4" s="55">
        <v>138</v>
      </c>
      <c r="Y4" s="56">
        <v>195</v>
      </c>
      <c r="Z4" s="56">
        <v>216</v>
      </c>
      <c r="AA4" s="56">
        <v>660</v>
      </c>
      <c r="AB4" s="56">
        <v>1215</v>
      </c>
      <c r="AC4" s="56">
        <v>1524</v>
      </c>
      <c r="AD4" s="56">
        <v>2235</v>
      </c>
      <c r="AE4" s="56">
        <v>3273</v>
      </c>
      <c r="AF4" s="56">
        <v>3840</v>
      </c>
      <c r="AG4" s="56">
        <v>4797</v>
      </c>
      <c r="AH4" s="56">
        <v>6084</v>
      </c>
      <c r="AI4" s="56">
        <v>6663</v>
      </c>
      <c r="AJ4" s="56">
        <v>8232</v>
      </c>
      <c r="AK4" s="56">
        <v>10416</v>
      </c>
      <c r="AL4" s="56">
        <v>20016</v>
      </c>
      <c r="AM4" s="56">
        <v>29313</v>
      </c>
      <c r="AN4" s="56">
        <v>61314</v>
      </c>
      <c r="AO4" s="56">
        <v>134529</v>
      </c>
      <c r="AP4" s="56">
        <v>198522</v>
      </c>
      <c r="AQ4" s="56">
        <v>43485</v>
      </c>
      <c r="AR4" s="56">
        <v>174</v>
      </c>
      <c r="AS4" s="55">
        <v>0</v>
      </c>
      <c r="AT4" s="55">
        <v>0</v>
      </c>
      <c r="AU4" s="55">
        <v>0</v>
      </c>
      <c r="AV4" s="55">
        <v>0</v>
      </c>
      <c r="AW4" s="55">
        <v>0</v>
      </c>
      <c r="AX4" s="55">
        <v>0</v>
      </c>
      <c r="AY4" s="55">
        <v>0</v>
      </c>
      <c r="AZ4" s="55">
        <v>0</v>
      </c>
      <c r="BA4" s="2">
        <v>0</v>
      </c>
    </row>
    <row r="5" spans="1:53">
      <c r="A5" s="50"/>
      <c r="B5" s="52">
        <v>3</v>
      </c>
      <c r="C5" s="6">
        <v>5645412</v>
      </c>
      <c r="D5" s="55">
        <v>15</v>
      </c>
      <c r="E5" s="55">
        <v>36</v>
      </c>
      <c r="F5" s="55">
        <v>33</v>
      </c>
      <c r="G5" s="55">
        <v>72</v>
      </c>
      <c r="H5" s="55">
        <v>150</v>
      </c>
      <c r="I5" s="55">
        <v>165</v>
      </c>
      <c r="J5" s="55">
        <v>225</v>
      </c>
      <c r="K5" s="55">
        <v>267</v>
      </c>
      <c r="L5" s="55">
        <v>294</v>
      </c>
      <c r="M5" s="55">
        <v>360</v>
      </c>
      <c r="N5" s="55">
        <v>426</v>
      </c>
      <c r="O5" s="55">
        <v>495</v>
      </c>
      <c r="P5" s="55">
        <v>630</v>
      </c>
      <c r="Q5" s="55">
        <v>597</v>
      </c>
      <c r="R5" s="55">
        <v>441</v>
      </c>
      <c r="S5" s="55">
        <v>282</v>
      </c>
      <c r="T5" s="55">
        <v>273</v>
      </c>
      <c r="U5" s="55">
        <v>300</v>
      </c>
      <c r="V5" s="55">
        <v>264</v>
      </c>
      <c r="W5" s="55">
        <v>162</v>
      </c>
      <c r="X5" s="55">
        <v>144</v>
      </c>
      <c r="Y5" s="56">
        <v>123</v>
      </c>
      <c r="Z5" s="56">
        <v>84</v>
      </c>
      <c r="AA5" s="56">
        <v>30</v>
      </c>
      <c r="AB5" s="56">
        <v>81</v>
      </c>
      <c r="AC5" s="56">
        <v>504</v>
      </c>
      <c r="AD5" s="56">
        <v>735</v>
      </c>
      <c r="AE5" s="56">
        <v>3783</v>
      </c>
      <c r="AF5" s="56">
        <v>10638</v>
      </c>
      <c r="AG5" s="56">
        <v>18654</v>
      </c>
      <c r="AH5" s="56">
        <v>27453</v>
      </c>
      <c r="AI5" s="56">
        <v>30018</v>
      </c>
      <c r="AJ5" s="56">
        <v>35307</v>
      </c>
      <c r="AK5" s="56">
        <v>40944</v>
      </c>
      <c r="AL5" s="56">
        <v>59364</v>
      </c>
      <c r="AM5" s="56">
        <v>65955</v>
      </c>
      <c r="AN5" s="56">
        <v>72165</v>
      </c>
      <c r="AO5" s="56">
        <v>84303</v>
      </c>
      <c r="AP5" s="56">
        <v>74895</v>
      </c>
      <c r="AQ5" s="56">
        <v>44304</v>
      </c>
      <c r="AR5" s="56">
        <v>417</v>
      </c>
      <c r="AS5" s="55">
        <v>0</v>
      </c>
      <c r="AT5" s="55">
        <v>0</v>
      </c>
      <c r="AU5" s="55">
        <v>0</v>
      </c>
      <c r="AV5" s="55">
        <v>0</v>
      </c>
      <c r="AW5" s="55">
        <v>0</v>
      </c>
      <c r="AX5" s="55">
        <v>0</v>
      </c>
      <c r="AY5" s="55">
        <v>0</v>
      </c>
      <c r="AZ5" s="55">
        <v>0</v>
      </c>
      <c r="BA5" s="2">
        <v>0</v>
      </c>
    </row>
    <row r="6" spans="1:53">
      <c r="A6" s="50"/>
      <c r="B6" s="52">
        <v>4</v>
      </c>
      <c r="C6" s="6">
        <v>5861466</v>
      </c>
      <c r="D6" s="55">
        <v>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18</v>
      </c>
      <c r="K6" s="55">
        <v>0</v>
      </c>
      <c r="L6" s="55">
        <v>24</v>
      </c>
      <c r="M6" s="55">
        <v>45</v>
      </c>
      <c r="N6" s="55">
        <v>66</v>
      </c>
      <c r="O6" s="55">
        <v>99</v>
      </c>
      <c r="P6" s="55">
        <v>129</v>
      </c>
      <c r="Q6" s="55">
        <v>87</v>
      </c>
      <c r="R6" s="55">
        <v>138</v>
      </c>
      <c r="S6" s="55">
        <v>189</v>
      </c>
      <c r="T6" s="55">
        <v>219</v>
      </c>
      <c r="U6" s="55">
        <v>171</v>
      </c>
      <c r="V6" s="55">
        <v>36</v>
      </c>
      <c r="W6" s="55">
        <v>0</v>
      </c>
      <c r="X6" s="55">
        <v>3</v>
      </c>
      <c r="Y6" s="56">
        <v>0</v>
      </c>
      <c r="Z6" s="56">
        <v>33</v>
      </c>
      <c r="AA6" s="56">
        <v>273</v>
      </c>
      <c r="AB6" s="56">
        <v>789</v>
      </c>
      <c r="AC6" s="56">
        <v>1251</v>
      </c>
      <c r="AD6" s="56">
        <v>2646</v>
      </c>
      <c r="AE6" s="56">
        <v>3183</v>
      </c>
      <c r="AF6" s="56">
        <v>2985</v>
      </c>
      <c r="AG6" s="56">
        <v>3042</v>
      </c>
      <c r="AH6" s="56">
        <v>4125</v>
      </c>
      <c r="AI6" s="56">
        <v>4116</v>
      </c>
      <c r="AJ6" s="56">
        <v>6744</v>
      </c>
      <c r="AK6" s="56">
        <v>13401</v>
      </c>
      <c r="AL6" s="56">
        <v>22899</v>
      </c>
      <c r="AM6" s="56">
        <v>27789</v>
      </c>
      <c r="AN6" s="56">
        <v>48195</v>
      </c>
      <c r="AO6" s="56">
        <v>72021</v>
      </c>
      <c r="AP6" s="56">
        <v>82953</v>
      </c>
      <c r="AQ6" s="56">
        <v>60855</v>
      </c>
      <c r="AR6" s="56">
        <v>810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0</v>
      </c>
      <c r="AY6" s="55">
        <v>0</v>
      </c>
      <c r="AZ6" s="55">
        <v>0</v>
      </c>
      <c r="BA6" s="2">
        <v>0</v>
      </c>
    </row>
    <row r="7" spans="1:53">
      <c r="A7" s="50"/>
      <c r="B7" s="53">
        <v>5</v>
      </c>
      <c r="C7" s="6">
        <v>6013110</v>
      </c>
      <c r="D7" s="55">
        <v>6</v>
      </c>
      <c r="E7" s="55">
        <v>21</v>
      </c>
      <c r="F7" s="55">
        <v>63</v>
      </c>
      <c r="G7" s="55">
        <v>111</v>
      </c>
      <c r="H7" s="55">
        <v>210</v>
      </c>
      <c r="I7" s="55">
        <v>267</v>
      </c>
      <c r="J7" s="55">
        <v>333</v>
      </c>
      <c r="K7" s="55">
        <v>447</v>
      </c>
      <c r="L7" s="55">
        <v>609</v>
      </c>
      <c r="M7" s="55">
        <v>852</v>
      </c>
      <c r="N7" s="55">
        <v>1209</v>
      </c>
      <c r="O7" s="55">
        <v>1554</v>
      </c>
      <c r="P7" s="55">
        <v>1845</v>
      </c>
      <c r="Q7" s="55">
        <v>2073</v>
      </c>
      <c r="R7" s="55">
        <v>2796</v>
      </c>
      <c r="S7" s="55">
        <v>2517</v>
      </c>
      <c r="T7" s="55">
        <v>2505</v>
      </c>
      <c r="U7" s="55">
        <v>2388</v>
      </c>
      <c r="V7" s="55">
        <v>2043</v>
      </c>
      <c r="W7" s="55">
        <v>1653</v>
      </c>
      <c r="X7" s="55">
        <v>1671</v>
      </c>
      <c r="Y7" s="56">
        <v>1383</v>
      </c>
      <c r="Z7" s="56">
        <v>1182</v>
      </c>
      <c r="AA7" s="56">
        <v>951</v>
      </c>
      <c r="AB7" s="56">
        <v>1755</v>
      </c>
      <c r="AC7" s="56">
        <v>1665</v>
      </c>
      <c r="AD7" s="56">
        <v>1380</v>
      </c>
      <c r="AE7" s="56">
        <v>750</v>
      </c>
      <c r="AF7" s="56">
        <v>126</v>
      </c>
      <c r="AG7" s="56">
        <v>0</v>
      </c>
      <c r="AH7" s="56">
        <v>69</v>
      </c>
      <c r="AI7" s="56">
        <v>591</v>
      </c>
      <c r="AJ7" s="56">
        <v>2790</v>
      </c>
      <c r="AK7" s="56">
        <v>7896</v>
      </c>
      <c r="AL7" s="56">
        <v>13578</v>
      </c>
      <c r="AM7" s="56">
        <v>13488</v>
      </c>
      <c r="AN7" s="56">
        <v>16539</v>
      </c>
      <c r="AO7" s="56">
        <v>24186</v>
      </c>
      <c r="AP7" s="56">
        <v>43608</v>
      </c>
      <c r="AQ7" s="56">
        <v>50196</v>
      </c>
      <c r="AR7" s="56">
        <v>384</v>
      </c>
      <c r="AS7" s="55">
        <v>0</v>
      </c>
      <c r="AT7" s="55">
        <v>0</v>
      </c>
      <c r="AU7" s="55">
        <v>0</v>
      </c>
      <c r="AV7" s="55">
        <v>0</v>
      </c>
      <c r="AW7" s="55">
        <v>0</v>
      </c>
      <c r="AX7" s="55">
        <v>0</v>
      </c>
      <c r="AY7" s="55">
        <v>0</v>
      </c>
      <c r="AZ7" s="55">
        <v>0</v>
      </c>
      <c r="BA7" s="2">
        <v>0</v>
      </c>
    </row>
    <row r="8" spans="1:53">
      <c r="A8" s="50"/>
      <c r="B8" s="52">
        <v>6</v>
      </c>
      <c r="C8" s="6">
        <v>5908230</v>
      </c>
      <c r="D8" s="55">
        <v>0</v>
      </c>
      <c r="E8" s="55">
        <v>0</v>
      </c>
      <c r="F8" s="55">
        <v>3</v>
      </c>
      <c r="G8" s="55">
        <v>3</v>
      </c>
      <c r="H8" s="55">
        <v>3</v>
      </c>
      <c r="I8" s="55">
        <v>15</v>
      </c>
      <c r="J8" s="55">
        <v>15</v>
      </c>
      <c r="K8" s="55">
        <v>21</v>
      </c>
      <c r="L8" s="55">
        <v>24</v>
      </c>
      <c r="M8" s="55">
        <v>33</v>
      </c>
      <c r="N8" s="55">
        <v>57</v>
      </c>
      <c r="O8" s="55">
        <v>93</v>
      </c>
      <c r="P8" s="55">
        <v>165</v>
      </c>
      <c r="Q8" s="55">
        <v>276</v>
      </c>
      <c r="R8" s="55">
        <v>381</v>
      </c>
      <c r="S8" s="55">
        <v>534</v>
      </c>
      <c r="T8" s="55">
        <v>720</v>
      </c>
      <c r="U8" s="55">
        <v>1161</v>
      </c>
      <c r="V8" s="55">
        <v>1818</v>
      </c>
      <c r="W8" s="55">
        <v>2778</v>
      </c>
      <c r="X8" s="55">
        <v>3690</v>
      </c>
      <c r="Y8" s="56">
        <v>4143</v>
      </c>
      <c r="Z8" s="56">
        <v>4605</v>
      </c>
      <c r="AA8" s="56">
        <v>5592</v>
      </c>
      <c r="AB8" s="56">
        <v>8994</v>
      </c>
      <c r="AC8" s="56">
        <v>9378</v>
      </c>
      <c r="AD8" s="56">
        <v>14685</v>
      </c>
      <c r="AE8" s="56">
        <v>13740</v>
      </c>
      <c r="AF8" s="56">
        <v>15867</v>
      </c>
      <c r="AG8" s="56">
        <v>19236</v>
      </c>
      <c r="AH8" s="56">
        <v>21837</v>
      </c>
      <c r="AI8" s="56">
        <v>22362</v>
      </c>
      <c r="AJ8" s="56">
        <v>25977</v>
      </c>
      <c r="AK8" s="56">
        <v>32052</v>
      </c>
      <c r="AL8" s="56">
        <v>14775</v>
      </c>
      <c r="AM8" s="56">
        <v>13359</v>
      </c>
      <c r="AN8" s="56">
        <v>16686</v>
      </c>
      <c r="AO8" s="56">
        <v>15447</v>
      </c>
      <c r="AP8" s="56">
        <v>17835</v>
      </c>
      <c r="AQ8" s="56">
        <v>24168</v>
      </c>
      <c r="AR8" s="56">
        <v>42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2">
        <v>0</v>
      </c>
    </row>
    <row r="9" spans="1:53">
      <c r="A9" s="50"/>
      <c r="B9" s="52">
        <v>7</v>
      </c>
      <c r="C9" s="6">
        <v>5575407</v>
      </c>
      <c r="D9" s="55">
        <v>3</v>
      </c>
      <c r="E9" s="55">
        <v>3</v>
      </c>
      <c r="F9" s="55">
        <v>6</v>
      </c>
      <c r="G9" s="55">
        <v>9</v>
      </c>
      <c r="H9" s="55">
        <v>24</v>
      </c>
      <c r="I9" s="55">
        <v>3</v>
      </c>
      <c r="J9" s="55">
        <v>18</v>
      </c>
      <c r="K9" s="55">
        <v>24</v>
      </c>
      <c r="L9" s="55">
        <v>36</v>
      </c>
      <c r="M9" s="55">
        <v>36</v>
      </c>
      <c r="N9" s="55">
        <v>15</v>
      </c>
      <c r="O9" s="55">
        <v>33</v>
      </c>
      <c r="P9" s="55">
        <v>18</v>
      </c>
      <c r="Q9" s="55">
        <v>66</v>
      </c>
      <c r="R9" s="55">
        <v>153</v>
      </c>
      <c r="S9" s="55">
        <v>141</v>
      </c>
      <c r="T9" s="55">
        <v>174</v>
      </c>
      <c r="U9" s="55">
        <v>234</v>
      </c>
      <c r="V9" s="55">
        <v>321</v>
      </c>
      <c r="W9" s="55">
        <v>423</v>
      </c>
      <c r="X9" s="55">
        <v>600</v>
      </c>
      <c r="Y9" s="56">
        <v>783</v>
      </c>
      <c r="Z9" s="56">
        <v>945</v>
      </c>
      <c r="AA9" s="56">
        <v>1206</v>
      </c>
      <c r="AB9" s="56">
        <v>1938</v>
      </c>
      <c r="AC9" s="56">
        <v>2283</v>
      </c>
      <c r="AD9" s="56">
        <v>3138</v>
      </c>
      <c r="AE9" s="56">
        <v>4482</v>
      </c>
      <c r="AF9" s="56">
        <v>6726</v>
      </c>
      <c r="AG9" s="56">
        <v>10029</v>
      </c>
      <c r="AH9" s="56">
        <v>11541</v>
      </c>
      <c r="AI9" s="56">
        <v>13848</v>
      </c>
      <c r="AJ9" s="56">
        <v>18030</v>
      </c>
      <c r="AK9" s="56">
        <v>23208</v>
      </c>
      <c r="AL9" s="56">
        <v>36228</v>
      </c>
      <c r="AM9" s="56">
        <v>41673</v>
      </c>
      <c r="AN9" s="56">
        <v>57783</v>
      </c>
      <c r="AO9" s="56">
        <v>85827</v>
      </c>
      <c r="AP9" s="56">
        <v>132150</v>
      </c>
      <c r="AQ9" s="56">
        <v>189495</v>
      </c>
      <c r="AR9" s="56">
        <v>1740</v>
      </c>
      <c r="AS9" s="55">
        <v>0</v>
      </c>
      <c r="AT9" s="55">
        <v>0</v>
      </c>
      <c r="AU9" s="55">
        <v>0</v>
      </c>
      <c r="AV9" s="55">
        <v>0</v>
      </c>
      <c r="AW9" s="55">
        <v>0</v>
      </c>
      <c r="AX9" s="55">
        <v>0</v>
      </c>
      <c r="AY9" s="55">
        <v>0</v>
      </c>
      <c r="AZ9" s="55">
        <v>0</v>
      </c>
      <c r="BA9" s="2">
        <v>0</v>
      </c>
    </row>
    <row r="10" spans="1:53">
      <c r="A10" s="50"/>
      <c r="B10" s="52">
        <v>8</v>
      </c>
      <c r="C10" s="6">
        <v>5746935</v>
      </c>
      <c r="D10" s="55">
        <v>0</v>
      </c>
      <c r="E10" s="55">
        <v>3</v>
      </c>
      <c r="F10" s="55">
        <v>0</v>
      </c>
      <c r="G10" s="55">
        <v>3</v>
      </c>
      <c r="H10" s="55">
        <v>3</v>
      </c>
      <c r="I10" s="55">
        <v>12</v>
      </c>
      <c r="J10" s="55">
        <v>39</v>
      </c>
      <c r="K10" s="55">
        <v>93</v>
      </c>
      <c r="L10" s="55">
        <v>90</v>
      </c>
      <c r="M10" s="55">
        <v>147</v>
      </c>
      <c r="N10" s="55">
        <v>210</v>
      </c>
      <c r="O10" s="55">
        <v>285</v>
      </c>
      <c r="P10" s="55">
        <v>363</v>
      </c>
      <c r="Q10" s="55">
        <v>453</v>
      </c>
      <c r="R10" s="55">
        <v>621</v>
      </c>
      <c r="S10" s="55">
        <v>624</v>
      </c>
      <c r="T10" s="55">
        <v>681</v>
      </c>
      <c r="U10" s="55">
        <v>741</v>
      </c>
      <c r="V10" s="55">
        <v>819</v>
      </c>
      <c r="W10" s="55">
        <v>780</v>
      </c>
      <c r="X10" s="55">
        <v>705</v>
      </c>
      <c r="Y10" s="56">
        <v>726</v>
      </c>
      <c r="Z10" s="56">
        <v>663</v>
      </c>
      <c r="AA10" s="56">
        <v>522</v>
      </c>
      <c r="AB10" s="56">
        <v>690</v>
      </c>
      <c r="AC10" s="56">
        <v>654</v>
      </c>
      <c r="AD10" s="56">
        <v>519</v>
      </c>
      <c r="AE10" s="56">
        <v>552</v>
      </c>
      <c r="AF10" s="56">
        <v>681</v>
      </c>
      <c r="AG10" s="56">
        <v>687</v>
      </c>
      <c r="AH10" s="56">
        <v>1197</v>
      </c>
      <c r="AI10" s="56">
        <v>1818</v>
      </c>
      <c r="AJ10" s="56">
        <v>2784</v>
      </c>
      <c r="AK10" s="56">
        <v>4257</v>
      </c>
      <c r="AL10" s="56">
        <v>9225</v>
      </c>
      <c r="AM10" s="56">
        <v>16671</v>
      </c>
      <c r="AN10" s="56">
        <v>36699</v>
      </c>
      <c r="AO10" s="56">
        <v>87156</v>
      </c>
      <c r="AP10" s="56">
        <v>153768</v>
      </c>
      <c r="AQ10" s="56">
        <v>146343</v>
      </c>
      <c r="AR10" s="56">
        <v>1581</v>
      </c>
      <c r="AS10" s="55">
        <v>0</v>
      </c>
      <c r="AT10" s="55">
        <v>0</v>
      </c>
      <c r="AU10" s="55">
        <v>0</v>
      </c>
      <c r="AV10" s="55">
        <v>0</v>
      </c>
      <c r="AW10" s="55">
        <v>0</v>
      </c>
      <c r="AX10" s="55">
        <v>0</v>
      </c>
      <c r="AY10" s="55">
        <v>0</v>
      </c>
      <c r="AZ10" s="55">
        <v>0</v>
      </c>
      <c r="BA10" s="2">
        <v>0</v>
      </c>
    </row>
    <row r="11" spans="1:53">
      <c r="A11" s="50"/>
      <c r="B11" s="52">
        <v>9</v>
      </c>
      <c r="C11" s="6">
        <v>6014433</v>
      </c>
      <c r="D11" s="55">
        <v>3</v>
      </c>
      <c r="E11" s="55">
        <v>6</v>
      </c>
      <c r="F11" s="55">
        <v>9</v>
      </c>
      <c r="G11" s="55">
        <v>6</v>
      </c>
      <c r="H11" s="55">
        <v>15</v>
      </c>
      <c r="I11" s="55">
        <v>24</v>
      </c>
      <c r="J11" s="55">
        <v>33</v>
      </c>
      <c r="K11" s="55">
        <v>54</v>
      </c>
      <c r="L11" s="55">
        <v>81</v>
      </c>
      <c r="M11" s="55">
        <v>90</v>
      </c>
      <c r="N11" s="55">
        <v>114</v>
      </c>
      <c r="O11" s="55">
        <v>153</v>
      </c>
      <c r="P11" s="55">
        <v>144</v>
      </c>
      <c r="Q11" s="55">
        <v>216</v>
      </c>
      <c r="R11" s="55">
        <v>243</v>
      </c>
      <c r="S11" s="55">
        <v>276</v>
      </c>
      <c r="T11" s="55">
        <v>288</v>
      </c>
      <c r="U11" s="55">
        <v>297</v>
      </c>
      <c r="V11" s="55">
        <v>357</v>
      </c>
      <c r="W11" s="55">
        <v>360</v>
      </c>
      <c r="X11" s="55">
        <v>435</v>
      </c>
      <c r="Y11" s="56">
        <v>459</v>
      </c>
      <c r="Z11" s="56">
        <v>531</v>
      </c>
      <c r="AA11" s="56">
        <v>621</v>
      </c>
      <c r="AB11" s="56">
        <v>810</v>
      </c>
      <c r="AC11" s="56">
        <v>825</v>
      </c>
      <c r="AD11" s="56">
        <v>996</v>
      </c>
      <c r="AE11" s="56">
        <v>1167</v>
      </c>
      <c r="AF11" s="56">
        <v>1377</v>
      </c>
      <c r="AG11" s="56">
        <v>1572</v>
      </c>
      <c r="AH11" s="56">
        <v>1632</v>
      </c>
      <c r="AI11" s="56">
        <v>2193</v>
      </c>
      <c r="AJ11" s="56">
        <v>3996</v>
      </c>
      <c r="AK11" s="56">
        <v>6504</v>
      </c>
      <c r="AL11" s="56">
        <v>15504</v>
      </c>
      <c r="AM11" s="56">
        <v>18927</v>
      </c>
      <c r="AN11" s="56">
        <v>14136</v>
      </c>
      <c r="AO11" s="56">
        <v>21051</v>
      </c>
      <c r="AP11" s="56">
        <v>54135</v>
      </c>
      <c r="AQ11" s="56">
        <v>56430</v>
      </c>
      <c r="AR11" s="56">
        <v>297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2">
        <v>0</v>
      </c>
    </row>
    <row r="12" spans="1:53">
      <c r="A12" s="50"/>
      <c r="B12" s="52">
        <v>10</v>
      </c>
      <c r="C12" s="6">
        <v>6009312</v>
      </c>
      <c r="D12" s="55">
        <v>9</v>
      </c>
      <c r="E12" s="55">
        <v>0</v>
      </c>
      <c r="F12" s="55">
        <v>0</v>
      </c>
      <c r="G12" s="55">
        <v>0</v>
      </c>
      <c r="H12" s="55">
        <v>12</v>
      </c>
      <c r="I12" s="55">
        <v>0</v>
      </c>
      <c r="J12" s="55">
        <v>6</v>
      </c>
      <c r="K12" s="55">
        <v>12</v>
      </c>
      <c r="L12" s="55">
        <v>0</v>
      </c>
      <c r="M12" s="55">
        <v>180</v>
      </c>
      <c r="N12" s="55">
        <v>249</v>
      </c>
      <c r="O12" s="55">
        <v>231</v>
      </c>
      <c r="P12" s="55">
        <v>195</v>
      </c>
      <c r="Q12" s="55">
        <v>417</v>
      </c>
      <c r="R12" s="55">
        <v>354</v>
      </c>
      <c r="S12" s="55">
        <v>276</v>
      </c>
      <c r="T12" s="55">
        <v>333</v>
      </c>
      <c r="U12" s="55">
        <v>387</v>
      </c>
      <c r="V12" s="55">
        <v>459</v>
      </c>
      <c r="W12" s="55">
        <v>636</v>
      </c>
      <c r="X12" s="55">
        <v>1476</v>
      </c>
      <c r="Y12" s="56">
        <v>1461</v>
      </c>
      <c r="Z12" s="56">
        <v>1596</v>
      </c>
      <c r="AA12" s="56">
        <v>1734</v>
      </c>
      <c r="AB12" s="56">
        <v>2325</v>
      </c>
      <c r="AC12" s="56">
        <v>2175</v>
      </c>
      <c r="AD12" s="56">
        <v>2553</v>
      </c>
      <c r="AE12" s="56">
        <v>2685</v>
      </c>
      <c r="AF12" s="56">
        <v>3108</v>
      </c>
      <c r="AG12" s="56">
        <v>3369</v>
      </c>
      <c r="AH12" s="56">
        <v>3864</v>
      </c>
      <c r="AI12" s="56">
        <v>4479</v>
      </c>
      <c r="AJ12" s="56">
        <v>5094</v>
      </c>
      <c r="AK12" s="56">
        <v>5757</v>
      </c>
      <c r="AL12" s="56">
        <v>8322</v>
      </c>
      <c r="AM12" s="56">
        <v>8334</v>
      </c>
      <c r="AN12" s="56">
        <v>10002</v>
      </c>
      <c r="AO12" s="56">
        <v>12213</v>
      </c>
      <c r="AP12" s="56">
        <v>27540</v>
      </c>
      <c r="AQ12" s="56">
        <v>99117</v>
      </c>
      <c r="AR12" s="56">
        <v>528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2">
        <v>0</v>
      </c>
    </row>
    <row r="13" spans="1:53">
      <c r="A13" s="50"/>
      <c r="B13" s="52">
        <v>14</v>
      </c>
      <c r="C13" s="6">
        <v>5642202</v>
      </c>
      <c r="D13" s="55">
        <v>0</v>
      </c>
      <c r="E13" s="55">
        <v>0</v>
      </c>
      <c r="F13" s="55">
        <v>0</v>
      </c>
      <c r="G13" s="55">
        <v>0</v>
      </c>
      <c r="H13" s="55">
        <v>3</v>
      </c>
      <c r="I13" s="55">
        <v>3</v>
      </c>
      <c r="J13" s="55">
        <v>0</v>
      </c>
      <c r="K13" s="55">
        <v>3</v>
      </c>
      <c r="L13" s="55">
        <v>6</v>
      </c>
      <c r="M13" s="55">
        <v>3</v>
      </c>
      <c r="N13" s="55">
        <v>6</v>
      </c>
      <c r="O13" s="55">
        <v>21</v>
      </c>
      <c r="P13" s="55">
        <v>3</v>
      </c>
      <c r="Q13" s="55">
        <v>15</v>
      </c>
      <c r="R13" s="55">
        <v>30</v>
      </c>
      <c r="S13" s="55">
        <v>24</v>
      </c>
      <c r="T13" s="55">
        <v>30</v>
      </c>
      <c r="U13" s="55">
        <v>45</v>
      </c>
      <c r="V13" s="55">
        <v>60</v>
      </c>
      <c r="W13" s="55">
        <v>96</v>
      </c>
      <c r="X13" s="55">
        <v>126</v>
      </c>
      <c r="Y13" s="56">
        <v>153</v>
      </c>
      <c r="Z13" s="56">
        <v>219</v>
      </c>
      <c r="AA13" s="56">
        <v>258</v>
      </c>
      <c r="AB13" s="56">
        <v>480</v>
      </c>
      <c r="AC13" s="56">
        <v>663</v>
      </c>
      <c r="AD13" s="56">
        <v>903</v>
      </c>
      <c r="AE13" s="56">
        <v>1116</v>
      </c>
      <c r="AF13" s="56">
        <v>1434</v>
      </c>
      <c r="AG13" s="56">
        <v>1749</v>
      </c>
      <c r="AH13" s="56">
        <v>2913</v>
      </c>
      <c r="AI13" s="56">
        <v>4491</v>
      </c>
      <c r="AJ13" s="56">
        <v>7227</v>
      </c>
      <c r="AK13" s="56">
        <v>12756</v>
      </c>
      <c r="AL13" s="56">
        <v>28077</v>
      </c>
      <c r="AM13" s="56">
        <v>65586</v>
      </c>
      <c r="AN13" s="56">
        <v>107610</v>
      </c>
      <c r="AO13" s="56">
        <v>169998</v>
      </c>
      <c r="AP13" s="56">
        <v>156396</v>
      </c>
      <c r="AQ13" s="56">
        <v>16059</v>
      </c>
      <c r="AR13" s="56">
        <v>36</v>
      </c>
      <c r="AS13" s="55">
        <v>0</v>
      </c>
      <c r="AT13" s="55">
        <v>0</v>
      </c>
      <c r="AU13" s="55">
        <v>0</v>
      </c>
      <c r="AV13" s="55">
        <v>0</v>
      </c>
      <c r="AW13" s="55">
        <v>0</v>
      </c>
      <c r="AX13" s="55">
        <v>0</v>
      </c>
      <c r="AY13" s="55">
        <v>0</v>
      </c>
      <c r="AZ13" s="55">
        <v>0</v>
      </c>
      <c r="BA13" s="2">
        <v>0</v>
      </c>
    </row>
    <row r="14" spans="1:53">
      <c r="A14" s="50"/>
      <c r="B14" s="52">
        <v>16</v>
      </c>
      <c r="C14" s="6">
        <v>6007881</v>
      </c>
      <c r="D14" s="55">
        <v>18</v>
      </c>
      <c r="E14" s="55">
        <v>39</v>
      </c>
      <c r="F14" s="55">
        <v>66</v>
      </c>
      <c r="G14" s="55">
        <v>72</v>
      </c>
      <c r="H14" s="55">
        <v>147</v>
      </c>
      <c r="I14" s="55">
        <v>144</v>
      </c>
      <c r="J14" s="55">
        <v>201</v>
      </c>
      <c r="K14" s="55">
        <v>255</v>
      </c>
      <c r="L14" s="55">
        <v>324</v>
      </c>
      <c r="M14" s="55">
        <v>384</v>
      </c>
      <c r="N14" s="55">
        <v>465</v>
      </c>
      <c r="O14" s="55">
        <v>723</v>
      </c>
      <c r="P14" s="55">
        <v>675</v>
      </c>
      <c r="Q14" s="55">
        <v>567</v>
      </c>
      <c r="R14" s="55">
        <v>627</v>
      </c>
      <c r="S14" s="55">
        <v>519</v>
      </c>
      <c r="T14" s="55">
        <v>405</v>
      </c>
      <c r="U14" s="55">
        <v>345</v>
      </c>
      <c r="V14" s="55">
        <v>132</v>
      </c>
      <c r="W14" s="55">
        <v>84</v>
      </c>
      <c r="X14" s="55">
        <v>72</v>
      </c>
      <c r="Y14" s="56">
        <v>51</v>
      </c>
      <c r="Z14" s="56">
        <v>114</v>
      </c>
      <c r="AA14" s="56">
        <v>336</v>
      </c>
      <c r="AB14" s="56">
        <v>1041</v>
      </c>
      <c r="AC14" s="56">
        <v>1524</v>
      </c>
      <c r="AD14" s="56">
        <v>2340</v>
      </c>
      <c r="AE14" s="56">
        <v>4089</v>
      </c>
      <c r="AF14" s="56">
        <v>8661</v>
      </c>
      <c r="AG14" s="56">
        <v>6804</v>
      </c>
      <c r="AH14" s="56">
        <v>5556</v>
      </c>
      <c r="AI14" s="56">
        <v>8727</v>
      </c>
      <c r="AJ14" s="56">
        <v>9624</v>
      </c>
      <c r="AK14" s="56">
        <v>13248</v>
      </c>
      <c r="AL14" s="56">
        <v>17871</v>
      </c>
      <c r="AM14" s="56">
        <v>41505</v>
      </c>
      <c r="AN14" s="56">
        <v>30234</v>
      </c>
      <c r="AO14" s="56">
        <v>29877</v>
      </c>
      <c r="AP14" s="56">
        <v>15603</v>
      </c>
      <c r="AQ14" s="56">
        <v>9423</v>
      </c>
      <c r="AR14" s="56">
        <v>27</v>
      </c>
      <c r="AS14" s="55">
        <v>0</v>
      </c>
      <c r="AT14" s="55">
        <v>0</v>
      </c>
      <c r="AU14" s="55">
        <v>0</v>
      </c>
      <c r="AV14" s="55">
        <v>0</v>
      </c>
      <c r="AW14" s="55">
        <v>0</v>
      </c>
      <c r="AX14" s="55">
        <v>0</v>
      </c>
      <c r="AY14" s="55">
        <v>0</v>
      </c>
      <c r="AZ14" s="55">
        <v>0</v>
      </c>
      <c r="BA14" s="2">
        <v>0</v>
      </c>
    </row>
    <row r="15" spans="1:53">
      <c r="A15" s="50"/>
      <c r="B15" s="52">
        <v>17</v>
      </c>
      <c r="C15" s="6">
        <v>5708397</v>
      </c>
      <c r="D15" s="55">
        <v>0</v>
      </c>
      <c r="E15" s="55">
        <v>45</v>
      </c>
      <c r="F15" s="55">
        <v>21</v>
      </c>
      <c r="G15" s="55">
        <v>90</v>
      </c>
      <c r="H15" s="55">
        <v>66</v>
      </c>
      <c r="I15" s="55">
        <v>132</v>
      </c>
      <c r="J15" s="55">
        <v>162</v>
      </c>
      <c r="K15" s="55">
        <v>186</v>
      </c>
      <c r="L15" s="55">
        <v>267</v>
      </c>
      <c r="M15" s="55">
        <v>327</v>
      </c>
      <c r="N15" s="55">
        <v>408</v>
      </c>
      <c r="O15" s="55">
        <v>477</v>
      </c>
      <c r="P15" s="55">
        <v>594</v>
      </c>
      <c r="Q15" s="55">
        <v>675</v>
      </c>
      <c r="R15" s="55">
        <v>1008</v>
      </c>
      <c r="S15" s="55">
        <v>1476</v>
      </c>
      <c r="T15" s="55">
        <v>2385</v>
      </c>
      <c r="U15" s="55">
        <v>1560</v>
      </c>
      <c r="V15" s="55">
        <v>1194</v>
      </c>
      <c r="W15" s="55">
        <v>1065</v>
      </c>
      <c r="X15" s="55">
        <v>957</v>
      </c>
      <c r="Y15" s="56">
        <v>705</v>
      </c>
      <c r="Z15" s="56">
        <v>543</v>
      </c>
      <c r="AA15" s="56">
        <v>645</v>
      </c>
      <c r="AB15" s="56">
        <v>969</v>
      </c>
      <c r="AC15" s="56">
        <v>1047</v>
      </c>
      <c r="AD15" s="56">
        <v>840</v>
      </c>
      <c r="AE15" s="56">
        <v>0</v>
      </c>
      <c r="AF15" s="56">
        <v>0</v>
      </c>
      <c r="AG15" s="56">
        <v>0</v>
      </c>
      <c r="AH15" s="56">
        <v>0</v>
      </c>
      <c r="AI15" s="56">
        <v>0</v>
      </c>
      <c r="AJ15" s="56">
        <v>12</v>
      </c>
      <c r="AK15" s="56">
        <v>102</v>
      </c>
      <c r="AL15" s="56">
        <v>8031</v>
      </c>
      <c r="AM15" s="56">
        <v>12927</v>
      </c>
      <c r="AN15" s="56">
        <v>36036</v>
      </c>
      <c r="AO15" s="56">
        <v>80724</v>
      </c>
      <c r="AP15" s="56">
        <v>165849</v>
      </c>
      <c r="AQ15" s="56">
        <v>190725</v>
      </c>
      <c r="AR15" s="56">
        <v>153</v>
      </c>
      <c r="AS15" s="55">
        <v>0</v>
      </c>
      <c r="AT15" s="55">
        <v>0</v>
      </c>
      <c r="AU15" s="55">
        <v>0</v>
      </c>
      <c r="AV15" s="55">
        <v>0</v>
      </c>
      <c r="AW15" s="55">
        <v>0</v>
      </c>
      <c r="AX15" s="55">
        <v>0</v>
      </c>
      <c r="AY15" s="55">
        <v>0</v>
      </c>
      <c r="AZ15" s="55">
        <v>0</v>
      </c>
      <c r="BA15" s="2">
        <v>0</v>
      </c>
    </row>
    <row r="16" spans="1:53" s="4" customFormat="1">
      <c r="A16" s="51"/>
      <c r="B16" s="52">
        <v>18</v>
      </c>
      <c r="C16" s="6">
        <v>5959452</v>
      </c>
      <c r="D16" s="55">
        <v>0</v>
      </c>
      <c r="E16" s="55">
        <v>3</v>
      </c>
      <c r="F16" s="55">
        <v>6</v>
      </c>
      <c r="G16" s="55">
        <v>6</v>
      </c>
      <c r="H16" s="55">
        <v>27</v>
      </c>
      <c r="I16" s="55">
        <v>33</v>
      </c>
      <c r="J16" s="55">
        <v>48</v>
      </c>
      <c r="K16" s="55">
        <v>66</v>
      </c>
      <c r="L16" s="55">
        <v>135</v>
      </c>
      <c r="M16" s="55">
        <v>150</v>
      </c>
      <c r="N16" s="55">
        <v>216</v>
      </c>
      <c r="O16" s="55">
        <v>339</v>
      </c>
      <c r="P16" s="55">
        <v>519</v>
      </c>
      <c r="Q16" s="55">
        <v>822</v>
      </c>
      <c r="R16" s="55">
        <v>1359</v>
      </c>
      <c r="S16" s="55">
        <v>1680</v>
      </c>
      <c r="T16" s="55">
        <v>2490</v>
      </c>
      <c r="U16" s="55">
        <v>1560</v>
      </c>
      <c r="V16" s="55">
        <v>1287</v>
      </c>
      <c r="W16" s="55">
        <v>1578</v>
      </c>
      <c r="X16" s="55">
        <v>1794</v>
      </c>
      <c r="Y16" s="56">
        <v>1920</v>
      </c>
      <c r="Z16" s="56">
        <v>2055</v>
      </c>
      <c r="AA16" s="56">
        <v>2202</v>
      </c>
      <c r="AB16" s="56">
        <v>2805</v>
      </c>
      <c r="AC16" s="56">
        <v>2619</v>
      </c>
      <c r="AD16" s="56">
        <v>2883</v>
      </c>
      <c r="AE16" s="56">
        <v>3654</v>
      </c>
      <c r="AF16" s="56">
        <v>6594</v>
      </c>
      <c r="AG16" s="56">
        <v>9399</v>
      </c>
      <c r="AH16" s="56">
        <v>13488</v>
      </c>
      <c r="AI16" s="56">
        <v>23322</v>
      </c>
      <c r="AJ16" s="56">
        <v>32865</v>
      </c>
      <c r="AK16" s="56">
        <v>20874</v>
      </c>
      <c r="AL16" s="56">
        <v>20634</v>
      </c>
      <c r="AM16" s="56">
        <v>19488</v>
      </c>
      <c r="AN16" s="56">
        <v>22491</v>
      </c>
      <c r="AO16" s="56">
        <v>24177</v>
      </c>
      <c r="AP16" s="56">
        <v>21012</v>
      </c>
      <c r="AQ16" s="56">
        <v>14490</v>
      </c>
      <c r="AR16" s="56">
        <v>258</v>
      </c>
      <c r="AS16" s="55">
        <v>0</v>
      </c>
      <c r="AT16" s="55">
        <v>0</v>
      </c>
      <c r="AU16" s="55">
        <v>0</v>
      </c>
      <c r="AV16" s="55">
        <v>0</v>
      </c>
      <c r="AW16" s="55">
        <v>0</v>
      </c>
      <c r="AX16" s="55">
        <v>0</v>
      </c>
      <c r="AY16" s="55">
        <v>0</v>
      </c>
      <c r="AZ16" s="55">
        <v>0</v>
      </c>
      <c r="BA16" s="2">
        <v>0</v>
      </c>
    </row>
    <row r="17" spans="1:53">
      <c r="A17" s="22"/>
      <c r="B17" s="52">
        <v>19</v>
      </c>
      <c r="C17" s="7">
        <v>5659911</v>
      </c>
      <c r="D17" s="8">
        <v>0</v>
      </c>
      <c r="E17" s="8">
        <v>0</v>
      </c>
      <c r="F17" s="8">
        <v>0</v>
      </c>
      <c r="G17" s="8">
        <v>3</v>
      </c>
      <c r="H17" s="8">
        <v>3</v>
      </c>
      <c r="I17" s="8">
        <v>3</v>
      </c>
      <c r="J17" s="8">
        <v>3</v>
      </c>
      <c r="K17" s="8">
        <v>0</v>
      </c>
      <c r="L17" s="8">
        <v>3</v>
      </c>
      <c r="M17" s="8">
        <v>0</v>
      </c>
      <c r="N17" s="8">
        <v>12</v>
      </c>
      <c r="O17" s="8">
        <v>39</v>
      </c>
      <c r="P17" s="8">
        <v>48</v>
      </c>
      <c r="Q17" s="8">
        <v>45</v>
      </c>
      <c r="R17" s="8">
        <v>66</v>
      </c>
      <c r="S17" s="8">
        <v>60</v>
      </c>
      <c r="T17" s="8">
        <v>147</v>
      </c>
      <c r="U17" s="8">
        <v>219</v>
      </c>
      <c r="V17" s="8">
        <v>300</v>
      </c>
      <c r="W17" s="8">
        <v>393</v>
      </c>
      <c r="X17" s="8">
        <v>630</v>
      </c>
      <c r="Y17" s="46">
        <v>765</v>
      </c>
      <c r="Z17" s="46">
        <v>948</v>
      </c>
      <c r="AA17" s="46">
        <v>1236</v>
      </c>
      <c r="AB17" s="46">
        <v>2091</v>
      </c>
      <c r="AC17" s="46">
        <v>2208</v>
      </c>
      <c r="AD17" s="46">
        <v>2916</v>
      </c>
      <c r="AE17" s="46">
        <v>3684</v>
      </c>
      <c r="AF17" s="46">
        <v>4647</v>
      </c>
      <c r="AG17" s="46">
        <v>6183</v>
      </c>
      <c r="AH17" s="46">
        <v>7902</v>
      </c>
      <c r="AI17" s="46">
        <v>10431</v>
      </c>
      <c r="AJ17" s="46">
        <v>13887</v>
      </c>
      <c r="AK17" s="46">
        <v>19059</v>
      </c>
      <c r="AL17" s="46">
        <v>33129</v>
      </c>
      <c r="AM17" s="46">
        <v>44490</v>
      </c>
      <c r="AN17" s="46">
        <v>68196</v>
      </c>
      <c r="AO17" s="46">
        <v>83412</v>
      </c>
      <c r="AP17" s="46">
        <v>119613</v>
      </c>
      <c r="AQ17" s="46">
        <v>132912</v>
      </c>
      <c r="AR17" s="46">
        <v>1206</v>
      </c>
      <c r="AS17" s="8">
        <v>0</v>
      </c>
      <c r="AT17" s="8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9">
        <v>0</v>
      </c>
    </row>
  </sheetData>
  <mergeCells count="1">
    <mergeCell ref="A3:A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ED5E-03E1-4D43-B753-B6D0E922BAC9}">
  <dimension ref="A2:L81"/>
  <sheetViews>
    <sheetView workbookViewId="0">
      <selection activeCell="B16" sqref="B16"/>
    </sheetView>
  </sheetViews>
  <sheetFormatPr defaultRowHeight="15"/>
  <cols>
    <col min="1" max="1" width="25.5703125" customWidth="1"/>
    <col min="2" max="2" width="18.140625" customWidth="1"/>
    <col min="3" max="3" width="12.140625" customWidth="1"/>
    <col min="4" max="4" width="17.7109375" customWidth="1"/>
    <col min="5" max="5" width="17.28515625" customWidth="1"/>
    <col min="6" max="7" width="14.42578125" customWidth="1"/>
  </cols>
  <sheetData>
    <row r="2" spans="1:9" ht="15.75" thickBot="1">
      <c r="A2" s="38" t="s">
        <v>25</v>
      </c>
      <c r="B2" s="38" t="s">
        <v>147</v>
      </c>
      <c r="C2" s="39" t="s">
        <v>23</v>
      </c>
      <c r="D2" s="39" t="s">
        <v>22</v>
      </c>
      <c r="E2" s="39" t="s">
        <v>142</v>
      </c>
      <c r="F2" s="39" t="s">
        <v>145</v>
      </c>
      <c r="G2" s="41" t="s">
        <v>146</v>
      </c>
      <c r="H2" t="s">
        <v>174</v>
      </c>
      <c r="I2">
        <f>AVERAGE(Table9[visible range])</f>
        <v>132.48220666666666</v>
      </c>
    </row>
    <row r="3" spans="1:9" ht="15.75" thickTop="1">
      <c r="A3" s="31" t="s">
        <v>1</v>
      </c>
      <c r="B3" s="31" t="s">
        <v>94</v>
      </c>
      <c r="C3" s="32">
        <v>0</v>
      </c>
      <c r="D3" s="33">
        <v>195.12</v>
      </c>
      <c r="E3" s="33">
        <f>Table9[[#This Row],[max (mm)]]-Table9[[#This Row],[min (mm)]]</f>
        <v>195.12</v>
      </c>
      <c r="F3" s="31">
        <v>179.68</v>
      </c>
      <c r="G3" s="30">
        <f t="shared" ref="G3:G14" si="0">F3-C3</f>
        <v>179.68</v>
      </c>
    </row>
    <row r="4" spans="1:9">
      <c r="A4" s="31" t="s">
        <v>2</v>
      </c>
      <c r="B4" s="31" t="s">
        <v>95</v>
      </c>
      <c r="C4" s="32">
        <v>0</v>
      </c>
      <c r="D4" s="33">
        <v>175.82</v>
      </c>
      <c r="E4" s="33">
        <f>Table9[[#This Row],[max (mm)]]-Table9[[#This Row],[min (mm)]]</f>
        <v>175.82</v>
      </c>
      <c r="F4" s="31">
        <v>157.1</v>
      </c>
      <c r="G4" s="30">
        <f t="shared" si="0"/>
        <v>157.1</v>
      </c>
    </row>
    <row r="5" spans="1:9">
      <c r="A5" s="31" t="s">
        <v>3</v>
      </c>
      <c r="B5" s="31" t="s">
        <v>96</v>
      </c>
      <c r="C5" s="32">
        <v>0</v>
      </c>
      <c r="D5" s="33">
        <v>151.94900000000001</v>
      </c>
      <c r="E5" s="33">
        <f>Table9[[#This Row],[max (mm)]]-Table9[[#This Row],[min (mm)]]</f>
        <v>151.94900000000001</v>
      </c>
      <c r="F5" s="31">
        <v>100.2</v>
      </c>
      <c r="G5" s="30">
        <f t="shared" si="0"/>
        <v>100.2</v>
      </c>
    </row>
    <row r="6" spans="1:9">
      <c r="A6" s="31" t="s">
        <v>4</v>
      </c>
      <c r="B6" s="31" t="s">
        <v>97</v>
      </c>
      <c r="C6" s="32">
        <v>0</v>
      </c>
      <c r="D6" s="33">
        <v>145.874</v>
      </c>
      <c r="E6" s="33">
        <f>Table9[[#This Row],[max (mm)]]-Table9[[#This Row],[min (mm)]]</f>
        <v>145.874</v>
      </c>
      <c r="F6" s="31">
        <v>128.85</v>
      </c>
      <c r="G6" s="30">
        <f t="shared" si="0"/>
        <v>128.85</v>
      </c>
    </row>
    <row r="7" spans="1:9">
      <c r="A7" s="31" t="s">
        <v>5</v>
      </c>
      <c r="B7" s="31" t="s">
        <v>98</v>
      </c>
      <c r="C7" s="32">
        <v>0</v>
      </c>
      <c r="D7" s="33">
        <v>144.76</v>
      </c>
      <c r="E7" s="33">
        <f>Table9[[#This Row],[max (mm)]]-Table9[[#This Row],[min (mm)]]</f>
        <v>144.76</v>
      </c>
      <c r="F7" s="31">
        <v>113</v>
      </c>
      <c r="G7" s="30">
        <f t="shared" si="0"/>
        <v>113</v>
      </c>
    </row>
    <row r="8" spans="1:9">
      <c r="A8" s="31" t="s">
        <v>0</v>
      </c>
      <c r="B8" s="31" t="s">
        <v>93</v>
      </c>
      <c r="C8" s="32">
        <v>0</v>
      </c>
      <c r="D8" s="33">
        <v>192.85</v>
      </c>
      <c r="E8" s="33">
        <f>Table9[[#This Row],[max (mm)]]-Table9[[#This Row],[min (mm)]]</f>
        <v>192.85</v>
      </c>
      <c r="F8" s="31">
        <v>124.35</v>
      </c>
      <c r="G8" s="30">
        <f t="shared" si="0"/>
        <v>124.35</v>
      </c>
    </row>
    <row r="9" spans="1:9">
      <c r="A9" s="31" t="s">
        <v>6</v>
      </c>
      <c r="B9" s="31" t="s">
        <v>99</v>
      </c>
      <c r="C9" s="32">
        <v>0</v>
      </c>
      <c r="D9" s="33">
        <v>154.18</v>
      </c>
      <c r="E9" s="33">
        <f>Table9[[#This Row],[max (mm)]]-Table9[[#This Row],[min (mm)]]</f>
        <v>154.18</v>
      </c>
      <c r="F9" s="31">
        <v>128.87</v>
      </c>
      <c r="G9" s="30">
        <f t="shared" si="0"/>
        <v>128.87</v>
      </c>
    </row>
    <row r="10" spans="1:9">
      <c r="A10" s="31" t="s">
        <v>143</v>
      </c>
      <c r="B10" s="31" t="s">
        <v>100</v>
      </c>
      <c r="C10" s="32">
        <v>0</v>
      </c>
      <c r="D10" s="33">
        <v>113.92</v>
      </c>
      <c r="E10" s="33">
        <f>Table9[[#This Row],[max (mm)]]-Table9[[#This Row],[min (mm)]]</f>
        <v>113.92</v>
      </c>
      <c r="F10" s="31">
        <v>112.93</v>
      </c>
      <c r="G10" s="30">
        <f t="shared" si="0"/>
        <v>112.93</v>
      </c>
    </row>
    <row r="11" spans="1:9">
      <c r="A11" s="31" t="s">
        <v>10</v>
      </c>
      <c r="B11" s="31" t="s">
        <v>102</v>
      </c>
      <c r="C11" s="32">
        <v>0</v>
      </c>
      <c r="D11" s="33">
        <v>166.92500000000001</v>
      </c>
      <c r="E11" s="33">
        <f>Table9[[#This Row],[max (mm)]]-Table9[[#This Row],[min (mm)]]</f>
        <v>166.92500000000001</v>
      </c>
      <c r="F11" s="31">
        <v>113.06</v>
      </c>
      <c r="G11" s="30">
        <f t="shared" si="0"/>
        <v>113.06</v>
      </c>
    </row>
    <row r="12" spans="1:9">
      <c r="A12" s="31" t="s">
        <v>11</v>
      </c>
      <c r="B12" s="31" t="s">
        <v>103</v>
      </c>
      <c r="C12" s="32">
        <v>0</v>
      </c>
      <c r="D12" s="33">
        <v>215.63900000000001</v>
      </c>
      <c r="E12" s="33">
        <f>Table9[[#This Row],[max (mm)]]-Table9[[#This Row],[min (mm)]]</f>
        <v>215.63900000000001</v>
      </c>
      <c r="F12" s="31">
        <v>212.12</v>
      </c>
      <c r="G12" s="30">
        <f t="shared" si="0"/>
        <v>212.12</v>
      </c>
    </row>
    <row r="13" spans="1:9">
      <c r="A13" s="31" t="s">
        <v>15</v>
      </c>
      <c r="B13" s="31" t="s">
        <v>105</v>
      </c>
      <c r="C13" s="32">
        <v>0</v>
      </c>
      <c r="D13" s="33">
        <v>168.446</v>
      </c>
      <c r="E13" s="33">
        <f>Table9[[#This Row],[max (mm)]]-Table9[[#This Row],[min (mm)]]</f>
        <v>168.446</v>
      </c>
      <c r="F13" s="31">
        <v>166.15100000000001</v>
      </c>
      <c r="G13" s="30">
        <f t="shared" si="0"/>
        <v>166.15100000000001</v>
      </c>
    </row>
    <row r="14" spans="1:9">
      <c r="A14" s="31" t="s">
        <v>17</v>
      </c>
      <c r="B14" s="31" t="s">
        <v>173</v>
      </c>
      <c r="C14" s="32">
        <v>0</v>
      </c>
      <c r="D14" s="33">
        <v>183.06700000000001</v>
      </c>
      <c r="E14" s="33">
        <f>Table9[[#This Row],[max (mm)]]-Table9[[#This Row],[min (mm)]]</f>
        <v>183.06700000000001</v>
      </c>
      <c r="F14" s="31">
        <v>169.43</v>
      </c>
      <c r="G14" s="30">
        <f t="shared" si="0"/>
        <v>169.43</v>
      </c>
    </row>
    <row r="15" spans="1:9">
      <c r="A15" s="31" t="s">
        <v>18</v>
      </c>
      <c r="B15" s="31" t="s">
        <v>104</v>
      </c>
      <c r="C15" s="32">
        <v>0</v>
      </c>
      <c r="D15" s="33">
        <v>132.87200000000001</v>
      </c>
      <c r="E15" s="31">
        <f>Table9[[#This Row],[max (mm)]]-Table9[[#This Row],[min (mm)]]</f>
        <v>132.87200000000001</v>
      </c>
      <c r="F15" s="31">
        <v>59.991999999999997</v>
      </c>
      <c r="G15" s="30">
        <f>F15-C15</f>
        <v>59.991999999999997</v>
      </c>
    </row>
    <row r="16" spans="1:9">
      <c r="A16" s="31" t="s">
        <v>178</v>
      </c>
      <c r="B16" s="31" t="s">
        <v>179</v>
      </c>
      <c r="C16" s="32">
        <v>0</v>
      </c>
      <c r="D16" s="33">
        <v>148.81100000000001</v>
      </c>
      <c r="E16" s="33">
        <f>Table9[[#This Row],[max (mm)]]-Table9[[#This Row],[min (mm)]]</f>
        <v>148.81100000000001</v>
      </c>
      <c r="F16" s="31">
        <v>136.40899999999999</v>
      </c>
      <c r="G16" s="30">
        <f>F16-C16</f>
        <v>136.40899999999999</v>
      </c>
    </row>
    <row r="17" spans="1:12">
      <c r="A17" s="34" t="s">
        <v>180</v>
      </c>
      <c r="B17" s="31" t="s">
        <v>181</v>
      </c>
      <c r="C17" s="35">
        <v>0</v>
      </c>
      <c r="D17" s="36">
        <v>96.621099999999998</v>
      </c>
      <c r="E17" s="33">
        <f>Table9[[#This Row],[max (mm)]]-Table9[[#This Row],[min (mm)]]</f>
        <v>96.621099999999998</v>
      </c>
      <c r="F17" s="34">
        <v>85.091099999999997</v>
      </c>
      <c r="G17" s="30">
        <f>F17-C17</f>
        <v>85.091099999999997</v>
      </c>
    </row>
    <row r="18" spans="1:12">
      <c r="A18" s="30"/>
      <c r="B18" s="30"/>
      <c r="C18" s="30"/>
      <c r="D18" s="30"/>
      <c r="E18" s="30"/>
      <c r="F18" s="30"/>
      <c r="G18" s="30"/>
    </row>
    <row r="19" spans="1:12" ht="15.75" thickBot="1">
      <c r="A19" s="37" t="s">
        <v>91</v>
      </c>
      <c r="B19" s="37" t="s">
        <v>147</v>
      </c>
      <c r="C19" s="37" t="s">
        <v>23</v>
      </c>
      <c r="D19" s="38" t="s">
        <v>22</v>
      </c>
      <c r="E19" s="39" t="s">
        <v>24</v>
      </c>
      <c r="F19" s="40" t="s">
        <v>145</v>
      </c>
      <c r="G19" s="37" t="s">
        <v>146</v>
      </c>
      <c r="I19">
        <f>AVERAGE(Table2[visible range])</f>
        <v>116.9800588235294</v>
      </c>
      <c r="K19" t="s">
        <v>177</v>
      </c>
      <c r="L19" t="s">
        <v>176</v>
      </c>
    </row>
    <row r="20" spans="1:12" ht="15.75" thickTop="1">
      <c r="A20" s="30" t="s">
        <v>33</v>
      </c>
      <c r="B20" s="30" t="s">
        <v>72</v>
      </c>
      <c r="C20" s="32">
        <v>0</v>
      </c>
      <c r="D20" s="33">
        <v>88.817499999999995</v>
      </c>
      <c r="E20" s="31">
        <f t="shared" ref="E20:E36" si="1">D20-C20</f>
        <v>88.817499999999995</v>
      </c>
      <c r="F20" s="31">
        <v>81.344200000000001</v>
      </c>
      <c r="G20" s="33">
        <f>Table2[[#This Row],[visible max]]-Table2[[#This Row],[min (mm)]]</f>
        <v>81.344200000000001</v>
      </c>
    </row>
    <row r="21" spans="1:12">
      <c r="A21" s="30" t="s">
        <v>32</v>
      </c>
      <c r="B21" s="30" t="s">
        <v>73</v>
      </c>
      <c r="C21" s="32">
        <v>0</v>
      </c>
      <c r="D21" s="33">
        <v>96.592500000000001</v>
      </c>
      <c r="E21" s="31">
        <f t="shared" si="1"/>
        <v>96.592500000000001</v>
      </c>
      <c r="F21" s="31">
        <v>77.637799999999999</v>
      </c>
      <c r="G21" s="33">
        <f>Table2[[#This Row],[visible max]]-Table2[[#This Row],[min (mm)]]</f>
        <v>77.637799999999999</v>
      </c>
    </row>
    <row r="22" spans="1:12">
      <c r="A22" s="30" t="s">
        <v>31</v>
      </c>
      <c r="B22" s="30" t="s">
        <v>74</v>
      </c>
      <c r="C22" s="32">
        <v>0</v>
      </c>
      <c r="D22" s="33">
        <v>150.417</v>
      </c>
      <c r="E22" s="31">
        <f t="shared" si="1"/>
        <v>150.417</v>
      </c>
      <c r="F22" s="31">
        <v>125.315</v>
      </c>
      <c r="G22" s="33">
        <f>Table2[[#This Row],[visible max]]-Table2[[#This Row],[min (mm)]]</f>
        <v>125.315</v>
      </c>
    </row>
    <row r="23" spans="1:12">
      <c r="A23" s="30" t="s">
        <v>30</v>
      </c>
      <c r="B23" s="30" t="s">
        <v>75</v>
      </c>
      <c r="C23" s="32">
        <v>0</v>
      </c>
      <c r="D23" s="33">
        <v>132.83000000000001</v>
      </c>
      <c r="E23" s="31">
        <f t="shared" si="1"/>
        <v>132.83000000000001</v>
      </c>
      <c r="F23" s="31">
        <v>101.886</v>
      </c>
      <c r="G23" s="33">
        <f>Table2[[#This Row],[visible max]]-Table2[[#This Row],[min (mm)]]</f>
        <v>101.886</v>
      </c>
    </row>
    <row r="24" spans="1:12">
      <c r="A24" s="30" t="s">
        <v>29</v>
      </c>
      <c r="B24" s="30" t="s">
        <v>76</v>
      </c>
      <c r="C24" s="32">
        <v>0</v>
      </c>
      <c r="D24" s="33">
        <v>106.654</v>
      </c>
      <c r="E24" s="31">
        <f t="shared" si="1"/>
        <v>106.654</v>
      </c>
      <c r="F24" s="31">
        <v>88.513000000000005</v>
      </c>
      <c r="G24" s="33">
        <f>Table2[[#This Row],[visible max]]-Table2[[#This Row],[min (mm)]]</f>
        <v>88.513000000000005</v>
      </c>
    </row>
    <row r="25" spans="1:12">
      <c r="A25" s="30" t="s">
        <v>34</v>
      </c>
      <c r="B25" s="30" t="s">
        <v>78</v>
      </c>
      <c r="C25" s="32">
        <v>0</v>
      </c>
      <c r="D25" s="33">
        <v>113.319</v>
      </c>
      <c r="E25" s="31">
        <f t="shared" si="1"/>
        <v>113.319</v>
      </c>
      <c r="F25" s="31">
        <v>99.578999999999994</v>
      </c>
      <c r="G25" s="33">
        <f>Table2[[#This Row],[visible max]]-Table2[[#This Row],[min (mm)]]</f>
        <v>99.578999999999994</v>
      </c>
    </row>
    <row r="26" spans="1:12">
      <c r="A26" s="30" t="s">
        <v>35</v>
      </c>
      <c r="B26" s="30" t="s">
        <v>79</v>
      </c>
      <c r="C26" s="32">
        <v>0</v>
      </c>
      <c r="D26" s="33">
        <v>208.46700000000001</v>
      </c>
      <c r="E26" s="31">
        <f t="shared" si="1"/>
        <v>208.46700000000001</v>
      </c>
      <c r="F26" s="31">
        <v>156.11000000000001</v>
      </c>
      <c r="G26" s="33">
        <f>Table2[[#This Row],[visible max]]-Table2[[#This Row],[min (mm)]]</f>
        <v>156.11000000000001</v>
      </c>
    </row>
    <row r="27" spans="1:12">
      <c r="A27" s="30" t="s">
        <v>36</v>
      </c>
      <c r="B27" s="30" t="s">
        <v>83</v>
      </c>
      <c r="C27" s="32">
        <v>0</v>
      </c>
      <c r="D27" s="33">
        <v>121</v>
      </c>
      <c r="E27" s="31">
        <f t="shared" si="1"/>
        <v>121</v>
      </c>
      <c r="F27" s="31">
        <v>107.764</v>
      </c>
      <c r="G27" s="33">
        <f>Table2[[#This Row],[visible max]]-Table2[[#This Row],[min (mm)]]</f>
        <v>107.764</v>
      </c>
    </row>
    <row r="28" spans="1:12">
      <c r="A28" s="30" t="s">
        <v>37</v>
      </c>
      <c r="B28" s="30" t="s">
        <v>82</v>
      </c>
      <c r="C28" s="32">
        <v>0</v>
      </c>
      <c r="D28" s="33">
        <v>145.60900000000001</v>
      </c>
      <c r="E28" s="31">
        <f t="shared" si="1"/>
        <v>145.60900000000001</v>
      </c>
      <c r="F28" s="31">
        <v>106.78700000000001</v>
      </c>
      <c r="G28" s="33">
        <f>Table2[[#This Row],[visible max]]-Table2[[#This Row],[min (mm)]]</f>
        <v>106.78700000000001</v>
      </c>
    </row>
    <row r="29" spans="1:12">
      <c r="A29" s="30" t="s">
        <v>38</v>
      </c>
      <c r="B29" s="30" t="s">
        <v>87</v>
      </c>
      <c r="C29" s="32">
        <v>0</v>
      </c>
      <c r="D29" s="33">
        <v>157.05500000000001</v>
      </c>
      <c r="E29" s="31">
        <f t="shared" si="1"/>
        <v>157.05500000000001</v>
      </c>
      <c r="F29" s="31">
        <v>127.191</v>
      </c>
      <c r="G29" s="33">
        <f>Table2[[#This Row],[visible max]]-Table2[[#This Row],[min (mm)]]</f>
        <v>127.191</v>
      </c>
    </row>
    <row r="30" spans="1:12">
      <c r="A30" s="30" t="s">
        <v>39</v>
      </c>
      <c r="B30" s="30" t="s">
        <v>81</v>
      </c>
      <c r="C30" s="32">
        <v>0</v>
      </c>
      <c r="D30" s="33">
        <v>180.14699999999999</v>
      </c>
      <c r="E30" s="31">
        <f t="shared" si="1"/>
        <v>180.14699999999999</v>
      </c>
      <c r="F30" s="31">
        <v>156.33000000000001</v>
      </c>
      <c r="G30" s="33">
        <f>Table2[[#This Row],[visible max]]-Table2[[#This Row],[min (mm)]]</f>
        <v>156.33000000000001</v>
      </c>
    </row>
    <row r="31" spans="1:12">
      <c r="A31" s="30" t="s">
        <v>40</v>
      </c>
      <c r="B31" s="30" t="s">
        <v>86</v>
      </c>
      <c r="C31" s="32">
        <v>0</v>
      </c>
      <c r="D31" s="33">
        <v>141.886</v>
      </c>
      <c r="E31" s="31">
        <f t="shared" si="1"/>
        <v>141.886</v>
      </c>
      <c r="F31" s="31">
        <v>128.45099999999999</v>
      </c>
      <c r="G31" s="33">
        <f>Table2[[#This Row],[visible max]]-Table2[[#This Row],[min (mm)]]</f>
        <v>128.45099999999999</v>
      </c>
      <c r="L31" t="s">
        <v>175</v>
      </c>
    </row>
    <row r="32" spans="1:12">
      <c r="A32" s="30" t="s">
        <v>41</v>
      </c>
      <c r="B32" s="30" t="s">
        <v>85</v>
      </c>
      <c r="C32" s="32">
        <v>0</v>
      </c>
      <c r="D32" s="33">
        <v>200.63</v>
      </c>
      <c r="E32" s="31">
        <f t="shared" si="1"/>
        <v>200.63</v>
      </c>
      <c r="F32" s="31">
        <v>183.58</v>
      </c>
      <c r="G32" s="33">
        <f>Table2[[#This Row],[visible max]]-Table2[[#This Row],[min (mm)]]</f>
        <v>183.58</v>
      </c>
      <c r="L32" t="s">
        <v>175</v>
      </c>
    </row>
    <row r="33" spans="1:8">
      <c r="A33" s="30" t="s">
        <v>43</v>
      </c>
      <c r="B33" s="30" t="s">
        <v>90</v>
      </c>
      <c r="C33" s="32">
        <v>0</v>
      </c>
      <c r="D33" s="33">
        <v>133.27600000000001</v>
      </c>
      <c r="E33" s="31">
        <f t="shared" si="1"/>
        <v>133.27600000000001</v>
      </c>
      <c r="F33" s="31">
        <v>119.952</v>
      </c>
      <c r="G33" s="33">
        <f>Table2[[#This Row],[visible max]]-Table2[[#This Row],[min (mm)]]</f>
        <v>119.952</v>
      </c>
    </row>
    <row r="34" spans="1:8">
      <c r="A34" s="30" t="s">
        <v>44</v>
      </c>
      <c r="B34" s="30" t="s">
        <v>89</v>
      </c>
      <c r="C34" s="32">
        <v>0</v>
      </c>
      <c r="D34" s="33">
        <v>137.524</v>
      </c>
      <c r="E34" s="31">
        <f t="shared" si="1"/>
        <v>137.524</v>
      </c>
      <c r="F34" s="31">
        <v>115.895</v>
      </c>
      <c r="G34" s="33">
        <f>Table2[[#This Row],[visible max]]-Table2[[#This Row],[min (mm)]]</f>
        <v>115.895</v>
      </c>
    </row>
    <row r="35" spans="1:8">
      <c r="A35" s="30" t="s">
        <v>45</v>
      </c>
      <c r="B35" s="30" t="s">
        <v>153</v>
      </c>
      <c r="C35" s="32">
        <v>0</v>
      </c>
      <c r="D35" s="33">
        <v>131.06399999999999</v>
      </c>
      <c r="E35" s="31">
        <f t="shared" si="1"/>
        <v>131.06399999999999</v>
      </c>
      <c r="F35" s="31">
        <v>108.029</v>
      </c>
      <c r="G35" s="33">
        <f>Table2[[#This Row],[visible max]]-Table2[[#This Row],[min (mm)]]</f>
        <v>108.029</v>
      </c>
    </row>
    <row r="36" spans="1:8">
      <c r="A36" s="30" t="s">
        <v>46</v>
      </c>
      <c r="B36" s="30" t="s">
        <v>80</v>
      </c>
      <c r="C36" s="32">
        <v>0</v>
      </c>
      <c r="D36" s="33">
        <v>145.43100000000001</v>
      </c>
      <c r="E36" s="31">
        <f t="shared" si="1"/>
        <v>145.43100000000001</v>
      </c>
      <c r="F36" s="34">
        <v>104.297</v>
      </c>
      <c r="G36" s="36">
        <f>Table2[[#This Row],[visible max]]-Table2[[#This Row],[min (mm)]]</f>
        <v>104.297</v>
      </c>
    </row>
    <row r="38" spans="1:8" ht="15.75" thickBot="1">
      <c r="A38" s="37" t="s">
        <v>26</v>
      </c>
      <c r="B38" s="37" t="s">
        <v>147</v>
      </c>
      <c r="C38" s="37" t="s">
        <v>23</v>
      </c>
      <c r="D38" s="38" t="s">
        <v>22</v>
      </c>
      <c r="E38" s="41" t="s">
        <v>24</v>
      </c>
      <c r="F38" s="40" t="s">
        <v>145</v>
      </c>
      <c r="G38" s="37" t="s">
        <v>146</v>
      </c>
      <c r="H38" t="s">
        <v>152</v>
      </c>
    </row>
    <row r="39" spans="1:8" ht="15.75" thickTop="1">
      <c r="A39" t="s">
        <v>48</v>
      </c>
      <c r="B39" t="s">
        <v>48</v>
      </c>
      <c r="C39" s="6">
        <v>-0.28106999999999999</v>
      </c>
      <c r="D39" s="2">
        <v>267.87</v>
      </c>
      <c r="E39">
        <f>Table611[[#This Row],[max (mm)]]-Table611[[#This Row],[min (mm)]]</f>
        <v>268.15107</v>
      </c>
      <c r="F39" s="17">
        <v>179.89</v>
      </c>
      <c r="G39">
        <f>Table611[[#This Row],[visible max]]-Table611[[#This Row],[min (mm)]]</f>
        <v>180.17106999999999</v>
      </c>
    </row>
    <row r="40" spans="1:8">
      <c r="A40" t="s">
        <v>49</v>
      </c>
      <c r="B40" t="s">
        <v>49</v>
      </c>
      <c r="C40" s="6">
        <v>-6.3395999999999999</v>
      </c>
      <c r="D40" s="2">
        <v>218.51</v>
      </c>
      <c r="E40">
        <f>Table611[[#This Row],[max (mm)]]-Table611[[#This Row],[min (mm)]]</f>
        <v>224.84959999999998</v>
      </c>
      <c r="F40" s="17">
        <v>151.24</v>
      </c>
      <c r="G40">
        <f>Table611[[#This Row],[visible max]]-Table611[[#This Row],[min (mm)]]</f>
        <v>157.5796</v>
      </c>
    </row>
    <row r="41" spans="1:8">
      <c r="A41" t="s">
        <v>50</v>
      </c>
      <c r="B41" t="s">
        <v>50</v>
      </c>
      <c r="C41" s="6">
        <v>12.791</v>
      </c>
      <c r="D41" s="2">
        <v>277.73</v>
      </c>
      <c r="E41">
        <f>Table611[[#This Row],[max (mm)]]-Table611[[#This Row],[min (mm)]]</f>
        <v>264.93900000000002</v>
      </c>
      <c r="F41" s="17">
        <v>123.95</v>
      </c>
      <c r="G41">
        <f>Table611[[#This Row],[visible max]]-Table611[[#This Row],[min (mm)]]</f>
        <v>111.15900000000001</v>
      </c>
    </row>
    <row r="42" spans="1:8">
      <c r="A42" t="s">
        <v>51</v>
      </c>
      <c r="B42" t="s">
        <v>51</v>
      </c>
      <c r="C42" s="6">
        <v>18.2</v>
      </c>
      <c r="D42" s="2">
        <v>283.26</v>
      </c>
      <c r="E42">
        <f>Table611[[#This Row],[max (mm)]]-Table611[[#This Row],[min (mm)]]</f>
        <v>265.06</v>
      </c>
      <c r="F42" s="17">
        <v>163.76</v>
      </c>
      <c r="G42">
        <f>Table611[[#This Row],[visible max]]-Table611[[#This Row],[min (mm)]]</f>
        <v>145.56</v>
      </c>
    </row>
    <row r="43" spans="1:8">
      <c r="A43" t="s">
        <v>52</v>
      </c>
      <c r="B43" t="s">
        <v>52</v>
      </c>
      <c r="C43" s="6">
        <v>-11.695</v>
      </c>
      <c r="D43" s="2">
        <v>287.24</v>
      </c>
      <c r="E43">
        <f>Table611[[#This Row],[max (mm)]]-Table611[[#This Row],[min (mm)]]</f>
        <v>298.935</v>
      </c>
      <c r="F43" s="17">
        <v>152.94999999999999</v>
      </c>
      <c r="G43">
        <f>Table611[[#This Row],[visible max]]-Table611[[#This Row],[min (mm)]]</f>
        <v>164.64499999999998</v>
      </c>
    </row>
    <row r="44" spans="1:8">
      <c r="A44" t="s">
        <v>53</v>
      </c>
      <c r="B44" t="s">
        <v>53</v>
      </c>
      <c r="C44" s="6">
        <v>5.8310000000000004</v>
      </c>
      <c r="D44" s="2">
        <v>215.83</v>
      </c>
      <c r="E44">
        <f>Table611[[#This Row],[max (mm)]]-Table611[[#This Row],[min (mm)]]</f>
        <v>209.99900000000002</v>
      </c>
      <c r="F44" s="17">
        <v>124.07</v>
      </c>
      <c r="G44">
        <f>Table611[[#This Row],[visible max]]-Table611[[#This Row],[min (mm)]]</f>
        <v>118.23899999999999</v>
      </c>
    </row>
    <row r="45" spans="1:8">
      <c r="A45" t="s">
        <v>54</v>
      </c>
      <c r="B45" t="s">
        <v>54</v>
      </c>
      <c r="C45" s="6">
        <v>8.4276999999999997</v>
      </c>
      <c r="D45" s="2">
        <v>282.39999999999998</v>
      </c>
      <c r="E45">
        <f>Table611[[#This Row],[max (mm)]]-Table611[[#This Row],[min (mm)]]</f>
        <v>273.97229999999996</v>
      </c>
      <c r="F45" s="17">
        <v>121.08</v>
      </c>
      <c r="G45">
        <f>Table611[[#This Row],[visible max]]-Table611[[#This Row],[min (mm)]]</f>
        <v>112.6523</v>
      </c>
    </row>
    <row r="46" spans="1:8">
      <c r="A46" t="s">
        <v>55</v>
      </c>
      <c r="B46" t="s">
        <v>55</v>
      </c>
      <c r="C46" s="6">
        <v>55.694000000000003</v>
      </c>
      <c r="D46" s="2">
        <v>293.45999999999998</v>
      </c>
      <c r="E46">
        <f>Table611[[#This Row],[max (mm)]]-Table611[[#This Row],[min (mm)]]</f>
        <v>237.76599999999996</v>
      </c>
      <c r="F46" s="17">
        <v>164.18</v>
      </c>
      <c r="G46">
        <f>Table611[[#This Row],[visible max]]-Table611[[#This Row],[min (mm)]]</f>
        <v>108.486</v>
      </c>
    </row>
    <row r="47" spans="1:8">
      <c r="A47" t="s">
        <v>56</v>
      </c>
      <c r="B47" t="s">
        <v>56</v>
      </c>
      <c r="C47" s="6">
        <v>8.5954999999999995</v>
      </c>
      <c r="D47" s="2">
        <v>341.02</v>
      </c>
      <c r="E47">
        <f>Table611[[#This Row],[max (mm)]]-Table611[[#This Row],[min (mm)]]</f>
        <v>332.42449999999997</v>
      </c>
      <c r="F47" s="17">
        <v>104.21</v>
      </c>
      <c r="G47">
        <f>Table611[[#This Row],[visible max]]-Table611[[#This Row],[min (mm)]]</f>
        <v>95.614499999999992</v>
      </c>
    </row>
    <row r="48" spans="1:8">
      <c r="A48" t="s">
        <v>57</v>
      </c>
      <c r="B48" t="s">
        <v>57</v>
      </c>
      <c r="C48" s="6">
        <v>-8.9504000000000001</v>
      </c>
      <c r="D48" s="2">
        <v>260.52</v>
      </c>
      <c r="E48">
        <f>Table611[[#This Row],[max (mm)]]-Table611[[#This Row],[min (mm)]]</f>
        <v>269.47039999999998</v>
      </c>
      <c r="F48" s="17">
        <v>117.59</v>
      </c>
      <c r="G48">
        <f>Table611[[#This Row],[visible max]]-Table611[[#This Row],[min (mm)]]</f>
        <v>126.54040000000001</v>
      </c>
    </row>
    <row r="49" spans="1:7">
      <c r="A49" t="s">
        <v>58</v>
      </c>
      <c r="B49" t="s">
        <v>58</v>
      </c>
      <c r="C49" s="6">
        <v>5.5094000000000003</v>
      </c>
      <c r="D49" s="2">
        <v>349.56</v>
      </c>
      <c r="E49">
        <f>Table611[[#This Row],[max (mm)]]-Table611[[#This Row],[min (mm)]]</f>
        <v>344.05059999999997</v>
      </c>
      <c r="F49" s="17">
        <v>167.75</v>
      </c>
      <c r="G49">
        <f>Table611[[#This Row],[visible max]]-Table611[[#This Row],[min (mm)]]</f>
        <v>162.2406</v>
      </c>
    </row>
    <row r="50" spans="1:7">
      <c r="A50" t="s">
        <v>59</v>
      </c>
      <c r="B50" t="s">
        <v>59</v>
      </c>
      <c r="C50" s="6">
        <v>-24.779</v>
      </c>
      <c r="D50" s="2">
        <v>210.46</v>
      </c>
      <c r="E50">
        <f>Table611[[#This Row],[max (mm)]]-Table611[[#This Row],[min (mm)]]</f>
        <v>235.239</v>
      </c>
      <c r="F50" s="17">
        <v>131.13999999999999</v>
      </c>
      <c r="G50">
        <f>Table611[[#This Row],[visible max]]-Table611[[#This Row],[min (mm)]]</f>
        <v>155.91899999999998</v>
      </c>
    </row>
    <row r="51" spans="1:7">
      <c r="A51" t="s">
        <v>60</v>
      </c>
      <c r="B51" t="s">
        <v>60</v>
      </c>
      <c r="C51" s="6">
        <v>0.72641</v>
      </c>
      <c r="D51" s="2">
        <v>233.88</v>
      </c>
      <c r="E51">
        <f>Table611[[#This Row],[max (mm)]]-Table611[[#This Row],[min (mm)]]</f>
        <v>233.15359000000001</v>
      </c>
      <c r="F51" s="17">
        <v>155.56</v>
      </c>
      <c r="G51">
        <f>Table611[[#This Row],[visible max]]-Table611[[#This Row],[min (mm)]]</f>
        <v>154.83359000000002</v>
      </c>
    </row>
    <row r="52" spans="1:7">
      <c r="A52" t="s">
        <v>61</v>
      </c>
      <c r="B52" t="s">
        <v>61</v>
      </c>
      <c r="C52" s="6">
        <v>14.340999999999999</v>
      </c>
      <c r="D52" s="2">
        <v>279.16000000000003</v>
      </c>
      <c r="E52">
        <f>Table611[[#This Row],[max (mm)]]-Table611[[#This Row],[min (mm)]]</f>
        <v>264.81900000000002</v>
      </c>
      <c r="F52" s="17">
        <v>157.1</v>
      </c>
      <c r="G52">
        <f>Table611[[#This Row],[visible max]]-Table611[[#This Row],[min (mm)]]</f>
        <v>142.75899999999999</v>
      </c>
    </row>
    <row r="53" spans="1:7">
      <c r="A53" t="s">
        <v>62</v>
      </c>
      <c r="B53" t="s">
        <v>62</v>
      </c>
      <c r="C53" s="6">
        <v>19.591999999999999</v>
      </c>
      <c r="D53" s="2">
        <v>237.34</v>
      </c>
      <c r="E53">
        <f>Table611[[#This Row],[max (mm)]]-Table611[[#This Row],[min (mm)]]</f>
        <v>217.74799999999999</v>
      </c>
      <c r="F53" s="17">
        <v>134.15</v>
      </c>
      <c r="G53">
        <f>Table611[[#This Row],[visible max]]-Table611[[#This Row],[min (mm)]]</f>
        <v>114.55800000000001</v>
      </c>
    </row>
    <row r="54" spans="1:7">
      <c r="A54" t="s">
        <v>63</v>
      </c>
      <c r="B54" t="s">
        <v>63</v>
      </c>
      <c r="C54" s="6">
        <v>-24.585999999999999</v>
      </c>
      <c r="D54" s="2">
        <v>210.64</v>
      </c>
      <c r="E54">
        <f>Table611[[#This Row],[max (mm)]]-Table611[[#This Row],[min (mm)]]</f>
        <v>235.226</v>
      </c>
      <c r="F54" s="17">
        <v>100.29</v>
      </c>
      <c r="G54">
        <f>Table611[[#This Row],[visible max]]-Table611[[#This Row],[min (mm)]]</f>
        <v>124.876</v>
      </c>
    </row>
    <row r="55" spans="1:7">
      <c r="A55" t="s">
        <v>64</v>
      </c>
      <c r="B55" t="s">
        <v>64</v>
      </c>
      <c r="C55" s="6">
        <v>-12.287000000000001</v>
      </c>
      <c r="D55" s="2">
        <v>250.69</v>
      </c>
      <c r="E55">
        <f>Table611[[#This Row],[max (mm)]]-Table611[[#This Row],[min (mm)]]</f>
        <v>262.97699999999998</v>
      </c>
      <c r="F55" s="17">
        <v>65.826999999999998</v>
      </c>
      <c r="G55">
        <f>Table611[[#This Row],[visible max]]-Table611[[#This Row],[min (mm)]]</f>
        <v>78.114000000000004</v>
      </c>
    </row>
    <row r="56" spans="1:7">
      <c r="A56" t="s">
        <v>65</v>
      </c>
      <c r="B56" t="s">
        <v>65</v>
      </c>
      <c r="C56" s="6">
        <v>-7.22</v>
      </c>
      <c r="D56" s="2">
        <v>265.94</v>
      </c>
      <c r="E56">
        <f>Table611[[#This Row],[max (mm)]]-Table611[[#This Row],[min (mm)]]</f>
        <v>273.16000000000003</v>
      </c>
      <c r="F56" s="17">
        <v>149.04</v>
      </c>
      <c r="G56">
        <f>Table611[[#This Row],[visible max]]-Table611[[#This Row],[min (mm)]]</f>
        <v>156.26</v>
      </c>
    </row>
    <row r="57" spans="1:7">
      <c r="A57" t="s">
        <v>66</v>
      </c>
      <c r="B57" t="s">
        <v>66</v>
      </c>
      <c r="C57" s="6">
        <v>-26.268000000000001</v>
      </c>
      <c r="D57" s="2">
        <v>233.3</v>
      </c>
      <c r="E57">
        <f>Table611[[#This Row],[max (mm)]]-Table611[[#This Row],[min (mm)]]</f>
        <v>259.56799999999998</v>
      </c>
      <c r="F57" s="17">
        <v>112.06</v>
      </c>
      <c r="G57">
        <f>Table611[[#This Row],[visible max]]-Table611[[#This Row],[min (mm)]]</f>
        <v>138.328</v>
      </c>
    </row>
    <row r="58" spans="1:7">
      <c r="A58" t="s">
        <v>67</v>
      </c>
      <c r="B58" t="s">
        <v>67</v>
      </c>
      <c r="C58" s="6">
        <v>1.2215</v>
      </c>
      <c r="D58" s="2">
        <v>227.56</v>
      </c>
      <c r="E58">
        <f>Table611[[#This Row],[max (mm)]]-Table611[[#This Row],[min (mm)]]</f>
        <v>226.33850000000001</v>
      </c>
      <c r="F58" s="17">
        <v>131.49</v>
      </c>
      <c r="G58">
        <f>Table611[[#This Row],[visible max]]-Table611[[#This Row],[min (mm)]]</f>
        <v>130.26850000000002</v>
      </c>
    </row>
    <row r="59" spans="1:7">
      <c r="A59" t="s">
        <v>68</v>
      </c>
      <c r="B59" t="s">
        <v>68</v>
      </c>
      <c r="C59" s="6">
        <v>-6.9671000000000003</v>
      </c>
      <c r="D59" s="2">
        <v>272.31</v>
      </c>
      <c r="E59">
        <f>Table611[[#This Row],[max (mm)]]-Table611[[#This Row],[min (mm)]]</f>
        <v>279.27710000000002</v>
      </c>
      <c r="F59" s="17">
        <v>124.48</v>
      </c>
      <c r="G59">
        <f>Table611[[#This Row],[visible max]]-Table611[[#This Row],[min (mm)]]</f>
        <v>131.44710000000001</v>
      </c>
    </row>
    <row r="60" spans="1:7">
      <c r="A60" t="s">
        <v>69</v>
      </c>
      <c r="B60" t="s">
        <v>69</v>
      </c>
      <c r="C60" s="6">
        <v>29.971</v>
      </c>
      <c r="D60" s="2">
        <v>267.67</v>
      </c>
      <c r="E60">
        <f>Table611[[#This Row],[max (mm)]]-Table611[[#This Row],[min (mm)]]</f>
        <v>237.69900000000001</v>
      </c>
      <c r="F60" s="18">
        <v>161.5</v>
      </c>
      <c r="G60">
        <f>Table611[[#This Row],[visible max]]-Table611[[#This Row],[min (mm)]]</f>
        <v>131.529</v>
      </c>
    </row>
    <row r="62" spans="1:7" ht="15.75" thickBot="1">
      <c r="A62" s="42" t="s">
        <v>27</v>
      </c>
      <c r="B62" s="43" t="s">
        <v>147</v>
      </c>
      <c r="C62" s="43" t="s">
        <v>23</v>
      </c>
      <c r="D62" s="44" t="s">
        <v>22</v>
      </c>
      <c r="E62" s="41" t="s">
        <v>24</v>
      </c>
      <c r="F62" s="40" t="s">
        <v>145</v>
      </c>
      <c r="G62" s="37" t="s">
        <v>146</v>
      </c>
    </row>
    <row r="63" spans="1:7" ht="15.75" thickTop="1">
      <c r="A63">
        <v>3</v>
      </c>
      <c r="B63" t="s">
        <v>154</v>
      </c>
      <c r="C63" s="6">
        <v>6.585</v>
      </c>
      <c r="D63" s="2">
        <v>559.91</v>
      </c>
      <c r="E63">
        <f>D63-C63</f>
        <v>553.32499999999993</v>
      </c>
      <c r="F63" s="2">
        <v>559.91</v>
      </c>
      <c r="G63">
        <f>F63-C63</f>
        <v>553.32499999999993</v>
      </c>
    </row>
    <row r="64" spans="1:7">
      <c r="A64">
        <v>6</v>
      </c>
      <c r="B64" t="s">
        <v>155</v>
      </c>
      <c r="C64" s="6">
        <v>-15.856999999999999</v>
      </c>
      <c r="D64" s="2">
        <v>177.65700000000001</v>
      </c>
      <c r="E64">
        <f t="shared" ref="E64:E77" si="2">D64-C64</f>
        <v>193.51400000000001</v>
      </c>
      <c r="F64" s="2">
        <v>177.65700000000001</v>
      </c>
      <c r="G64">
        <f t="shared" ref="G64:G77" si="3">F64-C64</f>
        <v>193.51400000000001</v>
      </c>
    </row>
    <row r="65" spans="1:7">
      <c r="A65">
        <v>7</v>
      </c>
      <c r="B65" t="s">
        <v>156</v>
      </c>
      <c r="C65" s="6">
        <v>33.917999999999999</v>
      </c>
      <c r="D65" s="2">
        <v>311.38</v>
      </c>
      <c r="E65">
        <f t="shared" si="2"/>
        <v>277.46199999999999</v>
      </c>
      <c r="F65" s="2">
        <v>311.38</v>
      </c>
      <c r="G65">
        <f t="shared" si="3"/>
        <v>277.46199999999999</v>
      </c>
    </row>
    <row r="66" spans="1:7">
      <c r="A66">
        <v>8</v>
      </c>
      <c r="B66" t="s">
        <v>157</v>
      </c>
      <c r="C66" s="6">
        <v>-14.363</v>
      </c>
      <c r="D66" s="2">
        <v>310.5</v>
      </c>
      <c r="E66">
        <f t="shared" si="2"/>
        <v>324.863</v>
      </c>
      <c r="F66" s="2">
        <v>310.5</v>
      </c>
      <c r="G66">
        <f t="shared" si="3"/>
        <v>324.863</v>
      </c>
    </row>
    <row r="67" spans="1:7">
      <c r="A67">
        <v>9</v>
      </c>
      <c r="B67" t="s">
        <v>158</v>
      </c>
      <c r="C67" s="6">
        <v>18.079999999999998</v>
      </c>
      <c r="D67" s="2">
        <v>429.14</v>
      </c>
      <c r="E67">
        <f t="shared" si="2"/>
        <v>411.06</v>
      </c>
      <c r="F67" s="2">
        <v>429.14</v>
      </c>
      <c r="G67">
        <f t="shared" si="3"/>
        <v>411.06</v>
      </c>
    </row>
    <row r="68" spans="1:7">
      <c r="A68">
        <v>10</v>
      </c>
      <c r="B68" t="s">
        <v>159</v>
      </c>
      <c r="C68" s="6">
        <v>-11.029</v>
      </c>
      <c r="D68" s="2">
        <v>605.14</v>
      </c>
      <c r="E68">
        <f t="shared" si="2"/>
        <v>616.16899999999998</v>
      </c>
      <c r="F68" s="2">
        <v>605.14</v>
      </c>
      <c r="G68">
        <f t="shared" si="3"/>
        <v>616.16899999999998</v>
      </c>
    </row>
    <row r="69" spans="1:7">
      <c r="A69">
        <v>11</v>
      </c>
      <c r="B69" t="s">
        <v>160</v>
      </c>
      <c r="C69" s="6">
        <v>924544</v>
      </c>
      <c r="D69" s="2">
        <v>934324</v>
      </c>
      <c r="E69">
        <f t="shared" si="2"/>
        <v>9780</v>
      </c>
      <c r="F69" s="2">
        <v>934324</v>
      </c>
      <c r="G69">
        <f t="shared" si="3"/>
        <v>9780</v>
      </c>
    </row>
    <row r="70" spans="1:7">
      <c r="A70">
        <v>12</v>
      </c>
      <c r="B70" t="s">
        <v>161</v>
      </c>
      <c r="C70" s="6">
        <v>923177</v>
      </c>
      <c r="D70" s="2">
        <v>934554</v>
      </c>
      <c r="E70">
        <f t="shared" si="2"/>
        <v>11377</v>
      </c>
      <c r="F70" s="2">
        <v>934554</v>
      </c>
      <c r="G70">
        <f t="shared" si="3"/>
        <v>11377</v>
      </c>
    </row>
    <row r="71" spans="1:7">
      <c r="A71">
        <v>13</v>
      </c>
      <c r="B71" t="s">
        <v>162</v>
      </c>
      <c r="C71" s="6">
        <v>317.81</v>
      </c>
      <c r="D71" s="2">
        <v>597.16</v>
      </c>
      <c r="E71">
        <f t="shared" si="2"/>
        <v>279.34999999999997</v>
      </c>
      <c r="F71" s="2">
        <v>597.16</v>
      </c>
      <c r="G71">
        <f t="shared" si="3"/>
        <v>279.34999999999997</v>
      </c>
    </row>
    <row r="72" spans="1:7">
      <c r="A72">
        <v>14</v>
      </c>
      <c r="B72" t="s">
        <v>163</v>
      </c>
      <c r="C72" s="6">
        <v>328.98</v>
      </c>
      <c r="D72" s="2">
        <v>598.79999999999995</v>
      </c>
      <c r="E72">
        <f t="shared" si="2"/>
        <v>269.81999999999994</v>
      </c>
      <c r="F72" s="2">
        <v>598.79999999999995</v>
      </c>
      <c r="G72">
        <f t="shared" si="3"/>
        <v>269.81999999999994</v>
      </c>
    </row>
    <row r="73" spans="1:7">
      <c r="A73">
        <v>15</v>
      </c>
      <c r="B73" t="s">
        <v>164</v>
      </c>
      <c r="C73" s="6">
        <v>147.85</v>
      </c>
      <c r="D73" s="2">
        <v>502</v>
      </c>
      <c r="E73">
        <f t="shared" si="2"/>
        <v>354.15</v>
      </c>
      <c r="F73" s="2">
        <v>502</v>
      </c>
      <c r="G73">
        <f t="shared" si="3"/>
        <v>354.15</v>
      </c>
    </row>
    <row r="74" spans="1:7">
      <c r="A74">
        <v>16</v>
      </c>
      <c r="B74" t="s">
        <v>165</v>
      </c>
      <c r="C74" s="6">
        <v>348.07</v>
      </c>
      <c r="D74" s="2">
        <v>821.09</v>
      </c>
      <c r="E74">
        <f t="shared" si="2"/>
        <v>473.02000000000004</v>
      </c>
      <c r="F74" s="2">
        <v>821.09</v>
      </c>
      <c r="G74">
        <f t="shared" si="3"/>
        <v>473.02000000000004</v>
      </c>
    </row>
    <row r="75" spans="1:7">
      <c r="A75">
        <v>17</v>
      </c>
      <c r="B75" t="s">
        <v>166</v>
      </c>
      <c r="C75" s="6">
        <v>17.748000000000001</v>
      </c>
      <c r="D75" s="2">
        <v>684.41</v>
      </c>
      <c r="E75">
        <f t="shared" si="2"/>
        <v>666.66199999999992</v>
      </c>
      <c r="F75" s="2">
        <v>684.41</v>
      </c>
      <c r="G75">
        <f t="shared" si="3"/>
        <v>666.66199999999992</v>
      </c>
    </row>
    <row r="76" spans="1:7">
      <c r="A76">
        <v>18</v>
      </c>
      <c r="B76" t="s">
        <v>167</v>
      </c>
      <c r="C76" s="6">
        <v>-155.75</v>
      </c>
      <c r="D76" s="2">
        <v>248.88</v>
      </c>
      <c r="E76">
        <f t="shared" si="2"/>
        <v>404.63</v>
      </c>
      <c r="F76" s="2">
        <v>248.88</v>
      </c>
      <c r="G76">
        <f t="shared" si="3"/>
        <v>404.63</v>
      </c>
    </row>
    <row r="77" spans="1:7">
      <c r="A77">
        <v>20</v>
      </c>
      <c r="B77" t="s">
        <v>168</v>
      </c>
      <c r="C77" s="6">
        <v>-34.231000000000002</v>
      </c>
      <c r="D77" s="2">
        <v>482.67</v>
      </c>
      <c r="E77">
        <f t="shared" si="2"/>
        <v>516.90100000000007</v>
      </c>
      <c r="F77" s="2">
        <v>482.67</v>
      </c>
      <c r="G77">
        <f t="shared" si="3"/>
        <v>516.90100000000007</v>
      </c>
    </row>
    <row r="81" spans="1:1">
      <c r="A81" s="6"/>
    </row>
  </sheetData>
  <phoneticPr fontId="2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46E9-DBCF-4732-A226-FBA3B04D35E8}">
  <dimension ref="A1:T114"/>
  <sheetViews>
    <sheetView topLeftCell="A55" zoomScaleNormal="100" workbookViewId="0">
      <selection activeCell="A87" sqref="A87"/>
    </sheetView>
  </sheetViews>
  <sheetFormatPr defaultRowHeight="15"/>
  <cols>
    <col min="1" max="1" width="21.7109375" customWidth="1"/>
    <col min="2" max="3" width="11" customWidth="1"/>
    <col min="4" max="4" width="12" bestFit="1" customWidth="1"/>
    <col min="5" max="5" width="16.85546875" customWidth="1"/>
    <col min="9" max="9" width="17.28515625" customWidth="1"/>
    <col min="10" max="10" width="11.85546875" customWidth="1"/>
    <col min="11" max="11" width="12.140625" customWidth="1"/>
    <col min="12" max="12" width="12.42578125" customWidth="1"/>
    <col min="13" max="13" width="11" customWidth="1"/>
    <col min="14" max="14" width="95" bestFit="1" customWidth="1"/>
    <col min="16" max="16" width="9.5703125" customWidth="1"/>
    <col min="17" max="17" width="11.42578125" customWidth="1"/>
    <col min="18" max="18" width="12" customWidth="1"/>
    <col min="19" max="19" width="17.7109375" customWidth="1"/>
    <col min="20" max="20" width="13.28515625" customWidth="1"/>
    <col min="21" max="21" width="12.28515625" bestFit="1" customWidth="1"/>
  </cols>
  <sheetData>
    <row r="1" spans="1:19">
      <c r="A1" s="15" t="s">
        <v>25</v>
      </c>
      <c r="B1" s="16" t="s">
        <v>23</v>
      </c>
      <c r="C1" s="11" t="s">
        <v>22</v>
      </c>
      <c r="D1" s="10" t="s">
        <v>24</v>
      </c>
      <c r="E1" s="12" t="s">
        <v>71</v>
      </c>
      <c r="I1" s="13" t="s">
        <v>25</v>
      </c>
      <c r="J1" s="13" t="s">
        <v>23</v>
      </c>
      <c r="K1" s="13" t="s">
        <v>22</v>
      </c>
      <c r="L1" s="13" t="s">
        <v>24</v>
      </c>
      <c r="M1" s="13" t="s">
        <v>141</v>
      </c>
      <c r="N1" s="13" t="s">
        <v>135</v>
      </c>
      <c r="O1" s="13"/>
    </row>
    <row r="2" spans="1:19">
      <c r="A2" s="17" t="s">
        <v>0</v>
      </c>
      <c r="B2">
        <v>0.42399999999999999</v>
      </c>
      <c r="C2" s="2">
        <v>96.849000000000004</v>
      </c>
      <c r="D2" s="6">
        <v>96.424999999999997</v>
      </c>
      <c r="E2" s="6" t="s">
        <v>93</v>
      </c>
      <c r="I2" t="s">
        <v>0</v>
      </c>
      <c r="J2">
        <v>0.42399999999999999</v>
      </c>
      <c r="K2">
        <v>96.849000000000004</v>
      </c>
      <c r="L2">
        <v>96.424999999999997</v>
      </c>
      <c r="M2">
        <v>7</v>
      </c>
      <c r="N2" t="s">
        <v>122</v>
      </c>
    </row>
    <row r="3" spans="1:19">
      <c r="A3" s="17" t="s">
        <v>1</v>
      </c>
      <c r="B3">
        <v>4.6399999999999997</v>
      </c>
      <c r="C3" s="2">
        <v>49.201999999999998</v>
      </c>
      <c r="D3" s="6">
        <v>44.561999999999998</v>
      </c>
      <c r="E3" s="6" t="s">
        <v>94</v>
      </c>
      <c r="I3" t="s">
        <v>1</v>
      </c>
      <c r="J3">
        <v>4.6399999999999997</v>
      </c>
      <c r="K3">
        <v>49.201999999999998</v>
      </c>
      <c r="L3">
        <v>44.561999999999998</v>
      </c>
      <c r="M3">
        <v>1</v>
      </c>
      <c r="N3" t="s">
        <v>115</v>
      </c>
    </row>
    <row r="4" spans="1:19">
      <c r="A4" s="17" t="s">
        <v>2</v>
      </c>
      <c r="B4">
        <v>9.0129999999999999</v>
      </c>
      <c r="C4" s="2">
        <v>113.6</v>
      </c>
      <c r="D4" s="6">
        <v>104.587</v>
      </c>
      <c r="E4" s="6" t="s">
        <v>95</v>
      </c>
      <c r="I4" t="s">
        <v>2</v>
      </c>
      <c r="J4">
        <v>9.0129999999999999</v>
      </c>
      <c r="K4">
        <v>113.6</v>
      </c>
      <c r="L4">
        <v>104.587</v>
      </c>
      <c r="M4">
        <v>2</v>
      </c>
      <c r="N4" t="s">
        <v>124</v>
      </c>
    </row>
    <row r="5" spans="1:19">
      <c r="A5" s="17" t="s">
        <v>3</v>
      </c>
      <c r="B5">
        <v>23.443000000000001</v>
      </c>
      <c r="C5" s="2">
        <v>84.491</v>
      </c>
      <c r="D5" s="6">
        <v>61.048000000000002</v>
      </c>
      <c r="E5" s="6" t="s">
        <v>96</v>
      </c>
      <c r="I5" t="s">
        <v>3</v>
      </c>
      <c r="J5">
        <v>23.443000000000001</v>
      </c>
      <c r="K5">
        <v>84.491</v>
      </c>
      <c r="L5">
        <v>61.048000000000002</v>
      </c>
      <c r="M5">
        <v>3</v>
      </c>
      <c r="N5" t="s">
        <v>118</v>
      </c>
    </row>
    <row r="6" spans="1:19">
      <c r="A6" s="17" t="s">
        <v>4</v>
      </c>
      <c r="B6">
        <v>13.301</v>
      </c>
      <c r="C6" s="2">
        <v>123.07</v>
      </c>
      <c r="D6" s="6">
        <v>109.76900000000001</v>
      </c>
      <c r="E6" s="6" t="s">
        <v>97</v>
      </c>
      <c r="I6" t="s">
        <v>4</v>
      </c>
      <c r="J6">
        <v>13.301</v>
      </c>
      <c r="K6">
        <v>123.07</v>
      </c>
      <c r="L6">
        <v>109.76900000000001</v>
      </c>
      <c r="M6">
        <v>4</v>
      </c>
      <c r="N6" t="s">
        <v>126</v>
      </c>
    </row>
    <row r="7" spans="1:19">
      <c r="A7" s="17" t="s">
        <v>20</v>
      </c>
      <c r="B7">
        <v>3.847</v>
      </c>
      <c r="C7" s="2">
        <v>61.665999999999997</v>
      </c>
      <c r="D7" s="6">
        <v>57.819000000000003</v>
      </c>
      <c r="E7" s="6" t="s">
        <v>108</v>
      </c>
      <c r="F7" t="s">
        <v>113</v>
      </c>
      <c r="I7" t="s">
        <v>5</v>
      </c>
      <c r="J7">
        <v>0.86599999999999999</v>
      </c>
      <c r="K7">
        <v>101.26</v>
      </c>
      <c r="L7">
        <v>100.39400000000001</v>
      </c>
      <c r="M7">
        <v>6</v>
      </c>
      <c r="N7" t="s">
        <v>123</v>
      </c>
    </row>
    <row r="8" spans="1:19">
      <c r="A8" s="17" t="s">
        <v>5</v>
      </c>
      <c r="B8">
        <v>0.86599999999999999</v>
      </c>
      <c r="C8" s="2">
        <v>101.26</v>
      </c>
      <c r="D8" s="6">
        <v>100.39400000000001</v>
      </c>
      <c r="E8" s="6" t="s">
        <v>98</v>
      </c>
      <c r="I8" t="s">
        <v>6</v>
      </c>
      <c r="J8">
        <v>2.4942000000000002</v>
      </c>
      <c r="K8">
        <v>118.21</v>
      </c>
      <c r="L8">
        <v>115.7158</v>
      </c>
      <c r="M8">
        <v>8</v>
      </c>
      <c r="N8" t="s">
        <v>125</v>
      </c>
    </row>
    <row r="9" spans="1:19">
      <c r="A9" s="17" t="s">
        <v>6</v>
      </c>
      <c r="B9">
        <v>2.4942000000000002</v>
      </c>
      <c r="C9" s="2">
        <v>118.21</v>
      </c>
      <c r="D9" s="6">
        <v>115.7158</v>
      </c>
      <c r="E9" s="6" t="s">
        <v>99</v>
      </c>
      <c r="I9" s="23" t="s">
        <v>7</v>
      </c>
      <c r="J9">
        <v>11.573</v>
      </c>
      <c r="K9">
        <v>72.433000000000007</v>
      </c>
      <c r="L9">
        <v>60.86</v>
      </c>
      <c r="M9">
        <v>10</v>
      </c>
      <c r="N9" t="s">
        <v>117</v>
      </c>
    </row>
    <row r="10" spans="1:19">
      <c r="A10" s="17" t="s">
        <v>21</v>
      </c>
      <c r="B10">
        <v>1.0669</v>
      </c>
      <c r="C10" s="2">
        <v>110.64</v>
      </c>
      <c r="D10" s="6">
        <v>109.5731</v>
      </c>
      <c r="E10" s="6" t="s">
        <v>100</v>
      </c>
      <c r="I10" s="24" t="s">
        <v>119</v>
      </c>
      <c r="J10">
        <v>13.423999999999999</v>
      </c>
      <c r="K10">
        <v>101.03</v>
      </c>
      <c r="L10">
        <v>87.605999999999995</v>
      </c>
      <c r="M10">
        <v>12</v>
      </c>
      <c r="N10" t="s">
        <v>120</v>
      </c>
    </row>
    <row r="11" spans="1:19">
      <c r="A11" s="17" t="s">
        <v>7</v>
      </c>
      <c r="B11">
        <v>11.573</v>
      </c>
      <c r="C11" s="2">
        <v>72.433000000000007</v>
      </c>
      <c r="D11" s="6">
        <v>60.86</v>
      </c>
      <c r="E11" s="6" t="s">
        <v>107</v>
      </c>
      <c r="F11" t="s">
        <v>113</v>
      </c>
      <c r="I11" t="s">
        <v>10</v>
      </c>
      <c r="J11">
        <v>-0.75900000000000001</v>
      </c>
      <c r="K11">
        <v>90.295000000000002</v>
      </c>
      <c r="L11">
        <v>91.054000000000002</v>
      </c>
      <c r="M11">
        <v>14</v>
      </c>
      <c r="N11" t="s">
        <v>121</v>
      </c>
    </row>
    <row r="12" spans="1:19">
      <c r="A12" s="17" t="s">
        <v>8</v>
      </c>
      <c r="B12">
        <v>13.12</v>
      </c>
      <c r="C12" s="2">
        <v>78.417000000000002</v>
      </c>
      <c r="D12" s="6">
        <v>65.296999999999997</v>
      </c>
      <c r="E12" s="6" t="s">
        <v>101</v>
      </c>
      <c r="I12" t="s">
        <v>11</v>
      </c>
      <c r="J12">
        <v>7.3550000000000004</v>
      </c>
      <c r="K12">
        <v>46.506</v>
      </c>
      <c r="L12">
        <v>39.151000000000003</v>
      </c>
      <c r="M12">
        <v>16</v>
      </c>
      <c r="N12" t="s">
        <v>114</v>
      </c>
      <c r="O12" s="20"/>
    </row>
    <row r="13" spans="1:19">
      <c r="A13" s="17" t="s">
        <v>9</v>
      </c>
      <c r="B13">
        <v>31.747</v>
      </c>
      <c r="C13" s="2">
        <v>55.960999999999999</v>
      </c>
      <c r="D13" s="6">
        <v>24.213999999999999</v>
      </c>
      <c r="E13" s="6" t="s">
        <v>112</v>
      </c>
      <c r="F13" t="s">
        <v>113</v>
      </c>
      <c r="I13" t="s">
        <v>21</v>
      </c>
      <c r="J13">
        <v>1.0669</v>
      </c>
      <c r="K13">
        <v>110.64</v>
      </c>
      <c r="L13">
        <v>109.5731</v>
      </c>
      <c r="M13">
        <v>9</v>
      </c>
      <c r="N13" t="s">
        <v>125</v>
      </c>
      <c r="O13" s="20"/>
    </row>
    <row r="14" spans="1:19">
      <c r="A14" s="17" t="s">
        <v>10</v>
      </c>
      <c r="B14">
        <v>-0.75900000000000001</v>
      </c>
      <c r="C14" s="2">
        <v>90.295000000000002</v>
      </c>
      <c r="D14" s="6">
        <v>91.054000000000002</v>
      </c>
      <c r="E14" s="6" t="s">
        <v>102</v>
      </c>
      <c r="I14" t="s">
        <v>15</v>
      </c>
      <c r="J14">
        <v>7.79</v>
      </c>
      <c r="K14">
        <v>131.26</v>
      </c>
      <c r="L14">
        <v>123.47</v>
      </c>
      <c r="M14">
        <v>17</v>
      </c>
      <c r="N14" t="s">
        <v>125</v>
      </c>
      <c r="O14" s="20"/>
    </row>
    <row r="15" spans="1:19">
      <c r="A15" s="17" t="s">
        <v>11</v>
      </c>
      <c r="B15">
        <v>7.3550000000000004</v>
      </c>
      <c r="C15" s="2">
        <v>46.506</v>
      </c>
      <c r="D15" s="6">
        <v>39.151000000000003</v>
      </c>
      <c r="E15" s="6" t="s">
        <v>103</v>
      </c>
      <c r="I15" t="s">
        <v>17</v>
      </c>
      <c r="J15">
        <v>7.7069999999999999</v>
      </c>
      <c r="K15">
        <v>56.966999999999999</v>
      </c>
      <c r="L15">
        <v>49.26</v>
      </c>
      <c r="M15">
        <v>19</v>
      </c>
      <c r="N15" t="s">
        <v>116</v>
      </c>
      <c r="O15" s="20"/>
      <c r="P15" s="27"/>
      <c r="Q15" s="4"/>
      <c r="R15" s="4"/>
      <c r="S15" s="28"/>
    </row>
    <row r="16" spans="1:19">
      <c r="A16" s="17" t="s">
        <v>12</v>
      </c>
      <c r="B16">
        <v>2.8359999999999999</v>
      </c>
      <c r="C16" s="2">
        <v>57.695999999999998</v>
      </c>
      <c r="D16" s="6">
        <v>54.86</v>
      </c>
      <c r="E16" s="6" t="s">
        <v>110</v>
      </c>
      <c r="F16" t="s">
        <v>113</v>
      </c>
      <c r="I16" t="s">
        <v>18</v>
      </c>
      <c r="J16">
        <v>6.4649999999999999</v>
      </c>
      <c r="K16">
        <v>117.19</v>
      </c>
      <c r="L16">
        <v>110.72499999999999</v>
      </c>
      <c r="M16">
        <v>20</v>
      </c>
      <c r="N16" t="s">
        <v>127</v>
      </c>
      <c r="O16" s="20"/>
      <c r="P16" s="25" t="s">
        <v>144</v>
      </c>
      <c r="Q16" s="26"/>
      <c r="R16" s="26"/>
      <c r="S16" s="29"/>
    </row>
    <row r="17" spans="1:20">
      <c r="A17" s="17" t="s">
        <v>13</v>
      </c>
      <c r="B17">
        <v>2.073</v>
      </c>
      <c r="C17" s="2">
        <v>191.77</v>
      </c>
      <c r="D17" s="6">
        <v>189.697</v>
      </c>
      <c r="E17" s="6"/>
    </row>
    <row r="18" spans="1:20">
      <c r="A18" s="17" t="s">
        <v>14</v>
      </c>
      <c r="B18">
        <v>13.423999999999999</v>
      </c>
      <c r="C18" s="2">
        <v>101.03</v>
      </c>
      <c r="D18" s="6">
        <v>87.605999999999995</v>
      </c>
      <c r="E18" s="6" t="s">
        <v>109</v>
      </c>
      <c r="F18" t="s">
        <v>113</v>
      </c>
    </row>
    <row r="19" spans="1:20">
      <c r="A19" s="17" t="s">
        <v>15</v>
      </c>
      <c r="B19">
        <v>7.79</v>
      </c>
      <c r="C19" s="2">
        <v>131.26</v>
      </c>
      <c r="D19" s="6">
        <v>123.47</v>
      </c>
      <c r="E19" s="6" t="s">
        <v>105</v>
      </c>
    </row>
    <row r="20" spans="1:20">
      <c r="A20" s="17" t="s">
        <v>16</v>
      </c>
      <c r="B20">
        <v>-0.151</v>
      </c>
      <c r="C20" s="2">
        <v>83.677999999999997</v>
      </c>
      <c r="D20" s="6">
        <v>83.828999999999994</v>
      </c>
      <c r="E20" s="6" t="s">
        <v>111</v>
      </c>
      <c r="F20" t="s">
        <v>113</v>
      </c>
    </row>
    <row r="21" spans="1:20">
      <c r="A21" s="17" t="s">
        <v>17</v>
      </c>
      <c r="B21">
        <v>7.7069999999999999</v>
      </c>
      <c r="C21" s="2">
        <v>56.966999999999999</v>
      </c>
      <c r="D21" s="6">
        <v>49.26</v>
      </c>
      <c r="E21" s="6" t="s">
        <v>104</v>
      </c>
    </row>
    <row r="22" spans="1:20">
      <c r="A22" s="17" t="s">
        <v>18</v>
      </c>
      <c r="B22">
        <v>6.4649999999999999</v>
      </c>
      <c r="C22" s="2">
        <v>117.19</v>
      </c>
      <c r="D22" s="6">
        <v>110.72499999999999</v>
      </c>
      <c r="E22" s="6" t="s">
        <v>106</v>
      </c>
    </row>
    <row r="23" spans="1:20">
      <c r="A23" s="18" t="s">
        <v>19</v>
      </c>
      <c r="B23" s="8">
        <v>10.754</v>
      </c>
      <c r="C23" s="9">
        <v>115.63</v>
      </c>
      <c r="D23" s="7">
        <v>104.876</v>
      </c>
      <c r="E23" s="6"/>
      <c r="F23" t="s">
        <v>113</v>
      </c>
    </row>
    <row r="25" spans="1:20">
      <c r="A25" s="14" t="s">
        <v>91</v>
      </c>
      <c r="B25" s="13" t="s">
        <v>23</v>
      </c>
      <c r="C25" s="1" t="s">
        <v>22</v>
      </c>
      <c r="D25" s="13" t="s">
        <v>24</v>
      </c>
      <c r="E25" s="14" t="s">
        <v>71</v>
      </c>
      <c r="I25" s="19" t="s">
        <v>135</v>
      </c>
      <c r="P25" s="14" t="s">
        <v>91</v>
      </c>
      <c r="Q25" s="13" t="s">
        <v>23</v>
      </c>
      <c r="R25" s="1" t="s">
        <v>22</v>
      </c>
      <c r="S25" s="13" t="s">
        <v>24</v>
      </c>
      <c r="T25" s="14" t="s">
        <v>71</v>
      </c>
    </row>
    <row r="26" spans="1:20">
      <c r="A26" t="s">
        <v>33</v>
      </c>
      <c r="B26" s="6">
        <v>18.802</v>
      </c>
      <c r="C26" s="2">
        <v>107.57</v>
      </c>
      <c r="D26">
        <f>Table5[[#This Row],[max (mm)]]-Table5[[#This Row],[min (mm)]]</f>
        <v>88.768000000000001</v>
      </c>
      <c r="E26" t="s">
        <v>72</v>
      </c>
      <c r="I26" s="22" t="s">
        <v>128</v>
      </c>
      <c r="P26" t="s">
        <v>33</v>
      </c>
      <c r="Q26" s="6">
        <v>18.802</v>
      </c>
      <c r="R26" s="2">
        <v>107.57</v>
      </c>
      <c r="S26">
        <f>Table55[[#This Row],[max (mm)]]-Table55[[#This Row],[min (mm)]]</f>
        <v>88.768000000000001</v>
      </c>
      <c r="T26" t="s">
        <v>72</v>
      </c>
    </row>
    <row r="27" spans="1:20">
      <c r="A27" t="s">
        <v>32</v>
      </c>
      <c r="B27" s="6">
        <v>-1.2699</v>
      </c>
      <c r="C27" s="2">
        <v>63.771000000000001</v>
      </c>
      <c r="D27">
        <f>Table5[[#This Row],[max (mm)]]-Table5[[#This Row],[min (mm)]]</f>
        <v>65.040900000000008</v>
      </c>
      <c r="E27" t="s">
        <v>73</v>
      </c>
      <c r="I27" s="22"/>
      <c r="P27" t="s">
        <v>32</v>
      </c>
      <c r="Q27" s="6">
        <v>-1.2699</v>
      </c>
      <c r="R27" s="2">
        <v>63.771000000000001</v>
      </c>
      <c r="S27">
        <f>Table55[[#This Row],[max (mm)]]-Table55[[#This Row],[min (mm)]]</f>
        <v>65.040900000000008</v>
      </c>
      <c r="T27" t="s">
        <v>73</v>
      </c>
    </row>
    <row r="28" spans="1:20">
      <c r="A28" t="s">
        <v>31</v>
      </c>
      <c r="B28" s="6">
        <v>-0.79393000000000002</v>
      </c>
      <c r="C28" s="2">
        <v>149.52000000000001</v>
      </c>
      <c r="D28">
        <f>Table5[[#This Row],[max (mm)]]-Table5[[#This Row],[min (mm)]]</f>
        <v>150.31393</v>
      </c>
      <c r="E28" t="s">
        <v>74</v>
      </c>
      <c r="I28" s="22"/>
      <c r="P28" t="s">
        <v>31</v>
      </c>
      <c r="Q28" s="6">
        <v>-0.79393000000000002</v>
      </c>
      <c r="R28" s="2">
        <v>149.52000000000001</v>
      </c>
      <c r="S28">
        <f>Table55[[#This Row],[max (mm)]]-Table55[[#This Row],[min (mm)]]</f>
        <v>150.31393</v>
      </c>
      <c r="T28" t="s">
        <v>74</v>
      </c>
    </row>
    <row r="29" spans="1:20">
      <c r="A29" t="s">
        <v>30</v>
      </c>
      <c r="B29" s="6">
        <v>-4.0918999999999999</v>
      </c>
      <c r="C29" s="2">
        <v>128.72</v>
      </c>
      <c r="D29">
        <f>Table5[[#This Row],[max (mm)]]-Table5[[#This Row],[min (mm)]]</f>
        <v>132.81190000000001</v>
      </c>
      <c r="E29" t="s">
        <v>75</v>
      </c>
      <c r="I29" s="22" t="s">
        <v>129</v>
      </c>
      <c r="P29" t="s">
        <v>30</v>
      </c>
      <c r="Q29" s="6">
        <v>-4.0918999999999999</v>
      </c>
      <c r="R29" s="2">
        <v>128.72</v>
      </c>
      <c r="S29">
        <f>Table55[[#This Row],[max (mm)]]-Table55[[#This Row],[min (mm)]]</f>
        <v>132.81190000000001</v>
      </c>
      <c r="T29" t="s">
        <v>75</v>
      </c>
    </row>
    <row r="30" spans="1:20">
      <c r="A30" t="s">
        <v>29</v>
      </c>
      <c r="B30" s="6">
        <v>1.248</v>
      </c>
      <c r="C30" s="2">
        <v>107.87</v>
      </c>
      <c r="D30">
        <f>Table5[[#This Row],[max (mm)]]-Table5[[#This Row],[min (mm)]]</f>
        <v>106.622</v>
      </c>
      <c r="E30" t="s">
        <v>76</v>
      </c>
      <c r="I30" s="22"/>
      <c r="P30" t="s">
        <v>29</v>
      </c>
      <c r="Q30" s="6">
        <v>1.248</v>
      </c>
      <c r="R30" s="2">
        <v>107.87</v>
      </c>
      <c r="S30">
        <f>Table55[[#This Row],[max (mm)]]-Table55[[#This Row],[min (mm)]]</f>
        <v>106.622</v>
      </c>
      <c r="T30" t="s">
        <v>76</v>
      </c>
    </row>
    <row r="31" spans="1:20">
      <c r="A31" t="s">
        <v>34</v>
      </c>
      <c r="B31" s="6">
        <v>-9.2428000000000008</v>
      </c>
      <c r="C31" s="2">
        <v>145.69</v>
      </c>
      <c r="D31">
        <f>Table5[[#This Row],[max (mm)]]-Table5[[#This Row],[min (mm)]]</f>
        <v>154.93279999999999</v>
      </c>
      <c r="E31" t="s">
        <v>78</v>
      </c>
      <c r="I31" s="22" t="s">
        <v>130</v>
      </c>
      <c r="P31" t="s">
        <v>34</v>
      </c>
      <c r="Q31" s="6">
        <v>-9.2428000000000008</v>
      </c>
      <c r="R31" s="2">
        <v>145.69</v>
      </c>
      <c r="S31">
        <f>Table55[[#This Row],[max (mm)]]-Table55[[#This Row],[min (mm)]]</f>
        <v>154.93279999999999</v>
      </c>
      <c r="T31" t="s">
        <v>78</v>
      </c>
    </row>
    <row r="32" spans="1:20">
      <c r="A32" t="s">
        <v>35</v>
      </c>
      <c r="B32" s="6">
        <v>-4.5583</v>
      </c>
      <c r="C32" s="2">
        <v>204.01</v>
      </c>
      <c r="D32">
        <f>Table5[[#This Row],[max (mm)]]-Table5[[#This Row],[min (mm)]]</f>
        <v>208.56829999999999</v>
      </c>
      <c r="E32" t="s">
        <v>79</v>
      </c>
      <c r="I32" s="22"/>
      <c r="P32" t="s">
        <v>35</v>
      </c>
      <c r="Q32" s="6">
        <v>-4.5583</v>
      </c>
      <c r="R32" s="2">
        <v>204.01</v>
      </c>
      <c r="S32">
        <f>Table55[[#This Row],[max (mm)]]-Table55[[#This Row],[min (mm)]]</f>
        <v>208.56829999999999</v>
      </c>
      <c r="T32" t="s">
        <v>79</v>
      </c>
    </row>
    <row r="33" spans="1:20">
      <c r="A33" t="s">
        <v>92</v>
      </c>
      <c r="B33" s="6">
        <v>2.3681000000000001</v>
      </c>
      <c r="C33" s="2">
        <v>121.87</v>
      </c>
      <c r="D33">
        <f>Table5[[#This Row],[max (mm)]]-Table5[[#This Row],[min (mm)]]</f>
        <v>119.50190000000001</v>
      </c>
      <c r="E33" t="s">
        <v>77</v>
      </c>
      <c r="I33" s="22" t="s">
        <v>131</v>
      </c>
      <c r="P33" t="s">
        <v>36</v>
      </c>
      <c r="Q33" s="6">
        <v>-2.4845999999999999</v>
      </c>
      <c r="R33" s="2">
        <v>118.52</v>
      </c>
      <c r="S33">
        <f>Table55[[#This Row],[max (mm)]]-Table55[[#This Row],[min (mm)]]</f>
        <v>121.0046</v>
      </c>
      <c r="T33" t="s">
        <v>83</v>
      </c>
    </row>
    <row r="34" spans="1:20">
      <c r="A34" t="s">
        <v>36</v>
      </c>
      <c r="B34" s="6">
        <v>-2.4845999999999999</v>
      </c>
      <c r="C34" s="2">
        <v>118.52</v>
      </c>
      <c r="D34">
        <f>Table5[[#This Row],[max (mm)]]-Table5[[#This Row],[min (mm)]]</f>
        <v>121.0046</v>
      </c>
      <c r="E34" t="s">
        <v>83</v>
      </c>
      <c r="I34" s="22"/>
      <c r="P34" t="s">
        <v>37</v>
      </c>
      <c r="Q34" s="6">
        <v>1.0538000000000001</v>
      </c>
      <c r="R34" s="2">
        <v>146.65</v>
      </c>
      <c r="S34">
        <f>Table55[[#This Row],[max (mm)]]-Table55[[#This Row],[min (mm)]]</f>
        <v>145.59620000000001</v>
      </c>
      <c r="T34" t="s">
        <v>82</v>
      </c>
    </row>
    <row r="35" spans="1:20">
      <c r="A35" t="s">
        <v>37</v>
      </c>
      <c r="B35" s="6">
        <v>1.0538000000000001</v>
      </c>
      <c r="C35" s="2">
        <v>146.65</v>
      </c>
      <c r="D35">
        <f>Table5[[#This Row],[max (mm)]]-Table5[[#This Row],[min (mm)]]</f>
        <v>145.59620000000001</v>
      </c>
      <c r="E35" t="s">
        <v>82</v>
      </c>
      <c r="I35" s="22"/>
      <c r="P35" t="s">
        <v>38</v>
      </c>
      <c r="Q35" s="6">
        <v>0.78935999999999995</v>
      </c>
      <c r="R35" s="2">
        <v>122.57</v>
      </c>
      <c r="S35">
        <f>Table55[[#This Row],[max (mm)]]-Table55[[#This Row],[min (mm)]]</f>
        <v>121.78063999999999</v>
      </c>
      <c r="T35" t="s">
        <v>87</v>
      </c>
    </row>
    <row r="36" spans="1:20">
      <c r="A36" t="s">
        <v>38</v>
      </c>
      <c r="B36" s="6">
        <v>0.78935999999999995</v>
      </c>
      <c r="C36" s="2">
        <v>122.57</v>
      </c>
      <c r="D36">
        <f>Table5[[#This Row],[max (mm)]]-Table5[[#This Row],[min (mm)]]</f>
        <v>121.78063999999999</v>
      </c>
      <c r="E36" t="s">
        <v>87</v>
      </c>
      <c r="I36" s="22"/>
      <c r="P36" t="s">
        <v>39</v>
      </c>
      <c r="Q36" s="6">
        <v>15.566000000000001</v>
      </c>
      <c r="R36" s="2">
        <v>195.61</v>
      </c>
      <c r="S36">
        <f>Table55[[#This Row],[max (mm)]]-Table55[[#This Row],[min (mm)]]</f>
        <v>180.04400000000001</v>
      </c>
      <c r="T36" t="s">
        <v>81</v>
      </c>
    </row>
    <row r="37" spans="1:20">
      <c r="A37" t="s">
        <v>39</v>
      </c>
      <c r="B37" s="6">
        <v>15.566000000000001</v>
      </c>
      <c r="C37" s="2">
        <v>195.61</v>
      </c>
      <c r="D37">
        <f>Table5[[#This Row],[max (mm)]]-Table5[[#This Row],[min (mm)]]</f>
        <v>180.04400000000001</v>
      </c>
      <c r="E37" t="s">
        <v>81</v>
      </c>
      <c r="I37" s="22" t="s">
        <v>132</v>
      </c>
      <c r="P37" t="s">
        <v>40</v>
      </c>
      <c r="Q37" s="6">
        <v>1.4372</v>
      </c>
      <c r="R37" s="2">
        <v>90.212999999999994</v>
      </c>
      <c r="S37">
        <f>Table55[[#This Row],[max (mm)]]-Table55[[#This Row],[min (mm)]]</f>
        <v>88.77579999999999</v>
      </c>
      <c r="T37" t="s">
        <v>86</v>
      </c>
    </row>
    <row r="38" spans="1:20">
      <c r="A38" t="s">
        <v>40</v>
      </c>
      <c r="B38" s="6">
        <v>1.4372</v>
      </c>
      <c r="C38" s="2">
        <v>90.212999999999994</v>
      </c>
      <c r="D38">
        <f>Table5[[#This Row],[max (mm)]]-Table5[[#This Row],[min (mm)]]</f>
        <v>88.77579999999999</v>
      </c>
      <c r="E38" t="s">
        <v>86</v>
      </c>
      <c r="I38" s="22"/>
      <c r="P38" t="s">
        <v>41</v>
      </c>
      <c r="Q38" s="6">
        <v>-6.1247999999999996</v>
      </c>
      <c r="R38" s="2">
        <v>194.42</v>
      </c>
      <c r="S38">
        <f>Table55[[#This Row],[max (mm)]]-Table55[[#This Row],[min (mm)]]</f>
        <v>200.54479999999998</v>
      </c>
      <c r="T38" t="s">
        <v>85</v>
      </c>
    </row>
    <row r="39" spans="1:20">
      <c r="A39" t="s">
        <v>41</v>
      </c>
      <c r="B39" s="6">
        <v>-6.1247999999999996</v>
      </c>
      <c r="C39" s="2">
        <v>194.42</v>
      </c>
      <c r="D39">
        <f>Table5[[#This Row],[max (mm)]]-Table5[[#This Row],[min (mm)]]</f>
        <v>200.54479999999998</v>
      </c>
      <c r="E39" t="s">
        <v>85</v>
      </c>
      <c r="I39" s="22"/>
      <c r="P39" t="s">
        <v>43</v>
      </c>
      <c r="Q39" s="6">
        <v>-6.0292000000000003</v>
      </c>
      <c r="R39" s="2">
        <v>127.26</v>
      </c>
      <c r="S39">
        <f>Table55[[#This Row],[max (mm)]]-Table55[[#This Row],[min (mm)]]</f>
        <v>133.28919999999999</v>
      </c>
      <c r="T39" t="s">
        <v>90</v>
      </c>
    </row>
    <row r="40" spans="1:20">
      <c r="A40" t="s">
        <v>42</v>
      </c>
      <c r="B40" s="6">
        <v>12.01</v>
      </c>
      <c r="C40" s="2">
        <v>163.01</v>
      </c>
      <c r="D40">
        <f>Table5[[#This Row],[max (mm)]]-Table5[[#This Row],[min (mm)]]</f>
        <v>151</v>
      </c>
      <c r="E40" t="s">
        <v>84</v>
      </c>
      <c r="I40" s="22" t="s">
        <v>133</v>
      </c>
      <c r="P40" t="s">
        <v>44</v>
      </c>
      <c r="Q40" s="6">
        <v>0.65254000000000001</v>
      </c>
      <c r="R40" s="2">
        <v>138.08000000000001</v>
      </c>
      <c r="S40">
        <f>Table55[[#This Row],[max (mm)]]-Table55[[#This Row],[min (mm)]]</f>
        <v>137.42746000000002</v>
      </c>
      <c r="T40" t="s">
        <v>89</v>
      </c>
    </row>
    <row r="41" spans="1:20">
      <c r="A41" t="s">
        <v>43</v>
      </c>
      <c r="B41" s="6">
        <v>-6.0292000000000003</v>
      </c>
      <c r="C41" s="2">
        <v>127.26</v>
      </c>
      <c r="D41">
        <f>Table5[[#This Row],[max (mm)]]-Table5[[#This Row],[min (mm)]]</f>
        <v>133.28919999999999</v>
      </c>
      <c r="E41" t="s">
        <v>90</v>
      </c>
      <c r="I41" s="22"/>
      <c r="P41" t="s">
        <v>45</v>
      </c>
      <c r="Q41" s="6">
        <v>-0.33928000000000003</v>
      </c>
      <c r="R41" s="2">
        <v>93.831000000000003</v>
      </c>
      <c r="S41">
        <f>Table55[[#This Row],[max (mm)]]-Table55[[#This Row],[min (mm)]]</f>
        <v>94.170280000000005</v>
      </c>
      <c r="T41" t="s">
        <v>88</v>
      </c>
    </row>
    <row r="42" spans="1:20">
      <c r="A42" t="s">
        <v>44</v>
      </c>
      <c r="B42" s="6">
        <v>0.65254000000000001</v>
      </c>
      <c r="C42" s="2">
        <v>138.08000000000001</v>
      </c>
      <c r="D42">
        <f>Table5[[#This Row],[max (mm)]]-Table5[[#This Row],[min (mm)]]</f>
        <v>137.42746000000002</v>
      </c>
      <c r="E42" t="s">
        <v>89</v>
      </c>
      <c r="I42" s="22"/>
      <c r="P42" t="s">
        <v>46</v>
      </c>
      <c r="Q42" s="6">
        <v>1.5028999999999999</v>
      </c>
      <c r="R42" s="2">
        <v>146.99</v>
      </c>
      <c r="S42">
        <f>Table55[[#This Row],[max (mm)]]-Table55[[#This Row],[min (mm)]]</f>
        <v>145.4871</v>
      </c>
      <c r="T42" t="s">
        <v>80</v>
      </c>
    </row>
    <row r="43" spans="1:20">
      <c r="A43" t="s">
        <v>45</v>
      </c>
      <c r="B43" s="6">
        <v>-0.33928000000000003</v>
      </c>
      <c r="C43" s="2">
        <v>93.831000000000003</v>
      </c>
      <c r="D43">
        <f>Table5[[#This Row],[max (mm)]]-Table5[[#This Row],[min (mm)]]</f>
        <v>94.170280000000005</v>
      </c>
      <c r="E43" t="s">
        <v>88</v>
      </c>
      <c r="I43" s="22"/>
      <c r="Q43" s="6"/>
      <c r="R43" s="2"/>
    </row>
    <row r="44" spans="1:20">
      <c r="A44" t="s">
        <v>46</v>
      </c>
      <c r="B44" s="6">
        <v>1.5028999999999999</v>
      </c>
      <c r="C44" s="2">
        <v>146.99</v>
      </c>
      <c r="D44">
        <f>Table5[[#This Row],[max (mm)]]-Table5[[#This Row],[min (mm)]]</f>
        <v>145.4871</v>
      </c>
      <c r="E44" t="s">
        <v>80</v>
      </c>
      <c r="I44" s="22"/>
      <c r="L44" s="21" t="s">
        <v>134</v>
      </c>
      <c r="Q44" s="6"/>
      <c r="R44" s="2"/>
    </row>
    <row r="46" spans="1:20">
      <c r="A46" t="s">
        <v>26</v>
      </c>
      <c r="B46" s="12" t="s">
        <v>23</v>
      </c>
      <c r="C46" s="1" t="s">
        <v>22</v>
      </c>
      <c r="D46" s="13" t="s">
        <v>24</v>
      </c>
      <c r="I46" s="19" t="s">
        <v>135</v>
      </c>
    </row>
    <row r="47" spans="1:20">
      <c r="A47" t="s">
        <v>47</v>
      </c>
      <c r="B47" s="3">
        <v>33.822000000000003</v>
      </c>
      <c r="C47" s="5">
        <v>312.24</v>
      </c>
      <c r="D47" s="4">
        <f>Table6[[#This Row],[max (mm)]]-Table6[[#This Row],[min (mm)]]</f>
        <v>278.41800000000001</v>
      </c>
      <c r="I47" s="22" t="s">
        <v>136</v>
      </c>
    </row>
    <row r="48" spans="1:20">
      <c r="A48" t="s">
        <v>48</v>
      </c>
      <c r="B48" s="6">
        <v>-0.28106999999999999</v>
      </c>
      <c r="C48" s="2">
        <v>267.87</v>
      </c>
      <c r="D48">
        <f>Table6[[#This Row],[max (mm)]]-Table6[[#This Row],[min (mm)]]</f>
        <v>268.15107</v>
      </c>
      <c r="I48" s="22" t="s">
        <v>137</v>
      </c>
    </row>
    <row r="49" spans="1:9">
      <c r="A49" t="s">
        <v>49</v>
      </c>
      <c r="B49" s="6">
        <v>-6.3395999999999999</v>
      </c>
      <c r="C49" s="2">
        <v>218.51</v>
      </c>
      <c r="D49">
        <f>Table6[[#This Row],[max (mm)]]-Table6[[#This Row],[min (mm)]]</f>
        <v>224.84959999999998</v>
      </c>
      <c r="I49" s="22" t="s">
        <v>137</v>
      </c>
    </row>
    <row r="50" spans="1:9">
      <c r="A50" t="s">
        <v>50</v>
      </c>
      <c r="B50" s="6">
        <v>12.791</v>
      </c>
      <c r="C50" s="2">
        <v>277.73</v>
      </c>
      <c r="D50">
        <f>Table6[[#This Row],[max (mm)]]-Table6[[#This Row],[min (mm)]]</f>
        <v>264.93900000000002</v>
      </c>
      <c r="I50" s="22" t="s">
        <v>137</v>
      </c>
    </row>
    <row r="51" spans="1:9">
      <c r="A51" t="s">
        <v>51</v>
      </c>
      <c r="B51" s="6">
        <v>18.2</v>
      </c>
      <c r="C51" s="2">
        <v>283.26</v>
      </c>
      <c r="D51">
        <f>Table6[[#This Row],[max (mm)]]-Table6[[#This Row],[min (mm)]]</f>
        <v>265.06</v>
      </c>
      <c r="I51" s="22"/>
    </row>
    <row r="52" spans="1:9">
      <c r="A52" t="s">
        <v>52</v>
      </c>
      <c r="B52" s="6">
        <v>-11.695</v>
      </c>
      <c r="C52" s="2">
        <v>287.24</v>
      </c>
      <c r="D52">
        <f>Table6[[#This Row],[max (mm)]]-Table6[[#This Row],[min (mm)]]</f>
        <v>298.935</v>
      </c>
      <c r="I52" s="22"/>
    </row>
    <row r="53" spans="1:9">
      <c r="A53" t="s">
        <v>53</v>
      </c>
      <c r="B53" s="6">
        <v>5.8310000000000004</v>
      </c>
      <c r="C53" s="2">
        <v>215.83</v>
      </c>
      <c r="D53">
        <f>Table6[[#This Row],[max (mm)]]-Table6[[#This Row],[min (mm)]]</f>
        <v>209.99900000000002</v>
      </c>
      <c r="I53" s="22"/>
    </row>
    <row r="54" spans="1:9">
      <c r="A54" t="s">
        <v>54</v>
      </c>
      <c r="B54" s="6">
        <v>8.4276999999999997</v>
      </c>
      <c r="C54" s="2">
        <v>282.39999999999998</v>
      </c>
      <c r="D54">
        <f>Table6[[#This Row],[max (mm)]]-Table6[[#This Row],[min (mm)]]</f>
        <v>273.97229999999996</v>
      </c>
      <c r="I54" s="22"/>
    </row>
    <row r="55" spans="1:9">
      <c r="A55" t="s">
        <v>55</v>
      </c>
      <c r="B55" s="6">
        <v>55.694000000000003</v>
      </c>
      <c r="C55" s="2">
        <v>293.45999999999998</v>
      </c>
      <c r="D55">
        <f>Table6[[#This Row],[max (mm)]]-Table6[[#This Row],[min (mm)]]</f>
        <v>237.76599999999996</v>
      </c>
      <c r="I55" s="22"/>
    </row>
    <row r="56" spans="1:9">
      <c r="A56" t="s">
        <v>56</v>
      </c>
      <c r="B56" s="6">
        <v>8.5954999999999995</v>
      </c>
      <c r="C56" s="2">
        <v>341.02</v>
      </c>
      <c r="D56">
        <f>Table6[[#This Row],[max (mm)]]-Table6[[#This Row],[min (mm)]]</f>
        <v>332.42449999999997</v>
      </c>
      <c r="I56" s="22"/>
    </row>
    <row r="57" spans="1:9">
      <c r="A57" t="s">
        <v>57</v>
      </c>
      <c r="B57" s="6">
        <v>-8.9504000000000001</v>
      </c>
      <c r="C57" s="2">
        <v>260.52</v>
      </c>
      <c r="D57">
        <f>Table6[[#This Row],[max (mm)]]-Table6[[#This Row],[min (mm)]]</f>
        <v>269.47039999999998</v>
      </c>
      <c r="I57" s="22"/>
    </row>
    <row r="58" spans="1:9">
      <c r="A58" t="s">
        <v>58</v>
      </c>
      <c r="B58" s="6">
        <v>5.5094000000000003</v>
      </c>
      <c r="C58" s="2">
        <v>349.56</v>
      </c>
      <c r="D58">
        <f>Table6[[#This Row],[max (mm)]]-Table6[[#This Row],[min (mm)]]</f>
        <v>344.05059999999997</v>
      </c>
      <c r="I58" s="22"/>
    </row>
    <row r="59" spans="1:9">
      <c r="A59" t="s">
        <v>59</v>
      </c>
      <c r="B59" s="6">
        <v>-24.779</v>
      </c>
      <c r="C59" s="2">
        <v>210.46</v>
      </c>
      <c r="D59">
        <f>Table6[[#This Row],[max (mm)]]-Table6[[#This Row],[min (mm)]]</f>
        <v>235.239</v>
      </c>
      <c r="I59" s="22"/>
    </row>
    <row r="60" spans="1:9">
      <c r="A60" t="s">
        <v>60</v>
      </c>
      <c r="B60" s="6">
        <v>0.72641</v>
      </c>
      <c r="C60" s="2">
        <v>233.88</v>
      </c>
      <c r="D60">
        <f>Table6[[#This Row],[max (mm)]]-Table6[[#This Row],[min (mm)]]</f>
        <v>233.15359000000001</v>
      </c>
      <c r="I60" s="22"/>
    </row>
    <row r="61" spans="1:9">
      <c r="A61" t="s">
        <v>61</v>
      </c>
      <c r="B61" s="6">
        <v>14.340999999999999</v>
      </c>
      <c r="C61" s="2">
        <v>279.16000000000003</v>
      </c>
      <c r="D61">
        <f>Table6[[#This Row],[max (mm)]]-Table6[[#This Row],[min (mm)]]</f>
        <v>264.81900000000002</v>
      </c>
      <c r="I61" s="22"/>
    </row>
    <row r="62" spans="1:9">
      <c r="A62" t="s">
        <v>62</v>
      </c>
      <c r="B62" s="6">
        <v>19.591999999999999</v>
      </c>
      <c r="C62" s="2">
        <v>237.34</v>
      </c>
      <c r="D62">
        <f>Table6[[#This Row],[max (mm)]]-Table6[[#This Row],[min (mm)]]</f>
        <v>217.74799999999999</v>
      </c>
      <c r="I62" s="22"/>
    </row>
    <row r="63" spans="1:9">
      <c r="A63" t="s">
        <v>63</v>
      </c>
      <c r="B63" s="6">
        <v>-24.585999999999999</v>
      </c>
      <c r="C63" s="2">
        <v>210.64</v>
      </c>
      <c r="D63">
        <f>Table6[[#This Row],[max (mm)]]-Table6[[#This Row],[min (mm)]]</f>
        <v>235.226</v>
      </c>
      <c r="I63" s="22"/>
    </row>
    <row r="64" spans="1:9">
      <c r="A64" t="s">
        <v>64</v>
      </c>
      <c r="B64" s="6">
        <v>-12.287000000000001</v>
      </c>
      <c r="C64" s="2">
        <v>250.69</v>
      </c>
      <c r="D64">
        <f>Table6[[#This Row],[max (mm)]]-Table6[[#This Row],[min (mm)]]</f>
        <v>262.97699999999998</v>
      </c>
      <c r="I64" s="22"/>
    </row>
    <row r="65" spans="1:12">
      <c r="A65" t="s">
        <v>65</v>
      </c>
      <c r="B65" s="6">
        <v>-7.22</v>
      </c>
      <c r="C65" s="2">
        <v>265.94</v>
      </c>
      <c r="D65">
        <f>Table6[[#This Row],[max (mm)]]-Table6[[#This Row],[min (mm)]]</f>
        <v>273.16000000000003</v>
      </c>
      <c r="I65" s="22"/>
      <c r="L65" s="21" t="s">
        <v>138</v>
      </c>
    </row>
    <row r="66" spans="1:12">
      <c r="A66" t="s">
        <v>66</v>
      </c>
      <c r="B66" s="6">
        <v>-26.268000000000001</v>
      </c>
      <c r="C66" s="2">
        <v>233.3</v>
      </c>
      <c r="D66">
        <f>Table6[[#This Row],[max (mm)]]-Table6[[#This Row],[min (mm)]]</f>
        <v>259.56799999999998</v>
      </c>
      <c r="I66" s="22"/>
    </row>
    <row r="67" spans="1:12">
      <c r="A67" t="s">
        <v>67</v>
      </c>
      <c r="B67" s="6">
        <v>1.2215</v>
      </c>
      <c r="C67" s="2">
        <v>227.56</v>
      </c>
      <c r="D67">
        <f>Table6[[#This Row],[max (mm)]]-Table6[[#This Row],[min (mm)]]</f>
        <v>226.33850000000001</v>
      </c>
      <c r="I67" s="22"/>
    </row>
    <row r="68" spans="1:12">
      <c r="A68" t="s">
        <v>68</v>
      </c>
      <c r="B68" s="6">
        <v>-6.9671000000000003</v>
      </c>
      <c r="C68" s="2">
        <v>272.31</v>
      </c>
      <c r="D68">
        <f>Table6[[#This Row],[max (mm)]]-Table6[[#This Row],[min (mm)]]</f>
        <v>279.27710000000002</v>
      </c>
      <c r="I68" s="22"/>
    </row>
    <row r="69" spans="1:12">
      <c r="A69" t="s">
        <v>69</v>
      </c>
      <c r="B69" s="6">
        <v>29.971</v>
      </c>
      <c r="C69" s="2">
        <v>267.67</v>
      </c>
      <c r="D69">
        <f>Table6[[#This Row],[max (mm)]]-Table6[[#This Row],[min (mm)]]</f>
        <v>237.69900000000001</v>
      </c>
      <c r="I69" s="22"/>
    </row>
    <row r="70" spans="1:12">
      <c r="A70" t="s">
        <v>70</v>
      </c>
      <c r="B70" s="6">
        <v>-6.7194000000000003</v>
      </c>
      <c r="C70" s="2">
        <v>238.61</v>
      </c>
      <c r="D70">
        <f>Table6[[#This Row],[max (mm)]]-Table6[[#This Row],[min (mm)]]</f>
        <v>245.32940000000002</v>
      </c>
      <c r="I70" s="22" t="s">
        <v>139</v>
      </c>
    </row>
    <row r="71" spans="1:12">
      <c r="J71" t="s">
        <v>140</v>
      </c>
    </row>
    <row r="72" spans="1:12">
      <c r="A72" t="s">
        <v>27</v>
      </c>
      <c r="B72" s="12" t="s">
        <v>23</v>
      </c>
      <c r="C72" s="1" t="s">
        <v>22</v>
      </c>
      <c r="D72" t="s">
        <v>24</v>
      </c>
      <c r="I72" s="19" t="s">
        <v>135</v>
      </c>
    </row>
    <row r="73" spans="1:12">
      <c r="A73">
        <v>1</v>
      </c>
      <c r="B73" s="6">
        <v>7.6024000000000003</v>
      </c>
      <c r="C73" s="2">
        <v>557.6</v>
      </c>
      <c r="D73">
        <f>Table7[[#This Row],[max (mm)]]-Table7[[#This Row],[min (mm)]]</f>
        <v>549.99760000000003</v>
      </c>
      <c r="I73" s="22" t="s">
        <v>151</v>
      </c>
    </row>
    <row r="74" spans="1:12">
      <c r="A74">
        <v>2</v>
      </c>
      <c r="B74" s="6">
        <v>6.5853000000000002</v>
      </c>
      <c r="C74" s="2">
        <v>559.91</v>
      </c>
      <c r="D74">
        <f>Table7[[#This Row],[max (mm)]]-Table7[[#This Row],[min (mm)]]</f>
        <v>553.32470000000001</v>
      </c>
      <c r="I74" s="22" t="s">
        <v>151</v>
      </c>
    </row>
    <row r="75" spans="1:12">
      <c r="A75">
        <v>3</v>
      </c>
      <c r="B75" s="6">
        <v>6.585</v>
      </c>
      <c r="C75" s="2">
        <v>559.91</v>
      </c>
      <c r="D75">
        <f>Table7[[#This Row],[max (mm)]]-Table7[[#This Row],[min (mm)]]</f>
        <v>553.32499999999993</v>
      </c>
      <c r="I75" s="22"/>
    </row>
    <row r="76" spans="1:12">
      <c r="A76">
        <v>4</v>
      </c>
      <c r="B76" s="6">
        <v>6.585</v>
      </c>
      <c r="C76" s="2">
        <v>576.64</v>
      </c>
      <c r="D76">
        <f>Table7[[#This Row],[max (mm)]]-Table7[[#This Row],[min (mm)]]</f>
        <v>570.05499999999995</v>
      </c>
      <c r="I76" s="22" t="s">
        <v>151</v>
      </c>
    </row>
    <row r="77" spans="1:12">
      <c r="A77">
        <v>5</v>
      </c>
      <c r="B77" s="6">
        <v>6.585</v>
      </c>
      <c r="C77" s="2">
        <v>576.64</v>
      </c>
      <c r="D77">
        <f>Table7[[#This Row],[max (mm)]]-Table7[[#This Row],[min (mm)]]</f>
        <v>570.05499999999995</v>
      </c>
      <c r="I77" s="22" t="s">
        <v>151</v>
      </c>
    </row>
    <row r="78" spans="1:12">
      <c r="A78">
        <v>6</v>
      </c>
      <c r="B78" s="6">
        <v>-15.856999999999999</v>
      </c>
      <c r="C78" s="2">
        <v>177.65700000000001</v>
      </c>
      <c r="D78">
        <f>Table7[[#This Row],[max (mm)]]-Table7[[#This Row],[min (mm)]]</f>
        <v>193.51400000000001</v>
      </c>
      <c r="I78" s="22"/>
    </row>
    <row r="79" spans="1:12">
      <c r="A79">
        <v>7</v>
      </c>
      <c r="B79" s="6">
        <v>33.917999999999999</v>
      </c>
      <c r="C79" s="2">
        <v>311.38</v>
      </c>
      <c r="D79">
        <f>Table7[[#This Row],[max (mm)]]-Table7[[#This Row],[min (mm)]]</f>
        <v>277.46199999999999</v>
      </c>
      <c r="I79" s="22" t="s">
        <v>148</v>
      </c>
    </row>
    <row r="80" spans="1:12">
      <c r="A80">
        <v>8</v>
      </c>
      <c r="B80" s="6">
        <v>-14.363</v>
      </c>
      <c r="C80" s="2">
        <v>310.5</v>
      </c>
      <c r="D80">
        <f>Table7[[#This Row],[max (mm)]]-Table7[[#This Row],[min (mm)]]</f>
        <v>324.863</v>
      </c>
      <c r="I80" s="22"/>
    </row>
    <row r="81" spans="1:9">
      <c r="A81">
        <v>9</v>
      </c>
      <c r="B81" s="6">
        <v>18.079999999999998</v>
      </c>
      <c r="C81" s="2">
        <v>429.14</v>
      </c>
      <c r="D81">
        <f>Table7[[#This Row],[max (mm)]]-Table7[[#This Row],[min (mm)]]</f>
        <v>411.06</v>
      </c>
      <c r="I81" s="22"/>
    </row>
    <row r="82" spans="1:9">
      <c r="A82">
        <v>10</v>
      </c>
      <c r="B82" s="6">
        <v>-11.029</v>
      </c>
      <c r="C82" s="2">
        <v>605.14</v>
      </c>
      <c r="D82">
        <f>Table7[[#This Row],[max (mm)]]-Table7[[#This Row],[min (mm)]]</f>
        <v>616.16899999999998</v>
      </c>
      <c r="I82" s="22"/>
    </row>
    <row r="83" spans="1:9">
      <c r="A83">
        <v>11</v>
      </c>
      <c r="B83" s="6">
        <v>924544</v>
      </c>
      <c r="C83" s="2">
        <v>934324</v>
      </c>
      <c r="D83">
        <f>Table7[[#This Row],[max (mm)]]-Table7[[#This Row],[min (mm)]]</f>
        <v>9780</v>
      </c>
      <c r="I83" s="22"/>
    </row>
    <row r="84" spans="1:9">
      <c r="A84">
        <v>12</v>
      </c>
      <c r="B84" s="6">
        <v>923177</v>
      </c>
      <c r="C84" s="2">
        <v>934554</v>
      </c>
      <c r="D84">
        <f>Table7[[#This Row],[max (mm)]]-Table7[[#This Row],[min (mm)]]</f>
        <v>11377</v>
      </c>
      <c r="I84" s="22"/>
    </row>
    <row r="85" spans="1:9">
      <c r="A85">
        <v>13</v>
      </c>
      <c r="B85" s="6">
        <v>317.81</v>
      </c>
      <c r="C85" s="2">
        <v>597.16</v>
      </c>
      <c r="D85">
        <f>Table7[[#This Row],[max (mm)]]-Table7[[#This Row],[min (mm)]]</f>
        <v>279.34999999999997</v>
      </c>
      <c r="I85" s="22"/>
    </row>
    <row r="86" spans="1:9">
      <c r="A86">
        <v>14</v>
      </c>
      <c r="B86" s="6">
        <v>328.98</v>
      </c>
      <c r="C86" s="2">
        <v>598.79999999999995</v>
      </c>
      <c r="D86">
        <f>Table7[[#This Row],[max (mm)]]-Table7[[#This Row],[min (mm)]]</f>
        <v>269.81999999999994</v>
      </c>
      <c r="I86" s="22"/>
    </row>
    <row r="87" spans="1:9">
      <c r="A87">
        <v>15</v>
      </c>
      <c r="B87" s="6">
        <v>147.85</v>
      </c>
      <c r="C87" s="2">
        <v>502</v>
      </c>
      <c r="D87">
        <f>Table7[[#This Row],[max (mm)]]-Table7[[#This Row],[min (mm)]]</f>
        <v>354.15</v>
      </c>
      <c r="I87" s="22"/>
    </row>
    <row r="88" spans="1:9">
      <c r="A88">
        <v>16</v>
      </c>
      <c r="B88" s="6">
        <v>348.07</v>
      </c>
      <c r="C88" s="2">
        <v>821.09</v>
      </c>
      <c r="D88">
        <f>Table7[[#This Row],[max (mm)]]-Table7[[#This Row],[min (mm)]]</f>
        <v>473.02000000000004</v>
      </c>
      <c r="I88" s="22" t="s">
        <v>149</v>
      </c>
    </row>
    <row r="89" spans="1:9">
      <c r="A89">
        <v>17</v>
      </c>
      <c r="B89" s="6">
        <v>17.748000000000001</v>
      </c>
      <c r="C89" s="2">
        <v>684.41</v>
      </c>
      <c r="D89">
        <f>Table7[[#This Row],[max (mm)]]-Table7[[#This Row],[min (mm)]]</f>
        <v>666.66199999999992</v>
      </c>
      <c r="I89" s="22" t="s">
        <v>150</v>
      </c>
    </row>
    <row r="90" spans="1:9">
      <c r="A90">
        <v>18</v>
      </c>
      <c r="B90" s="6">
        <v>-155.75</v>
      </c>
      <c r="C90" s="2">
        <v>248.88</v>
      </c>
      <c r="D90">
        <f>Table7[[#This Row],[max (mm)]]-Table7[[#This Row],[min (mm)]]</f>
        <v>404.63</v>
      </c>
      <c r="I90" s="22" t="s">
        <v>150</v>
      </c>
    </row>
    <row r="91" spans="1:9">
      <c r="A91">
        <v>19</v>
      </c>
      <c r="B91" s="6">
        <v>370.54</v>
      </c>
      <c r="C91" s="2">
        <v>449.47</v>
      </c>
      <c r="D91">
        <f>Table7[[#This Row],[max (mm)]]-Table7[[#This Row],[min (mm)]]</f>
        <v>78.930000000000007</v>
      </c>
      <c r="I91" s="22" t="s">
        <v>151</v>
      </c>
    </row>
    <row r="92" spans="1:9">
      <c r="A92">
        <v>20</v>
      </c>
      <c r="B92" s="6">
        <v>-34.231000000000002</v>
      </c>
      <c r="C92" s="2">
        <v>482.67</v>
      </c>
      <c r="D92">
        <f>Table7[[#This Row],[max (mm)]]-Table7[[#This Row],[min (mm)]]</f>
        <v>516.90100000000007</v>
      </c>
      <c r="I92" s="22"/>
    </row>
    <row r="94" spans="1:9">
      <c r="A94" t="s">
        <v>28</v>
      </c>
      <c r="B94" s="10" t="s">
        <v>23</v>
      </c>
      <c r="C94" s="5" t="s">
        <v>22</v>
      </c>
      <c r="D94" t="s">
        <v>24</v>
      </c>
    </row>
    <row r="95" spans="1:9">
      <c r="A95">
        <v>1</v>
      </c>
      <c r="B95" s="6"/>
      <c r="C95" s="2"/>
      <c r="D95">
        <f>Table8[[#This Row],[max (mm)]]-Table8[[#This Row],[min (mm)]]</f>
        <v>0</v>
      </c>
    </row>
    <row r="96" spans="1:9">
      <c r="A96">
        <v>2</v>
      </c>
      <c r="B96" s="6"/>
      <c r="C96" s="2"/>
      <c r="D96">
        <f>Table8[[#This Row],[max (mm)]]-Table8[[#This Row],[min (mm)]]</f>
        <v>0</v>
      </c>
    </row>
    <row r="97" spans="1:4">
      <c r="A97">
        <v>3</v>
      </c>
      <c r="B97" s="6"/>
      <c r="C97" s="2"/>
      <c r="D97">
        <f>Table8[[#This Row],[max (mm)]]-Table8[[#This Row],[min (mm)]]</f>
        <v>0</v>
      </c>
    </row>
    <row r="98" spans="1:4">
      <c r="A98">
        <v>4</v>
      </c>
      <c r="B98" s="6"/>
      <c r="C98" s="2"/>
      <c r="D98">
        <f>Table8[[#This Row],[max (mm)]]-Table8[[#This Row],[min (mm)]]</f>
        <v>0</v>
      </c>
    </row>
    <row r="99" spans="1:4">
      <c r="A99">
        <v>5</v>
      </c>
      <c r="B99" s="6"/>
      <c r="C99" s="2"/>
      <c r="D99">
        <f>Table8[[#This Row],[max (mm)]]-Table8[[#This Row],[min (mm)]]</f>
        <v>0</v>
      </c>
    </row>
    <row r="100" spans="1:4">
      <c r="A100">
        <v>6</v>
      </c>
      <c r="B100" s="6"/>
      <c r="C100" s="2"/>
      <c r="D100">
        <f>Table8[[#This Row],[max (mm)]]-Table8[[#This Row],[min (mm)]]</f>
        <v>0</v>
      </c>
    </row>
    <row r="101" spans="1:4">
      <c r="A101">
        <v>7</v>
      </c>
      <c r="B101" s="6"/>
      <c r="C101" s="2"/>
      <c r="D101">
        <f>Table8[[#This Row],[max (mm)]]-Table8[[#This Row],[min (mm)]]</f>
        <v>0</v>
      </c>
    </row>
    <row r="102" spans="1:4">
      <c r="A102">
        <v>8</v>
      </c>
      <c r="B102" s="6"/>
      <c r="C102" s="2"/>
      <c r="D102">
        <f>Table8[[#This Row],[max (mm)]]-Table8[[#This Row],[min (mm)]]</f>
        <v>0</v>
      </c>
    </row>
    <row r="103" spans="1:4">
      <c r="A103">
        <v>9</v>
      </c>
      <c r="B103" s="6"/>
      <c r="C103" s="2"/>
      <c r="D103">
        <f>Table8[[#This Row],[max (mm)]]-Table8[[#This Row],[min (mm)]]</f>
        <v>0</v>
      </c>
    </row>
    <row r="104" spans="1:4">
      <c r="A104">
        <v>10</v>
      </c>
      <c r="B104" s="6"/>
      <c r="C104" s="2"/>
      <c r="D104">
        <f>Table8[[#This Row],[max (mm)]]-Table8[[#This Row],[min (mm)]]</f>
        <v>0</v>
      </c>
    </row>
    <row r="105" spans="1:4">
      <c r="A105">
        <v>11</v>
      </c>
      <c r="B105" s="6"/>
      <c r="C105" s="2"/>
      <c r="D105">
        <f>Table8[[#This Row],[max (mm)]]-Table8[[#This Row],[min (mm)]]</f>
        <v>0</v>
      </c>
    </row>
    <row r="106" spans="1:4">
      <c r="A106">
        <v>12</v>
      </c>
      <c r="B106" s="6"/>
      <c r="C106" s="2"/>
      <c r="D106">
        <f>Table8[[#This Row],[max (mm)]]-Table8[[#This Row],[min (mm)]]</f>
        <v>0</v>
      </c>
    </row>
    <row r="107" spans="1:4">
      <c r="A107">
        <v>13</v>
      </c>
      <c r="B107" s="6"/>
      <c r="C107" s="2"/>
      <c r="D107">
        <f>Table8[[#This Row],[max (mm)]]-Table8[[#This Row],[min (mm)]]</f>
        <v>0</v>
      </c>
    </row>
    <row r="108" spans="1:4">
      <c r="A108">
        <v>14</v>
      </c>
      <c r="B108" s="6"/>
      <c r="C108" s="2"/>
      <c r="D108">
        <f>Table8[[#This Row],[max (mm)]]-Table8[[#This Row],[min (mm)]]</f>
        <v>0</v>
      </c>
    </row>
    <row r="109" spans="1:4">
      <c r="A109">
        <v>15</v>
      </c>
      <c r="B109" s="6"/>
      <c r="C109" s="2"/>
      <c r="D109">
        <f>Table8[[#This Row],[max (mm)]]-Table8[[#This Row],[min (mm)]]</f>
        <v>0</v>
      </c>
    </row>
    <row r="110" spans="1:4">
      <c r="A110">
        <v>16</v>
      </c>
      <c r="B110" s="6"/>
      <c r="C110" s="2"/>
      <c r="D110">
        <f>Table8[[#This Row],[max (mm)]]-Table8[[#This Row],[min (mm)]]</f>
        <v>0</v>
      </c>
    </row>
    <row r="111" spans="1:4">
      <c r="A111">
        <v>17</v>
      </c>
      <c r="B111" s="6"/>
      <c r="C111" s="2"/>
      <c r="D111">
        <f>Table8[[#This Row],[max (mm)]]-Table8[[#This Row],[min (mm)]]</f>
        <v>0</v>
      </c>
    </row>
    <row r="112" spans="1:4">
      <c r="A112">
        <v>18</v>
      </c>
      <c r="B112" s="6"/>
      <c r="C112" s="2"/>
      <c r="D112">
        <f>Table8[[#This Row],[max (mm)]]-Table8[[#This Row],[min (mm)]]</f>
        <v>0</v>
      </c>
    </row>
    <row r="113" spans="1:4">
      <c r="A113">
        <v>19</v>
      </c>
      <c r="B113" s="6"/>
      <c r="C113" s="2"/>
      <c r="D113">
        <f>Table8[[#This Row],[max (mm)]]-Table8[[#This Row],[min (mm)]]</f>
        <v>0</v>
      </c>
    </row>
    <row r="114" spans="1:4">
      <c r="A114">
        <v>20</v>
      </c>
      <c r="B114" s="7"/>
      <c r="C114" s="9"/>
      <c r="D114">
        <f>Table8[[#This Row],[max (mm)]]-Table8[[#This Row],[min (mm)]]</f>
        <v>0</v>
      </c>
    </row>
  </sheetData>
  <sortState xmlns:xlrd2="http://schemas.microsoft.com/office/spreadsheetml/2017/richdata2" ref="I2:N16">
    <sortCondition ref="I2:I16"/>
  </sortState>
  <phoneticPr fontId="2" type="noConversion"/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histogram</vt:lpstr>
      <vt:lpstr>final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Becca</dc:creator>
  <cp:lastModifiedBy>Rebecca Louise Hornsey</cp:lastModifiedBy>
  <dcterms:created xsi:type="dcterms:W3CDTF">2023-03-24T17:42:55Z</dcterms:created>
  <dcterms:modified xsi:type="dcterms:W3CDTF">2023-09-07T20:02:58Z</dcterms:modified>
</cp:coreProperties>
</file>