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DepthMaps\"/>
    </mc:Choice>
  </mc:AlternateContent>
  <xr:revisionPtr revIDLastSave="0" documentId="13_ncr:1_{380052DB-0C8E-4509-8760-FBDDB234EBF0}" xr6:coauthVersionLast="47" xr6:coauthVersionMax="47" xr10:uidLastSave="{00000000-0000-0000-0000-000000000000}"/>
  <bookViews>
    <workbookView xWindow="-120" yWindow="-120" windowWidth="29040" windowHeight="15840" activeTab="1" xr2:uid="{A60B6263-5EC6-4E52-B93A-1BC494533CA5}"/>
  </bookViews>
  <sheets>
    <sheet name="histogram" sheetId="4" r:id="rId1"/>
    <sheet name="final" sheetId="2" r:id="rId2"/>
    <sheet name="old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G10" i="2"/>
  <c r="G15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61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7" i="2"/>
  <c r="E28" i="2"/>
  <c r="E29" i="2"/>
  <c r="E30" i="2"/>
  <c r="E31" i="2"/>
  <c r="E32" i="2"/>
  <c r="E33" i="2"/>
  <c r="E34" i="2"/>
  <c r="E26" i="2"/>
  <c r="E19" i="2"/>
  <c r="E20" i="2"/>
  <c r="E21" i="2"/>
  <c r="E22" i="2"/>
  <c r="E23" i="2"/>
  <c r="E24" i="2"/>
  <c r="E18" i="2"/>
  <c r="G8" i="2"/>
  <c r="G3" i="2"/>
  <c r="G4" i="2"/>
  <c r="G5" i="2"/>
  <c r="G6" i="2"/>
  <c r="G7" i="2"/>
  <c r="G9" i="2"/>
  <c r="G11" i="2"/>
  <c r="G12" i="2"/>
  <c r="G13" i="2"/>
  <c r="G14" i="2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D33" i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  <c r="I17" i="2" l="1"/>
  <c r="I2" i="2"/>
</calcChain>
</file>

<file path=xl/sharedStrings.xml><?xml version="1.0" encoding="utf-8"?>
<sst xmlns="http://schemas.openxmlformats.org/spreadsheetml/2006/main" count="393" uniqueCount="178">
  <si>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</si>
  <si>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</si>
  <si>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</si>
  <si>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</si>
  <si>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</si>
  <si>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</si>
  <si>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</si>
  <si>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</si>
  <si>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</si>
  <si>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</si>
  <si>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</si>
  <si>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</si>
  <si>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</si>
  <si>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</si>
  <si>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</si>
  <si>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</si>
  <si>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</si>
  <si>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</si>
  <si>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</si>
  <si>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</si>
  <si>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</si>
  <si>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</si>
  <si>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</si>
  <si>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</si>
  <si>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</si>
  <si>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</si>
  <si>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</si>
  <si>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</si>
  <si>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</si>
  <si>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</si>
  <si>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</si>
  <si>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</si>
  <si>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</si>
  <si>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</si>
  <si>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</si>
  <si>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</si>
  <si>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</si>
  <si>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</si>
  <si>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</si>
  <si>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</si>
  <si>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</si>
  <si>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</si>
  <si>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</si>
  <si>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</si>
  <si>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</si>
  <si>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</si>
  <si>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</si>
  <si>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</si>
  <si>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</si>
  <si>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</si>
  <si>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</si>
  <si>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</si>
  <si>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</si>
  <si>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</si>
  <si>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</si>
  <si>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</si>
  <si>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</si>
  <si>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</si>
  <si>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</si>
  <si>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</si>
  <si>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</si>
  <si>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</si>
  <si>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</si>
  <si>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</si>
  <si>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</si>
  <si>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</si>
  <si>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</si>
  <si>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</si>
  <si>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</si>
  <si>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</si>
  <si>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</si>
  <si>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</si>
  <si>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</si>
  <si>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</si>
  <si>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</si>
  <si>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</si>
  <si>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</si>
  <si>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</si>
  <si>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</si>
  <si>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</si>
  <si>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</si>
  <si>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</si>
  <si>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</si>
  <si>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</si>
  <si>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</si>
  <si>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</si>
  <si>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</si>
  <si>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</si>
  <si>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</si>
  <si>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</si>
  <si>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</si>
  <si>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</si>
  <si>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</si>
  <si>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</si>
  <si>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</si>
  <si>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</si>
  <si>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</si>
  <si>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</si>
  <si>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</si>
  <si>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</si>
  <si>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</si>
  <si>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</si>
  <si>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</si>
  <si>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</si>
  <si>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</si>
  <si>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</si>
  <si>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</si>
  <si>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</si>
  <si>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</si>
  <si>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</si>
  <si>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</si>
  <si>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</si>
  <si>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</si>
  <si>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</si>
  <si>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</si>
  <si>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</si>
  <si>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</si>
  <si>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</si>
  <si>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</si>
  <si>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</si>
  <si>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</si>
  <si>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</si>
  <si>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</si>
  <si>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</si>
  <si>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</si>
  <si>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</si>
  <si>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</si>
  <si>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</si>
  <si>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</si>
  <si>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</si>
  <si>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</si>
  <si>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</si>
  <si>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</si>
  <si>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</si>
  <si>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</si>
  <si>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</si>
  <si>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</si>
  <si>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</si>
  <si>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</si>
  <si>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</si>
  <si>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</si>
  <si>
    <t>Column1</t>
  </si>
  <si>
    <t>difference (mm)</t>
  </si>
  <si>
    <t>controller</t>
  </si>
  <si>
    <t>THESE OBJECTS HAVE BEEN ADDED TO THE 'Final Stim for Use' folder</t>
  </si>
  <si>
    <t>visible max</t>
  </si>
  <si>
    <t>visible range</t>
  </si>
  <si>
    <t>ID</t>
  </si>
  <si>
    <t>add texture to background wall (slight, non-repeating)</t>
  </si>
  <si>
    <t>change background texture, horizontal lines have no disparity</t>
  </si>
  <si>
    <t>background texture is very very subtle, can we modify?</t>
  </si>
  <si>
    <t>omit</t>
  </si>
  <si>
    <t>have now re-centred so that nose bridge is at 0</t>
  </si>
  <si>
    <t>body-part_21</t>
  </si>
  <si>
    <t>Scene_3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</si>
  <si>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</si>
  <si>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</si>
  <si>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</si>
  <si>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</si>
  <si>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</si>
  <si>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</si>
  <si>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</si>
  <si>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</si>
  <si>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</si>
  <si>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</si>
  <si>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</si>
  <si>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</si>
  <si>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</si>
  <si>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Scene_20</t>
  </si>
  <si>
    <t>Grey Level</t>
  </si>
  <si>
    <t>Depth</t>
  </si>
  <si>
    <t>MAX</t>
  </si>
  <si>
    <t>MIN</t>
  </si>
  <si>
    <t>object-solid_18</t>
  </si>
  <si>
    <t>mean</t>
  </si>
  <si>
    <t>done</t>
  </si>
  <si>
    <t>stereopair</t>
  </si>
  <si>
    <t>depthmap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</si>
</sst>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6" fillId="0" borderId="0" xfId="0" applyFont="1"/>
    <xf numFmtId="0" fontId="3" fillId="0" borderId="0" xfId="0" applyFont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8" fillId="0" borderId="0" xfId="0" applyFont="1"/>
    <xf numFmtId="0" fontId="8" fillId="0" borderId="10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1" fillId="0" borderId="11" xfId="0" applyFont="1" applyBorder="1"/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1" fillId="0" borderId="3" xfId="0" applyFont="1" applyBorder="1" applyAlignment="1">
      <alignment vertical="center" textRotation="90" wrapText="1"/>
    </xf>
    <xf numFmtId="0" fontId="0" fillId="3" borderId="3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4" xfId="0" applyFill="1" applyBorder="1"/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73"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54145-A393-472B-8434-76CA7A644A25}" name="Table9" displayName="Table9" ref="A2:G15" totalsRowShown="0" headerRowDxfId="72" dataDxfId="70" headerRowBorderDxfId="71" tableBorderDxfId="69" totalsRowBorderDxfId="68">
  <autoFilter ref="A2:G15" xr:uid="{55B54145-A393-472B-8434-76CA7A644A25}"/>
  <sortState xmlns:xlrd2="http://schemas.microsoft.com/office/spreadsheetml/2017/richdata2" ref="A3:G15">
    <sortCondition ref="B2:B15"/>
  </sortState>
  <tableColumns count="7">
    <tableColumn id="1" xr3:uid="{A4827EE5-A513-47B6-A2B8-5025802DF792}" name="Object" dataDxfId="67"/>
    <tableColumn id="7" xr3:uid="{5C947B0D-2C2B-4626-A556-1DFD4728AEBA}" name="ID" dataDxfId="66"/>
    <tableColumn id="2" xr3:uid="{B62FA381-A946-4C5D-87B0-25C94F47947E}" name="min (mm)" dataDxfId="65"/>
    <tableColumn id="3" xr3:uid="{E5755554-E1B0-494A-92FB-875744A3C7EC}" name="max (mm)" dataDxfId="64"/>
    <tableColumn id="4" xr3:uid="{146B5C7C-63AD-4333-A553-A05D927737AB}" name="difference (mm)" dataDxfId="63">
      <calculatedColumnFormula>Table9[[#This Row],[max (mm)]]-Table9[[#This Row],[min (mm)]]</calculatedColumnFormula>
    </tableColumn>
    <tableColumn id="5" xr3:uid="{02D3617A-3D9C-4CA4-9AB7-E7F68D9DF901}" name="visible max" dataDxfId="62"/>
    <tableColumn id="6" xr3:uid="{EC7B00FC-44A9-4F2E-97B8-AD1785358F4A}" name="visible range" dataDxfId="61">
      <calculatedColumnFormula>F3-C3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5D51-6432-49A8-B079-57D57F26A6CB}" name="Table2" displayName="Table2" ref="A17:G34" totalsRowShown="0" headerRowDxfId="60" dataDxfId="58" headerRowBorderDxfId="59" tableBorderDxfId="57">
  <autoFilter ref="A17:G34" xr:uid="{E72A5D51-6432-49A8-B079-57D57F26A6CB}"/>
  <tableColumns count="7">
    <tableColumn id="1" xr3:uid="{64BD9CC4-2E86-456F-BE06-53A8ED1C7C7D}" name="BodyPart (Becca location)" dataDxfId="56"/>
    <tableColumn id="2" xr3:uid="{A5438927-E5F7-4143-BE61-D498392C844E}" name="ID" dataDxfId="55"/>
    <tableColumn id="3" xr3:uid="{B405A793-A1A0-49A2-BFC0-0CCAEBC5B54E}" name="min (mm)" dataDxfId="54"/>
    <tableColumn id="4" xr3:uid="{8855E515-3101-4EF1-87A2-13CF2977C9E3}" name="max (mm)" dataDxfId="53"/>
    <tableColumn id="5" xr3:uid="{1A4988FC-4389-4AC8-81C3-B8E423D60DB7}" name="difference" dataDxfId="52">
      <calculatedColumnFormula>D18-C18</calculatedColumnFormula>
    </tableColumn>
    <tableColumn id="6" xr3:uid="{FA4BE08B-DFF9-4264-A09B-9D261A266D72}" name="visible max" dataDxfId="51"/>
    <tableColumn id="7" xr3:uid="{921F4F1D-661B-4855-987A-03D73A69766C}" name="visible range" dataDxfId="50">
      <calculatedColumnFormula>Table2[[#This Row],[visible max]]-Table2[[#This Row],[min (mm)]]</calculatedColumnFormula>
    </tableColumn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2754D-6120-45DB-9B76-7AEEF3BA3569}" name="Table611" displayName="Table611" ref="A36:G58" totalsRowShown="0" headerRowBorderDxfId="49" tableBorderDxfId="48">
  <autoFilter ref="A36:G58" xr:uid="{E472754D-6120-45DB-9B76-7AEEF3BA3569}"/>
  <tableColumns count="7">
    <tableColumn id="1" xr3:uid="{F9320C00-040A-4ECC-97A9-CCBA240DFE63}" name="Face"/>
    <tableColumn id="2" xr3:uid="{2FC7C249-590B-468C-BC8C-B96B94DBA26E}" name="ID" dataDxfId="47"/>
    <tableColumn id="3" xr3:uid="{A4CB079B-C1BF-49E5-9E72-C6B10ACA17D3}" name="min (mm)" dataDxfId="46"/>
    <tableColumn id="4" xr3:uid="{64818F11-D8DC-41F8-B1FD-AE731B24F029}" name="max (mm)" dataDxfId="45"/>
    <tableColumn id="5" xr3:uid="{27E62C54-5B10-41EC-ADAA-AB63C0930484}" name="difference" dataDxfId="44">
      <calculatedColumnFormula>Table611[[#This Row],[max (mm)]]-Table611[[#This Row],[min (mm)]]</calculatedColumnFormula>
    </tableColumn>
    <tableColumn id="6" xr3:uid="{342D4F29-9773-46AB-AE2A-8E255DC903CB}" name="visible max" dataDxfId="43"/>
    <tableColumn id="7" xr3:uid="{86622D85-B5CA-43F2-9218-204C4A6CD32B}" name="visible range" dataDxfId="42">
      <calculatedColumnFormula>Table611[[#This Row],[visible max]]-Table611[[#This Row],[min (mm)]]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04EDFA-948D-4EB4-A7BD-7698CDD22208}" name="Table12" displayName="Table12" ref="A60:G75" totalsRowShown="0" headerRowDxfId="41" dataDxfId="39" headerRowBorderDxfId="40" tableBorderDxfId="38">
  <autoFilter ref="A60:G75" xr:uid="{D004EDFA-948D-4EB4-A7BD-7698CDD22208}"/>
  <tableColumns count="7">
    <tableColumn id="1" xr3:uid="{E0C98B60-AEE8-4106-98DF-C836FA204635}" name="Scene" dataDxfId="37"/>
    <tableColumn id="2" xr3:uid="{4A5CA146-6F44-4292-AE40-9C210702001D}" name="ID" dataDxfId="36"/>
    <tableColumn id="3" xr3:uid="{5BF1F243-5E74-4124-A4C6-50B3E8F4E9F7}" name="min (mm)" dataDxfId="35"/>
    <tableColumn id="4" xr3:uid="{D6E08EAF-5732-4845-A782-4200E1A6DF31}" name="max (mm)" dataDxfId="34"/>
    <tableColumn id="5" xr3:uid="{27AAF6CD-299E-4FA7-956A-A59501878BCF}" name="difference" dataDxfId="33">
      <calculatedColumnFormula>D61-C61</calculatedColumnFormula>
    </tableColumn>
    <tableColumn id="6" xr3:uid="{D0C20C5C-D18A-4D4E-8C35-9D2154952AA2}" name="visible max" dataDxfId="32"/>
    <tableColumn id="7" xr3:uid="{B4D1D7D5-609F-4DE3-8363-9CBC9B676053}" name="visible range" dataDxfId="31">
      <calculatedColumnFormula>F61-C61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30">
  <autoFilter ref="A1:E23" xr:uid="{3A449E8A-54D5-4F96-B244-604FFA469FAB}"/>
  <tableColumns count="5">
    <tableColumn id="1" xr3:uid="{55B9CB86-FFCE-4001-84E7-926E143A4754}" name="Object" dataDxfId="29"/>
    <tableColumn id="2" xr3:uid="{154C99C7-865E-4E8A-A7F6-E66DA111723A}" name="min (mm)"/>
    <tableColumn id="3" xr3:uid="{AE9CF431-6E41-4056-8560-A1AC568C7EBE}" name="max (mm)" dataDxfId="28"/>
    <tableColumn id="5" xr3:uid="{76DFDC72-E303-4FEC-BA19-A7B7905D48E6}" name="difference" dataDxfId="27"/>
    <tableColumn id="4" xr3:uid="{86CCC425-700A-4799-9101-C4A00D694DF1}" name="Name for Laurie" dataDxfId="2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25" headerRowBorderDxfId="24" tableBorderDxfId="23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22"/>
    <tableColumn id="3" xr3:uid="{3CB21645-326E-4574-AFB3-34F9791D5471}" name="max (mm)" dataDxfId="21"/>
    <tableColumn id="4" xr3:uid="{918C54AB-7387-4D94-AA80-5131BB40203A}" name="difference" dataDxfId="20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19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18"/>
    <tableColumn id="3" xr3:uid="{FB15EA57-A619-4964-9361-C1A3E27175D2}" name="max (mm)" dataDxfId="17"/>
    <tableColumn id="4" xr3:uid="{E1869867-A80E-41A7-B31F-522489EEE516}" name="difference" dataDxfId="16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15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14"/>
    <tableColumn id="3" xr3:uid="{8074353A-B484-4914-9393-50D4D9F35826}" name="max (mm)" dataDxfId="13"/>
    <tableColumn id="6" xr3:uid="{899C8A0F-DBCF-4438-A411-376E69E1AA2C}" name="difference" dataDxfId="12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11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10"/>
    <tableColumn id="5" xr3:uid="{83E3347B-3390-4FF2-A393-EE91BEFE460B}" name="max (mm)" dataDxfId="9"/>
    <tableColumn id="6" xr3:uid="{7B1D1000-160D-42F2-9CD5-738BA9E02C5D}" name="difference" dataDxfId="8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EEF0F-4CE0-4FD5-A4F7-FD22EBC0B6F5}" name="Table3" displayName="Table3" ref="I1:N16" totalsRowShown="0" headerRowDxfId="7" tableBorderDxfId="6">
  <autoFilter ref="I1:N16" xr:uid="{8AAEEF0F-4CE0-4FD5-A4F7-FD22EBC0B6F5}"/>
  <tableColumns count="6">
    <tableColumn id="1" xr3:uid="{A15B9D7D-90D4-4490-AD0F-6639C18D4AFE}" name="Object"/>
    <tableColumn id="2" xr3:uid="{D7ED0EDC-C8C8-4BCE-AC26-E4BEE117B386}" name="min (mm)"/>
    <tableColumn id="3" xr3:uid="{0D19BBCC-4180-4BBA-9303-E2AABBB69849}" name="max (mm)"/>
    <tableColumn id="4" xr3:uid="{17A732FC-1E11-443A-B767-9B680CB793EF}" name="difference"/>
    <tableColumn id="5" xr3:uid="{6818341E-367B-4A2C-B8B3-7EA9CAC9C1A7}" name="Column1"/>
    <tableColumn id="6" xr3:uid="{BB9331E3-A228-431D-BF0B-1EE6062F47B1}" name="Laurie feedback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AA9CF-A7EC-4231-A753-D4D7DC54AD79}" name="Table55" displayName="Table55" ref="P25:T44" totalsRowShown="0" headerRowDxfId="5" headerRowBorderDxfId="4" tableBorderDxfId="3">
  <autoFilter ref="P25:T44" xr:uid="{AB6AA9CF-A7EC-4231-A753-D4D7DC54AD79}"/>
  <tableColumns count="5">
    <tableColumn id="1" xr3:uid="{7F529B42-9949-412D-81C6-BCE79AF237DB}" name="BodyPart (Becca location)"/>
    <tableColumn id="2" xr3:uid="{DB3AD73E-DB0F-4103-89D0-0836D2BDA43B}" name="min (mm)" dataDxfId="2"/>
    <tableColumn id="3" xr3:uid="{E2A83526-83AF-442A-BC53-4A7E9897DAB0}" name="max (mm)" dataDxfId="1"/>
    <tableColumn id="4" xr3:uid="{8F424AB7-E597-407F-B3E1-9BF86EBEFDBC}" name="difference" dataDxfId="0">
      <calculatedColumnFormula>Table55[[#This Row],[max (mm)]]-Table55[[#This Row],[min (mm)]]</calculatedColumnFormula>
    </tableColumn>
    <tableColumn id="5" xr3:uid="{3C9C5DEB-D604-4E60-9DAF-E87D2FCCDA70}" name="Name for Lauri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D86-D93F-4507-92E5-98F2DF597463}">
  <dimension ref="A1:BA16"/>
  <sheetViews>
    <sheetView topLeftCell="D1" workbookViewId="0">
      <selection activeCell="AI22" sqref="AI22"/>
    </sheetView>
  </sheetViews>
  <sheetFormatPr defaultRowHeight="15"/>
  <cols>
    <col min="1" max="1" width="4.140625" customWidth="1"/>
    <col min="2" max="2" width="10.5703125" customWidth="1"/>
    <col min="3" max="3" width="9.140625" customWidth="1"/>
    <col min="4" max="24" width="5" customWidth="1"/>
    <col min="25" max="25" width="6.85546875" customWidth="1"/>
    <col min="26" max="26" width="6.7109375" customWidth="1"/>
    <col min="27" max="27" width="6.42578125" customWidth="1"/>
    <col min="28" max="28" width="6" customWidth="1"/>
    <col min="29" max="29" width="6.42578125" customWidth="1"/>
    <col min="30" max="43" width="7.42578125" customWidth="1"/>
    <col min="44" max="44" width="6.7109375" customWidth="1"/>
    <col min="45" max="53" width="5" customWidth="1"/>
  </cols>
  <sheetData>
    <row r="1" spans="1:53">
      <c r="A1" s="3"/>
      <c r="B1" s="19" t="s">
        <v>169</v>
      </c>
      <c r="C1" s="22">
        <v>0</v>
      </c>
      <c r="D1" s="22">
        <v>5.0999999999999996</v>
      </c>
      <c r="E1" s="22">
        <v>10.199999999999999</v>
      </c>
      <c r="F1" s="22">
        <v>15.3</v>
      </c>
      <c r="G1" s="22">
        <v>20.399999999999999</v>
      </c>
      <c r="H1" s="22">
        <v>25.5</v>
      </c>
      <c r="I1" s="22">
        <v>30.6</v>
      </c>
      <c r="J1" s="22">
        <v>35.700000000000003</v>
      </c>
      <c r="K1" s="22">
        <v>40.799999999999997</v>
      </c>
      <c r="L1" s="22">
        <v>45.9</v>
      </c>
      <c r="M1" s="22">
        <v>51</v>
      </c>
      <c r="N1" s="22">
        <v>56.1</v>
      </c>
      <c r="O1" s="22">
        <v>61.2</v>
      </c>
      <c r="P1" s="22">
        <v>66.3</v>
      </c>
      <c r="Q1" s="22">
        <v>71.400000000000006</v>
      </c>
      <c r="R1" s="22">
        <v>76.5</v>
      </c>
      <c r="S1" s="22">
        <v>81.599999999999994</v>
      </c>
      <c r="T1" s="22">
        <v>86.7</v>
      </c>
      <c r="U1" s="22">
        <v>91.8</v>
      </c>
      <c r="V1" s="22">
        <v>96.9</v>
      </c>
      <c r="W1" s="22">
        <v>102</v>
      </c>
      <c r="X1" s="22">
        <v>107.1</v>
      </c>
      <c r="Y1" s="22">
        <v>112.2</v>
      </c>
      <c r="Z1" s="22">
        <v>117.3</v>
      </c>
      <c r="AA1" s="22">
        <v>122.4</v>
      </c>
      <c r="AB1" s="22">
        <v>127.5</v>
      </c>
      <c r="AC1" s="22">
        <v>132.6</v>
      </c>
      <c r="AD1" s="22">
        <v>137.69999999999999</v>
      </c>
      <c r="AE1" s="22">
        <v>142.80000000000001</v>
      </c>
      <c r="AF1" s="22">
        <v>147.9</v>
      </c>
      <c r="AG1" s="22">
        <v>153</v>
      </c>
      <c r="AH1" s="22">
        <v>158.1</v>
      </c>
      <c r="AI1" s="22">
        <v>163.19999999999999</v>
      </c>
      <c r="AJ1" s="22">
        <v>168.3</v>
      </c>
      <c r="AK1" s="22">
        <v>173.4</v>
      </c>
      <c r="AL1" s="22">
        <v>178.5</v>
      </c>
      <c r="AM1" s="22">
        <v>183.6</v>
      </c>
      <c r="AN1" s="22">
        <v>188.7</v>
      </c>
      <c r="AO1" s="22">
        <v>193.8</v>
      </c>
      <c r="AP1" s="22">
        <v>198.9</v>
      </c>
      <c r="AQ1" s="22">
        <v>204</v>
      </c>
      <c r="AR1" s="22">
        <v>209.1</v>
      </c>
      <c r="AS1" s="22">
        <v>214.2</v>
      </c>
      <c r="AT1" s="22">
        <v>219.3</v>
      </c>
      <c r="AU1" s="22">
        <v>224.4</v>
      </c>
      <c r="AV1" s="22">
        <v>229.5</v>
      </c>
      <c r="AW1" s="22">
        <v>234.6</v>
      </c>
      <c r="AX1" s="22">
        <v>239.7</v>
      </c>
      <c r="AY1" s="22">
        <v>244.8</v>
      </c>
      <c r="AZ1" s="22">
        <v>249.9</v>
      </c>
      <c r="BA1" s="22">
        <v>255</v>
      </c>
    </row>
    <row r="2" spans="1:53">
      <c r="A2" s="6"/>
      <c r="B2" s="19" t="s">
        <v>170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54" t="s">
        <v>171</v>
      </c>
      <c r="Z2" s="54"/>
      <c r="AA2" s="54"/>
      <c r="AB2" s="54"/>
      <c r="AC2" s="54"/>
      <c r="AD2" s="45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6" t="s">
        <v>172</v>
      </c>
      <c r="AS2" s="22"/>
      <c r="AT2" s="22"/>
      <c r="AU2" s="22"/>
      <c r="AV2" s="22"/>
      <c r="AW2" s="22"/>
      <c r="AX2" s="22"/>
      <c r="AY2" s="22"/>
      <c r="AZ2" s="22"/>
      <c r="BA2" s="22"/>
    </row>
    <row r="3" spans="1:53" ht="15" customHeight="1">
      <c r="A3" s="57" t="s">
        <v>25</v>
      </c>
      <c r="B3" s="48">
        <v>1</v>
      </c>
      <c r="C3">
        <v>5762223</v>
      </c>
      <c r="D3">
        <v>0</v>
      </c>
      <c r="E3">
        <v>0</v>
      </c>
      <c r="F3">
        <v>0</v>
      </c>
      <c r="G3">
        <v>6</v>
      </c>
      <c r="H3">
        <v>12</v>
      </c>
      <c r="I3">
        <v>15</v>
      </c>
      <c r="J3">
        <v>42</v>
      </c>
      <c r="K3">
        <v>54</v>
      </c>
      <c r="L3">
        <v>75</v>
      </c>
      <c r="M3">
        <v>126</v>
      </c>
      <c r="N3">
        <v>177</v>
      </c>
      <c r="O3">
        <v>264</v>
      </c>
      <c r="P3">
        <v>420</v>
      </c>
      <c r="Q3">
        <v>507</v>
      </c>
      <c r="R3">
        <v>741</v>
      </c>
      <c r="S3">
        <v>972</v>
      </c>
      <c r="T3">
        <v>1260</v>
      </c>
      <c r="U3">
        <v>1773</v>
      </c>
      <c r="V3">
        <v>1179</v>
      </c>
      <c r="W3">
        <v>1197</v>
      </c>
      <c r="X3">
        <v>1425</v>
      </c>
      <c r="Y3" s="55">
        <v>1530</v>
      </c>
      <c r="Z3" s="53">
        <v>1665</v>
      </c>
      <c r="AA3" s="53">
        <v>1995</v>
      </c>
      <c r="AB3" s="53">
        <v>2901</v>
      </c>
      <c r="AC3" s="53">
        <v>2952</v>
      </c>
      <c r="AD3" s="53">
        <v>3507</v>
      </c>
      <c r="AE3" s="53">
        <v>2973</v>
      </c>
      <c r="AF3" s="53">
        <v>1524</v>
      </c>
      <c r="AG3" s="53">
        <v>795</v>
      </c>
      <c r="AH3" s="53">
        <v>1392</v>
      </c>
      <c r="AI3" s="53">
        <v>4260</v>
      </c>
      <c r="AJ3" s="53">
        <v>9852</v>
      </c>
      <c r="AK3" s="53">
        <v>19605</v>
      </c>
      <c r="AL3" s="53">
        <v>40107</v>
      </c>
      <c r="AM3" s="53">
        <v>42897</v>
      </c>
      <c r="AN3" s="53">
        <v>52353</v>
      </c>
      <c r="AO3" s="53">
        <v>80643</v>
      </c>
      <c r="AP3" s="53">
        <v>91590</v>
      </c>
      <c r="AQ3" s="53">
        <v>84933</v>
      </c>
      <c r="AR3" s="56">
        <v>858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>
        <v>0</v>
      </c>
    </row>
    <row r="4" spans="1:53">
      <c r="A4" s="58"/>
      <c r="B4" s="19">
        <v>2</v>
      </c>
      <c r="C4">
        <v>5682825</v>
      </c>
      <c r="D4">
        <v>0</v>
      </c>
      <c r="E4">
        <v>0</v>
      </c>
      <c r="F4">
        <v>9</v>
      </c>
      <c r="G4">
        <v>0</v>
      </c>
      <c r="H4">
        <v>15</v>
      </c>
      <c r="I4">
        <v>12</v>
      </c>
      <c r="J4">
        <v>15</v>
      </c>
      <c r="K4">
        <v>12</v>
      </c>
      <c r="L4">
        <v>21</v>
      </c>
      <c r="M4">
        <v>27</v>
      </c>
      <c r="N4">
        <v>21</v>
      </c>
      <c r="O4">
        <v>36</v>
      </c>
      <c r="P4">
        <v>33</v>
      </c>
      <c r="Q4">
        <v>138</v>
      </c>
      <c r="R4">
        <v>147</v>
      </c>
      <c r="S4">
        <v>123</v>
      </c>
      <c r="T4">
        <v>129</v>
      </c>
      <c r="U4">
        <v>105</v>
      </c>
      <c r="V4">
        <v>153</v>
      </c>
      <c r="W4">
        <v>138</v>
      </c>
      <c r="X4">
        <v>138</v>
      </c>
      <c r="Y4" s="46">
        <v>195</v>
      </c>
      <c r="Z4" s="45">
        <v>216</v>
      </c>
      <c r="AA4" s="45">
        <v>660</v>
      </c>
      <c r="AB4" s="45">
        <v>1215</v>
      </c>
      <c r="AC4" s="45">
        <v>1524</v>
      </c>
      <c r="AD4" s="45">
        <v>2235</v>
      </c>
      <c r="AE4" s="45">
        <v>3273</v>
      </c>
      <c r="AF4" s="45">
        <v>3840</v>
      </c>
      <c r="AG4" s="45">
        <v>4797</v>
      </c>
      <c r="AH4" s="45">
        <v>6084</v>
      </c>
      <c r="AI4" s="45">
        <v>6663</v>
      </c>
      <c r="AJ4" s="45">
        <v>8232</v>
      </c>
      <c r="AK4" s="45">
        <v>10416</v>
      </c>
      <c r="AL4" s="45">
        <v>20016</v>
      </c>
      <c r="AM4" s="45">
        <v>29313</v>
      </c>
      <c r="AN4" s="45">
        <v>61314</v>
      </c>
      <c r="AO4" s="45">
        <v>134529</v>
      </c>
      <c r="AP4" s="45">
        <v>198522</v>
      </c>
      <c r="AQ4" s="45">
        <v>43485</v>
      </c>
      <c r="AR4" s="47">
        <v>174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0</v>
      </c>
    </row>
    <row r="5" spans="1:53">
      <c r="A5" s="58"/>
      <c r="B5" s="19">
        <v>3</v>
      </c>
      <c r="C5">
        <v>5421729</v>
      </c>
      <c r="D5">
        <v>15</v>
      </c>
      <c r="E5">
        <v>39</v>
      </c>
      <c r="F5">
        <v>87</v>
      </c>
      <c r="G5">
        <v>123</v>
      </c>
      <c r="H5">
        <v>222</v>
      </c>
      <c r="I5">
        <v>264</v>
      </c>
      <c r="J5">
        <v>306</v>
      </c>
      <c r="K5">
        <v>381</v>
      </c>
      <c r="L5">
        <v>465</v>
      </c>
      <c r="M5">
        <v>543</v>
      </c>
      <c r="N5">
        <v>633</v>
      </c>
      <c r="O5">
        <v>690</v>
      </c>
      <c r="P5">
        <v>735</v>
      </c>
      <c r="Q5">
        <v>636</v>
      </c>
      <c r="R5">
        <v>540</v>
      </c>
      <c r="S5">
        <v>327</v>
      </c>
      <c r="T5">
        <v>285</v>
      </c>
      <c r="U5">
        <v>201</v>
      </c>
      <c r="V5">
        <v>192</v>
      </c>
      <c r="W5">
        <v>189</v>
      </c>
      <c r="X5">
        <v>141</v>
      </c>
      <c r="Y5" s="46">
        <v>69</v>
      </c>
      <c r="Z5" s="45">
        <v>27</v>
      </c>
      <c r="AA5" s="45">
        <v>45</v>
      </c>
      <c r="AB5" s="45">
        <v>369</v>
      </c>
      <c r="AC5" s="45">
        <v>900</v>
      </c>
      <c r="AD5" s="45">
        <v>2007</v>
      </c>
      <c r="AE5" s="45">
        <v>10185</v>
      </c>
      <c r="AF5" s="45">
        <v>19884</v>
      </c>
      <c r="AG5" s="45">
        <v>27591</v>
      </c>
      <c r="AH5" s="45">
        <v>38193</v>
      </c>
      <c r="AI5" s="45">
        <v>39960</v>
      </c>
      <c r="AJ5" s="45">
        <v>50376</v>
      </c>
      <c r="AK5" s="45">
        <v>53457</v>
      </c>
      <c r="AL5" s="45">
        <v>83187</v>
      </c>
      <c r="AM5" s="45">
        <v>87684</v>
      </c>
      <c r="AN5" s="45">
        <v>96792</v>
      </c>
      <c r="AO5" s="45">
        <v>115146</v>
      </c>
      <c r="AP5" s="45">
        <v>102303</v>
      </c>
      <c r="AQ5" s="45">
        <v>62847</v>
      </c>
      <c r="AR5" s="47">
        <v>1035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2">
        <v>0</v>
      </c>
    </row>
    <row r="6" spans="1:53">
      <c r="A6" s="58"/>
      <c r="B6" s="19">
        <v>4</v>
      </c>
      <c r="C6">
        <v>5861466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24</v>
      </c>
      <c r="M6">
        <v>45</v>
      </c>
      <c r="N6">
        <v>66</v>
      </c>
      <c r="O6">
        <v>99</v>
      </c>
      <c r="P6">
        <v>129</v>
      </c>
      <c r="Q6">
        <v>87</v>
      </c>
      <c r="R6">
        <v>138</v>
      </c>
      <c r="S6">
        <v>189</v>
      </c>
      <c r="T6">
        <v>219</v>
      </c>
      <c r="U6">
        <v>171</v>
      </c>
      <c r="V6">
        <v>36</v>
      </c>
      <c r="W6">
        <v>0</v>
      </c>
      <c r="X6">
        <v>3</v>
      </c>
      <c r="Y6" s="46">
        <v>0</v>
      </c>
      <c r="Z6" s="45">
        <v>33</v>
      </c>
      <c r="AA6" s="45">
        <v>273</v>
      </c>
      <c r="AB6" s="45">
        <v>789</v>
      </c>
      <c r="AC6" s="45">
        <v>1251</v>
      </c>
      <c r="AD6" s="45">
        <v>2646</v>
      </c>
      <c r="AE6" s="45">
        <v>3183</v>
      </c>
      <c r="AF6" s="45">
        <v>2985</v>
      </c>
      <c r="AG6" s="45">
        <v>3042</v>
      </c>
      <c r="AH6" s="45">
        <v>4125</v>
      </c>
      <c r="AI6" s="45">
        <v>4116</v>
      </c>
      <c r="AJ6" s="45">
        <v>6744</v>
      </c>
      <c r="AK6" s="45">
        <v>13401</v>
      </c>
      <c r="AL6" s="45">
        <v>22899</v>
      </c>
      <c r="AM6" s="45">
        <v>27789</v>
      </c>
      <c r="AN6" s="45">
        <v>48195</v>
      </c>
      <c r="AO6" s="45">
        <v>72021</v>
      </c>
      <c r="AP6" s="45">
        <v>82953</v>
      </c>
      <c r="AQ6" s="45">
        <v>60855</v>
      </c>
      <c r="AR6" s="47">
        <v>810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0</v>
      </c>
    </row>
    <row r="7" spans="1:53">
      <c r="A7" s="58"/>
      <c r="B7" s="19">
        <v>6</v>
      </c>
      <c r="C7">
        <v>5908230</v>
      </c>
      <c r="D7">
        <v>0</v>
      </c>
      <c r="E7">
        <v>0</v>
      </c>
      <c r="F7">
        <v>3</v>
      </c>
      <c r="G7">
        <v>3</v>
      </c>
      <c r="H7">
        <v>3</v>
      </c>
      <c r="I7">
        <v>15</v>
      </c>
      <c r="J7">
        <v>15</v>
      </c>
      <c r="K7">
        <v>21</v>
      </c>
      <c r="L7">
        <v>24</v>
      </c>
      <c r="M7">
        <v>33</v>
      </c>
      <c r="N7">
        <v>57</v>
      </c>
      <c r="O7">
        <v>93</v>
      </c>
      <c r="P7">
        <v>165</v>
      </c>
      <c r="Q7">
        <v>276</v>
      </c>
      <c r="R7">
        <v>381</v>
      </c>
      <c r="S7">
        <v>534</v>
      </c>
      <c r="T7">
        <v>720</v>
      </c>
      <c r="U7">
        <v>1161</v>
      </c>
      <c r="V7">
        <v>1818</v>
      </c>
      <c r="W7">
        <v>2778</v>
      </c>
      <c r="X7">
        <v>3690</v>
      </c>
      <c r="Y7" s="46">
        <v>4143</v>
      </c>
      <c r="Z7" s="45">
        <v>4605</v>
      </c>
      <c r="AA7" s="45">
        <v>5592</v>
      </c>
      <c r="AB7" s="45">
        <v>8994</v>
      </c>
      <c r="AC7" s="45">
        <v>9378</v>
      </c>
      <c r="AD7" s="45">
        <v>14685</v>
      </c>
      <c r="AE7" s="45">
        <v>13740</v>
      </c>
      <c r="AF7" s="45">
        <v>15867</v>
      </c>
      <c r="AG7" s="45">
        <v>19236</v>
      </c>
      <c r="AH7" s="45">
        <v>21837</v>
      </c>
      <c r="AI7" s="45">
        <v>22362</v>
      </c>
      <c r="AJ7" s="45">
        <v>25977</v>
      </c>
      <c r="AK7" s="45">
        <v>32052</v>
      </c>
      <c r="AL7" s="45">
        <v>14775</v>
      </c>
      <c r="AM7" s="45">
        <v>13359</v>
      </c>
      <c r="AN7" s="45">
        <v>16686</v>
      </c>
      <c r="AO7" s="45">
        <v>15447</v>
      </c>
      <c r="AP7" s="45">
        <v>17835</v>
      </c>
      <c r="AQ7" s="45">
        <v>24168</v>
      </c>
      <c r="AR7" s="47">
        <v>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2">
        <v>0</v>
      </c>
    </row>
    <row r="8" spans="1:53">
      <c r="A8" s="58"/>
      <c r="B8" s="19">
        <v>7</v>
      </c>
      <c r="C8">
        <v>5575407</v>
      </c>
      <c r="D8">
        <v>3</v>
      </c>
      <c r="E8">
        <v>3</v>
      </c>
      <c r="F8">
        <v>6</v>
      </c>
      <c r="G8">
        <v>9</v>
      </c>
      <c r="H8">
        <v>24</v>
      </c>
      <c r="I8">
        <v>3</v>
      </c>
      <c r="J8">
        <v>18</v>
      </c>
      <c r="K8">
        <v>24</v>
      </c>
      <c r="L8">
        <v>36</v>
      </c>
      <c r="M8">
        <v>36</v>
      </c>
      <c r="N8">
        <v>15</v>
      </c>
      <c r="O8">
        <v>33</v>
      </c>
      <c r="P8">
        <v>18</v>
      </c>
      <c r="Q8">
        <v>66</v>
      </c>
      <c r="R8">
        <v>153</v>
      </c>
      <c r="S8">
        <v>141</v>
      </c>
      <c r="T8">
        <v>174</v>
      </c>
      <c r="U8">
        <v>234</v>
      </c>
      <c r="V8">
        <v>321</v>
      </c>
      <c r="W8">
        <v>423</v>
      </c>
      <c r="X8">
        <v>600</v>
      </c>
      <c r="Y8" s="46">
        <v>783</v>
      </c>
      <c r="Z8" s="45">
        <v>945</v>
      </c>
      <c r="AA8" s="45">
        <v>1206</v>
      </c>
      <c r="AB8" s="45">
        <v>1938</v>
      </c>
      <c r="AC8" s="45">
        <v>2283</v>
      </c>
      <c r="AD8" s="45">
        <v>3138</v>
      </c>
      <c r="AE8" s="45">
        <v>4482</v>
      </c>
      <c r="AF8" s="45">
        <v>6726</v>
      </c>
      <c r="AG8" s="45">
        <v>10029</v>
      </c>
      <c r="AH8" s="45">
        <v>11541</v>
      </c>
      <c r="AI8" s="45">
        <v>13848</v>
      </c>
      <c r="AJ8" s="45">
        <v>18030</v>
      </c>
      <c r="AK8" s="45">
        <v>23208</v>
      </c>
      <c r="AL8" s="45">
        <v>36228</v>
      </c>
      <c r="AM8" s="45">
        <v>41673</v>
      </c>
      <c r="AN8" s="45">
        <v>57783</v>
      </c>
      <c r="AO8" s="45">
        <v>85827</v>
      </c>
      <c r="AP8" s="45">
        <v>132150</v>
      </c>
      <c r="AQ8" s="45">
        <v>189495</v>
      </c>
      <c r="AR8" s="47">
        <v>1740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2">
        <v>0</v>
      </c>
    </row>
    <row r="9" spans="1:53">
      <c r="A9" s="58"/>
      <c r="B9" s="19">
        <v>8</v>
      </c>
      <c r="C9">
        <v>5746935</v>
      </c>
      <c r="D9">
        <v>0</v>
      </c>
      <c r="E9">
        <v>3</v>
      </c>
      <c r="F9">
        <v>0</v>
      </c>
      <c r="G9">
        <v>3</v>
      </c>
      <c r="H9">
        <v>3</v>
      </c>
      <c r="I9">
        <v>12</v>
      </c>
      <c r="J9">
        <v>39</v>
      </c>
      <c r="K9">
        <v>93</v>
      </c>
      <c r="L9">
        <v>90</v>
      </c>
      <c r="M9">
        <v>147</v>
      </c>
      <c r="N9">
        <v>210</v>
      </c>
      <c r="O9">
        <v>285</v>
      </c>
      <c r="P9">
        <v>363</v>
      </c>
      <c r="Q9">
        <v>453</v>
      </c>
      <c r="R9">
        <v>621</v>
      </c>
      <c r="S9">
        <v>624</v>
      </c>
      <c r="T9">
        <v>681</v>
      </c>
      <c r="U9">
        <v>741</v>
      </c>
      <c r="V9">
        <v>819</v>
      </c>
      <c r="W9">
        <v>780</v>
      </c>
      <c r="X9">
        <v>705</v>
      </c>
      <c r="Y9" s="46">
        <v>726</v>
      </c>
      <c r="Z9" s="45">
        <v>663</v>
      </c>
      <c r="AA9" s="45">
        <v>522</v>
      </c>
      <c r="AB9" s="45">
        <v>690</v>
      </c>
      <c r="AC9" s="45">
        <v>654</v>
      </c>
      <c r="AD9" s="45">
        <v>519</v>
      </c>
      <c r="AE9" s="45">
        <v>552</v>
      </c>
      <c r="AF9" s="45">
        <v>681</v>
      </c>
      <c r="AG9" s="45">
        <v>687</v>
      </c>
      <c r="AH9" s="45">
        <v>1197</v>
      </c>
      <c r="AI9" s="45">
        <v>1818</v>
      </c>
      <c r="AJ9" s="45">
        <v>2784</v>
      </c>
      <c r="AK9" s="45">
        <v>4257</v>
      </c>
      <c r="AL9" s="45">
        <v>9225</v>
      </c>
      <c r="AM9" s="45">
        <v>16671</v>
      </c>
      <c r="AN9" s="45">
        <v>36699</v>
      </c>
      <c r="AO9" s="45">
        <v>87156</v>
      </c>
      <c r="AP9" s="45">
        <v>153768</v>
      </c>
      <c r="AQ9" s="45">
        <v>146343</v>
      </c>
      <c r="AR9" s="47">
        <v>1581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2">
        <v>0</v>
      </c>
    </row>
    <row r="10" spans="1:53">
      <c r="A10" s="58"/>
      <c r="B10" s="19">
        <v>9</v>
      </c>
      <c r="C10">
        <v>6014433</v>
      </c>
      <c r="D10">
        <v>3</v>
      </c>
      <c r="E10">
        <v>6</v>
      </c>
      <c r="F10">
        <v>9</v>
      </c>
      <c r="G10">
        <v>6</v>
      </c>
      <c r="H10">
        <v>15</v>
      </c>
      <c r="I10">
        <v>24</v>
      </c>
      <c r="J10">
        <v>33</v>
      </c>
      <c r="K10">
        <v>54</v>
      </c>
      <c r="L10">
        <v>81</v>
      </c>
      <c r="M10">
        <v>90</v>
      </c>
      <c r="N10">
        <v>114</v>
      </c>
      <c r="O10">
        <v>153</v>
      </c>
      <c r="P10">
        <v>144</v>
      </c>
      <c r="Q10">
        <v>216</v>
      </c>
      <c r="R10">
        <v>243</v>
      </c>
      <c r="S10">
        <v>276</v>
      </c>
      <c r="T10">
        <v>288</v>
      </c>
      <c r="U10">
        <v>297</v>
      </c>
      <c r="V10">
        <v>357</v>
      </c>
      <c r="W10">
        <v>360</v>
      </c>
      <c r="X10">
        <v>435</v>
      </c>
      <c r="Y10" s="46">
        <v>459</v>
      </c>
      <c r="Z10" s="45">
        <v>531</v>
      </c>
      <c r="AA10" s="45">
        <v>621</v>
      </c>
      <c r="AB10" s="45">
        <v>810</v>
      </c>
      <c r="AC10" s="45">
        <v>825</v>
      </c>
      <c r="AD10" s="45">
        <v>996</v>
      </c>
      <c r="AE10" s="45">
        <v>1167</v>
      </c>
      <c r="AF10" s="45">
        <v>1377</v>
      </c>
      <c r="AG10" s="45">
        <v>1572</v>
      </c>
      <c r="AH10" s="45">
        <v>1632</v>
      </c>
      <c r="AI10" s="45">
        <v>2193</v>
      </c>
      <c r="AJ10" s="45">
        <v>3996</v>
      </c>
      <c r="AK10" s="45">
        <v>6504</v>
      </c>
      <c r="AL10" s="45">
        <v>15504</v>
      </c>
      <c r="AM10" s="45">
        <v>18927</v>
      </c>
      <c r="AN10" s="45">
        <v>14136</v>
      </c>
      <c r="AO10" s="45">
        <v>21051</v>
      </c>
      <c r="AP10" s="45">
        <v>54135</v>
      </c>
      <c r="AQ10" s="45">
        <v>56430</v>
      </c>
      <c r="AR10" s="47">
        <v>297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2">
        <v>0</v>
      </c>
    </row>
    <row r="11" spans="1:53">
      <c r="A11" s="58"/>
      <c r="B11" s="19">
        <v>14</v>
      </c>
      <c r="C11">
        <v>5642202</v>
      </c>
      <c r="D11">
        <v>0</v>
      </c>
      <c r="E11">
        <v>0</v>
      </c>
      <c r="F11">
        <v>0</v>
      </c>
      <c r="G11">
        <v>0</v>
      </c>
      <c r="H11">
        <v>3</v>
      </c>
      <c r="I11">
        <v>3</v>
      </c>
      <c r="J11">
        <v>0</v>
      </c>
      <c r="K11">
        <v>3</v>
      </c>
      <c r="L11">
        <v>6</v>
      </c>
      <c r="M11">
        <v>3</v>
      </c>
      <c r="N11">
        <v>6</v>
      </c>
      <c r="O11">
        <v>21</v>
      </c>
      <c r="P11">
        <v>3</v>
      </c>
      <c r="Q11">
        <v>15</v>
      </c>
      <c r="R11">
        <v>30</v>
      </c>
      <c r="S11">
        <v>24</v>
      </c>
      <c r="T11">
        <v>30</v>
      </c>
      <c r="U11">
        <v>45</v>
      </c>
      <c r="V11">
        <v>60</v>
      </c>
      <c r="W11">
        <v>96</v>
      </c>
      <c r="X11">
        <v>126</v>
      </c>
      <c r="Y11" s="46">
        <v>153</v>
      </c>
      <c r="Z11" s="45">
        <v>219</v>
      </c>
      <c r="AA11" s="45">
        <v>258</v>
      </c>
      <c r="AB11" s="45">
        <v>480</v>
      </c>
      <c r="AC11" s="45">
        <v>663</v>
      </c>
      <c r="AD11" s="45">
        <v>903</v>
      </c>
      <c r="AE11" s="45">
        <v>1116</v>
      </c>
      <c r="AF11" s="45">
        <v>1434</v>
      </c>
      <c r="AG11" s="45">
        <v>1749</v>
      </c>
      <c r="AH11" s="45">
        <v>2913</v>
      </c>
      <c r="AI11" s="45">
        <v>4491</v>
      </c>
      <c r="AJ11" s="45">
        <v>7227</v>
      </c>
      <c r="AK11" s="45">
        <v>12756</v>
      </c>
      <c r="AL11" s="45">
        <v>28077</v>
      </c>
      <c r="AM11" s="45">
        <v>65586</v>
      </c>
      <c r="AN11" s="45">
        <v>107610</v>
      </c>
      <c r="AO11" s="45">
        <v>169998</v>
      </c>
      <c r="AP11" s="45">
        <v>156396</v>
      </c>
      <c r="AQ11" s="45">
        <v>16059</v>
      </c>
      <c r="AR11" s="47">
        <v>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2">
        <v>0</v>
      </c>
    </row>
    <row r="12" spans="1:53">
      <c r="A12" s="58"/>
      <c r="B12" s="19">
        <v>16</v>
      </c>
      <c r="C12">
        <v>6007881</v>
      </c>
      <c r="D12">
        <v>18</v>
      </c>
      <c r="E12">
        <v>39</v>
      </c>
      <c r="F12">
        <v>66</v>
      </c>
      <c r="G12">
        <v>72</v>
      </c>
      <c r="H12">
        <v>147</v>
      </c>
      <c r="I12">
        <v>144</v>
      </c>
      <c r="J12">
        <v>201</v>
      </c>
      <c r="K12">
        <v>255</v>
      </c>
      <c r="L12">
        <v>324</v>
      </c>
      <c r="M12">
        <v>384</v>
      </c>
      <c r="N12">
        <v>465</v>
      </c>
      <c r="O12">
        <v>723</v>
      </c>
      <c r="P12">
        <v>675</v>
      </c>
      <c r="Q12">
        <v>567</v>
      </c>
      <c r="R12">
        <v>627</v>
      </c>
      <c r="S12">
        <v>519</v>
      </c>
      <c r="T12">
        <v>405</v>
      </c>
      <c r="U12">
        <v>345</v>
      </c>
      <c r="V12">
        <v>132</v>
      </c>
      <c r="W12">
        <v>84</v>
      </c>
      <c r="X12">
        <v>72</v>
      </c>
      <c r="Y12" s="46">
        <v>51</v>
      </c>
      <c r="Z12" s="45">
        <v>114</v>
      </c>
      <c r="AA12" s="45">
        <v>336</v>
      </c>
      <c r="AB12" s="45">
        <v>1041</v>
      </c>
      <c r="AC12" s="45">
        <v>1524</v>
      </c>
      <c r="AD12" s="45">
        <v>2340</v>
      </c>
      <c r="AE12" s="45">
        <v>4089</v>
      </c>
      <c r="AF12" s="45">
        <v>8661</v>
      </c>
      <c r="AG12" s="45">
        <v>6804</v>
      </c>
      <c r="AH12" s="45">
        <v>5556</v>
      </c>
      <c r="AI12" s="45">
        <v>8727</v>
      </c>
      <c r="AJ12" s="45">
        <v>9624</v>
      </c>
      <c r="AK12" s="45">
        <v>13248</v>
      </c>
      <c r="AL12" s="45">
        <v>17871</v>
      </c>
      <c r="AM12" s="45">
        <v>41505</v>
      </c>
      <c r="AN12" s="45">
        <v>30234</v>
      </c>
      <c r="AO12" s="45">
        <v>29877</v>
      </c>
      <c r="AP12" s="45">
        <v>15603</v>
      </c>
      <c r="AQ12" s="45">
        <v>9423</v>
      </c>
      <c r="AR12" s="47">
        <v>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0</v>
      </c>
    </row>
    <row r="13" spans="1:53">
      <c r="A13" s="58"/>
      <c r="B13" s="19">
        <v>17</v>
      </c>
      <c r="C13">
        <v>5708397</v>
      </c>
      <c r="D13">
        <v>0</v>
      </c>
      <c r="E13">
        <v>45</v>
      </c>
      <c r="F13">
        <v>21</v>
      </c>
      <c r="G13">
        <v>90</v>
      </c>
      <c r="H13">
        <v>66</v>
      </c>
      <c r="I13">
        <v>132</v>
      </c>
      <c r="J13">
        <v>162</v>
      </c>
      <c r="K13">
        <v>186</v>
      </c>
      <c r="L13">
        <v>267</v>
      </c>
      <c r="M13">
        <v>327</v>
      </c>
      <c r="N13">
        <v>408</v>
      </c>
      <c r="O13">
        <v>477</v>
      </c>
      <c r="P13">
        <v>594</v>
      </c>
      <c r="Q13">
        <v>675</v>
      </c>
      <c r="R13">
        <v>1008</v>
      </c>
      <c r="S13">
        <v>1476</v>
      </c>
      <c r="T13">
        <v>2385</v>
      </c>
      <c r="U13">
        <v>1560</v>
      </c>
      <c r="V13">
        <v>1194</v>
      </c>
      <c r="W13">
        <v>1065</v>
      </c>
      <c r="X13">
        <v>957</v>
      </c>
      <c r="Y13" s="46">
        <v>705</v>
      </c>
      <c r="Z13" s="45">
        <v>543</v>
      </c>
      <c r="AA13" s="45">
        <v>645</v>
      </c>
      <c r="AB13" s="45">
        <v>969</v>
      </c>
      <c r="AC13" s="45">
        <v>1047</v>
      </c>
      <c r="AD13" s="45">
        <v>840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12</v>
      </c>
      <c r="AK13" s="45">
        <v>102</v>
      </c>
      <c r="AL13" s="45">
        <v>8031</v>
      </c>
      <c r="AM13" s="45">
        <v>12927</v>
      </c>
      <c r="AN13" s="45">
        <v>36036</v>
      </c>
      <c r="AO13" s="45">
        <v>80724</v>
      </c>
      <c r="AP13" s="45">
        <v>165849</v>
      </c>
      <c r="AQ13" s="45">
        <v>190725</v>
      </c>
      <c r="AR13" s="47">
        <v>153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2">
        <v>0</v>
      </c>
    </row>
    <row r="14" spans="1:53">
      <c r="A14" s="58"/>
      <c r="B14" s="19">
        <v>18</v>
      </c>
      <c r="C14">
        <v>5959452</v>
      </c>
      <c r="D14">
        <v>0</v>
      </c>
      <c r="E14">
        <v>3</v>
      </c>
      <c r="F14">
        <v>6</v>
      </c>
      <c r="G14">
        <v>6</v>
      </c>
      <c r="H14">
        <v>27</v>
      </c>
      <c r="I14">
        <v>33</v>
      </c>
      <c r="J14">
        <v>48</v>
      </c>
      <c r="K14">
        <v>66</v>
      </c>
      <c r="L14">
        <v>135</v>
      </c>
      <c r="M14">
        <v>150</v>
      </c>
      <c r="N14">
        <v>216</v>
      </c>
      <c r="O14">
        <v>339</v>
      </c>
      <c r="P14">
        <v>519</v>
      </c>
      <c r="Q14">
        <v>822</v>
      </c>
      <c r="R14">
        <v>1359</v>
      </c>
      <c r="S14">
        <v>1680</v>
      </c>
      <c r="T14">
        <v>2490</v>
      </c>
      <c r="U14">
        <v>1560</v>
      </c>
      <c r="V14">
        <v>1287</v>
      </c>
      <c r="W14">
        <v>1578</v>
      </c>
      <c r="X14">
        <v>1794</v>
      </c>
      <c r="Y14" s="46">
        <v>1920</v>
      </c>
      <c r="Z14" s="45">
        <v>2055</v>
      </c>
      <c r="AA14" s="45">
        <v>2202</v>
      </c>
      <c r="AB14" s="45">
        <v>2805</v>
      </c>
      <c r="AC14" s="45">
        <v>2619</v>
      </c>
      <c r="AD14" s="45">
        <v>2883</v>
      </c>
      <c r="AE14" s="45">
        <v>3654</v>
      </c>
      <c r="AF14" s="45">
        <v>6594</v>
      </c>
      <c r="AG14" s="45">
        <v>9399</v>
      </c>
      <c r="AH14" s="45">
        <v>13488</v>
      </c>
      <c r="AI14" s="45">
        <v>23322</v>
      </c>
      <c r="AJ14" s="45">
        <v>32865</v>
      </c>
      <c r="AK14" s="45">
        <v>20874</v>
      </c>
      <c r="AL14" s="45">
        <v>20634</v>
      </c>
      <c r="AM14" s="45">
        <v>19488</v>
      </c>
      <c r="AN14" s="45">
        <v>22491</v>
      </c>
      <c r="AO14" s="45">
        <v>24177</v>
      </c>
      <c r="AP14" s="45">
        <v>21012</v>
      </c>
      <c r="AQ14" s="45">
        <v>14490</v>
      </c>
      <c r="AR14" s="47">
        <v>258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2">
        <v>0</v>
      </c>
    </row>
    <row r="15" spans="1:53">
      <c r="A15" s="59"/>
      <c r="B15" s="15">
        <v>19</v>
      </c>
      <c r="C15">
        <v>5659911</v>
      </c>
      <c r="D15">
        <v>0</v>
      </c>
      <c r="E15">
        <v>0</v>
      </c>
      <c r="F15">
        <v>0</v>
      </c>
      <c r="G15">
        <v>3</v>
      </c>
      <c r="H15">
        <v>3</v>
      </c>
      <c r="I15">
        <v>3</v>
      </c>
      <c r="J15">
        <v>3</v>
      </c>
      <c r="K15">
        <v>0</v>
      </c>
      <c r="L15">
        <v>3</v>
      </c>
      <c r="M15">
        <v>0</v>
      </c>
      <c r="N15">
        <v>12</v>
      </c>
      <c r="O15">
        <v>39</v>
      </c>
      <c r="P15">
        <v>48</v>
      </c>
      <c r="Q15">
        <v>45</v>
      </c>
      <c r="R15">
        <v>66</v>
      </c>
      <c r="S15">
        <v>60</v>
      </c>
      <c r="T15">
        <v>147</v>
      </c>
      <c r="U15">
        <v>219</v>
      </c>
      <c r="V15">
        <v>300</v>
      </c>
      <c r="W15">
        <v>393</v>
      </c>
      <c r="X15">
        <v>630</v>
      </c>
      <c r="Y15" s="50">
        <v>765</v>
      </c>
      <c r="Z15" s="49">
        <v>948</v>
      </c>
      <c r="AA15" s="49">
        <v>1236</v>
      </c>
      <c r="AB15" s="49">
        <v>2091</v>
      </c>
      <c r="AC15" s="49">
        <v>2208</v>
      </c>
      <c r="AD15" s="49">
        <v>2916</v>
      </c>
      <c r="AE15" s="49">
        <v>3684</v>
      </c>
      <c r="AF15" s="49">
        <v>4647</v>
      </c>
      <c r="AG15" s="49">
        <v>6183</v>
      </c>
      <c r="AH15" s="49">
        <v>7902</v>
      </c>
      <c r="AI15" s="49">
        <v>10431</v>
      </c>
      <c r="AJ15" s="49">
        <v>13887</v>
      </c>
      <c r="AK15" s="49">
        <v>19059</v>
      </c>
      <c r="AL15" s="49">
        <v>33129</v>
      </c>
      <c r="AM15" s="49">
        <v>44490</v>
      </c>
      <c r="AN15" s="49">
        <v>68196</v>
      </c>
      <c r="AO15" s="49">
        <v>83412</v>
      </c>
      <c r="AP15" s="49">
        <v>119613</v>
      </c>
      <c r="AQ15" s="49">
        <v>132912</v>
      </c>
      <c r="AR15" s="51">
        <v>1206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2">
        <v>0</v>
      </c>
    </row>
    <row r="16" spans="1:53" s="4" customFormat="1">
      <c r="A16" s="52"/>
      <c r="B16" s="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</sheetData>
  <mergeCells count="1">
    <mergeCell ref="A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D5E-03E1-4D43-B753-B6D0E922BAC9}">
  <dimension ref="A2:L79"/>
  <sheetViews>
    <sheetView tabSelected="1" workbookViewId="0">
      <selection activeCell="B6" sqref="B6"/>
    </sheetView>
  </sheetViews>
  <sheetFormatPr defaultRowHeight="15"/>
  <cols>
    <col min="1" max="1" width="25.5703125" customWidth="1"/>
    <col min="2" max="2" width="18.140625" customWidth="1"/>
    <col min="3" max="3" width="12.140625" customWidth="1"/>
    <col min="4" max="4" width="17.7109375" customWidth="1"/>
    <col min="5" max="5" width="17.28515625" customWidth="1"/>
    <col min="6" max="7" width="14.42578125" customWidth="1"/>
  </cols>
  <sheetData>
    <row r="2" spans="1:9" ht="15.75" thickBot="1">
      <c r="A2" s="38" t="s">
        <v>25</v>
      </c>
      <c r="B2" s="38" t="s">
        <v>147</v>
      </c>
      <c r="C2" s="39" t="s">
        <v>23</v>
      </c>
      <c r="D2" s="39" t="s">
        <v>22</v>
      </c>
      <c r="E2" s="39" t="s">
        <v>142</v>
      </c>
      <c r="F2" s="39" t="s">
        <v>145</v>
      </c>
      <c r="G2" s="41" t="s">
        <v>146</v>
      </c>
      <c r="H2" t="s">
        <v>174</v>
      </c>
      <c r="I2">
        <f>AVERAGE(Table9[visible range])</f>
        <v>135.82561538461539</v>
      </c>
    </row>
    <row r="3" spans="1:9" ht="15.75" thickTop="1">
      <c r="A3" s="31" t="s">
        <v>1</v>
      </c>
      <c r="B3" s="31" t="s">
        <v>94</v>
      </c>
      <c r="C3" s="32">
        <v>0</v>
      </c>
      <c r="D3" s="33">
        <v>195.12</v>
      </c>
      <c r="E3" s="33">
        <f>Table9[[#This Row],[max (mm)]]-Table9[[#This Row],[min (mm)]]</f>
        <v>195.12</v>
      </c>
      <c r="F3" s="31">
        <v>179.68</v>
      </c>
      <c r="G3" s="30">
        <f t="shared" ref="G3:G15" si="0">F3-C3</f>
        <v>179.68</v>
      </c>
    </row>
    <row r="4" spans="1:9">
      <c r="A4" s="31" t="s">
        <v>2</v>
      </c>
      <c r="B4" s="31" t="s">
        <v>95</v>
      </c>
      <c r="C4" s="32">
        <v>0</v>
      </c>
      <c r="D4" s="33">
        <v>175.82</v>
      </c>
      <c r="E4" s="33">
        <f>Table9[[#This Row],[max (mm)]]-Table9[[#This Row],[min (mm)]]</f>
        <v>175.82</v>
      </c>
      <c r="F4" s="31">
        <v>157.1</v>
      </c>
      <c r="G4" s="30">
        <f t="shared" si="0"/>
        <v>157.1</v>
      </c>
    </row>
    <row r="5" spans="1:9">
      <c r="A5" s="31" t="s">
        <v>3</v>
      </c>
      <c r="B5" s="31" t="s">
        <v>96</v>
      </c>
      <c r="C5" s="32">
        <v>0</v>
      </c>
      <c r="D5" s="33">
        <v>151.94900000000001</v>
      </c>
      <c r="E5" s="33">
        <f>Table9[[#This Row],[max (mm)]]-Table9[[#This Row],[min (mm)]]</f>
        <v>151.94900000000001</v>
      </c>
      <c r="F5" s="31">
        <v>100.2</v>
      </c>
      <c r="G5" s="30">
        <f t="shared" si="0"/>
        <v>100.2</v>
      </c>
    </row>
    <row r="6" spans="1:9">
      <c r="A6" s="31" t="s">
        <v>4</v>
      </c>
      <c r="B6" s="31" t="s">
        <v>97</v>
      </c>
      <c r="C6" s="32">
        <v>0</v>
      </c>
      <c r="D6" s="33">
        <v>145.874</v>
      </c>
      <c r="E6" s="33">
        <f>Table9[[#This Row],[max (mm)]]-Table9[[#This Row],[min (mm)]]</f>
        <v>145.874</v>
      </c>
      <c r="F6" s="31">
        <v>128.85</v>
      </c>
      <c r="G6" s="30">
        <f t="shared" si="0"/>
        <v>128.85</v>
      </c>
    </row>
    <row r="7" spans="1:9">
      <c r="A7" s="31" t="s">
        <v>5</v>
      </c>
      <c r="B7" s="31" t="s">
        <v>98</v>
      </c>
      <c r="C7" s="32">
        <v>0</v>
      </c>
      <c r="D7" s="33">
        <v>144.76</v>
      </c>
      <c r="E7" s="33">
        <f>Table9[[#This Row],[max (mm)]]-Table9[[#This Row],[min (mm)]]</f>
        <v>144.76</v>
      </c>
      <c r="F7" s="31">
        <v>113</v>
      </c>
      <c r="G7" s="30">
        <f t="shared" si="0"/>
        <v>113</v>
      </c>
    </row>
    <row r="8" spans="1:9">
      <c r="A8" s="31" t="s">
        <v>0</v>
      </c>
      <c r="B8" s="31" t="s">
        <v>93</v>
      </c>
      <c r="C8" s="32">
        <v>0</v>
      </c>
      <c r="D8" s="33">
        <v>192.85</v>
      </c>
      <c r="E8" s="33">
        <f>Table9[[#This Row],[max (mm)]]-Table9[[#This Row],[min (mm)]]</f>
        <v>192.85</v>
      </c>
      <c r="F8" s="31">
        <v>124.35</v>
      </c>
      <c r="G8" s="30">
        <f t="shared" si="0"/>
        <v>124.35</v>
      </c>
    </row>
    <row r="9" spans="1:9">
      <c r="A9" s="31" t="s">
        <v>6</v>
      </c>
      <c r="B9" s="31" t="s">
        <v>99</v>
      </c>
      <c r="C9" s="32">
        <v>0</v>
      </c>
      <c r="D9" s="33">
        <v>154.18</v>
      </c>
      <c r="E9" s="33">
        <f>Table9[[#This Row],[max (mm)]]-Table9[[#This Row],[min (mm)]]</f>
        <v>154.18</v>
      </c>
      <c r="F9" s="31">
        <v>128.87</v>
      </c>
      <c r="G9" s="30">
        <f t="shared" si="0"/>
        <v>128.87</v>
      </c>
    </row>
    <row r="10" spans="1:9">
      <c r="A10" s="31" t="s">
        <v>143</v>
      </c>
      <c r="B10" s="31" t="s">
        <v>100</v>
      </c>
      <c r="C10" s="32">
        <v>0</v>
      </c>
      <c r="D10" s="33">
        <v>113.92</v>
      </c>
      <c r="E10" s="33">
        <f>Table9[[#This Row],[max (mm)]]-Table9[[#This Row],[min (mm)]]</f>
        <v>113.92</v>
      </c>
      <c r="F10" s="31">
        <v>112.93</v>
      </c>
      <c r="G10" s="30">
        <f t="shared" si="0"/>
        <v>112.93</v>
      </c>
    </row>
    <row r="11" spans="1:9">
      <c r="A11" s="31" t="s">
        <v>10</v>
      </c>
      <c r="B11" s="31" t="s">
        <v>102</v>
      </c>
      <c r="C11" s="32">
        <v>0</v>
      </c>
      <c r="D11" s="33">
        <v>166.92500000000001</v>
      </c>
      <c r="E11" s="33">
        <f>Table9[[#This Row],[max (mm)]]-Table9[[#This Row],[min (mm)]]</f>
        <v>166.92500000000001</v>
      </c>
      <c r="F11" s="31">
        <v>113.06</v>
      </c>
      <c r="G11" s="30">
        <f t="shared" si="0"/>
        <v>113.06</v>
      </c>
    </row>
    <row r="12" spans="1:9">
      <c r="A12" s="31" t="s">
        <v>11</v>
      </c>
      <c r="B12" s="31" t="s">
        <v>103</v>
      </c>
      <c r="C12" s="32">
        <v>0</v>
      </c>
      <c r="D12" s="33">
        <v>215.63900000000001</v>
      </c>
      <c r="E12" s="33">
        <f>Table9[[#This Row],[max (mm)]]-Table9[[#This Row],[min (mm)]]</f>
        <v>215.63900000000001</v>
      </c>
      <c r="F12" s="31">
        <v>212.12</v>
      </c>
      <c r="G12" s="30">
        <f t="shared" si="0"/>
        <v>212.12</v>
      </c>
    </row>
    <row r="13" spans="1:9">
      <c r="A13" s="31" t="s">
        <v>15</v>
      </c>
      <c r="B13" s="31" t="s">
        <v>105</v>
      </c>
      <c r="C13" s="32">
        <v>0</v>
      </c>
      <c r="D13" s="33">
        <v>168.446</v>
      </c>
      <c r="E13" s="33">
        <f>Table9[[#This Row],[max (mm)]]-Table9[[#This Row],[min (mm)]]</f>
        <v>168.446</v>
      </c>
      <c r="F13" s="31">
        <v>166.15100000000001</v>
      </c>
      <c r="G13" s="30">
        <f t="shared" si="0"/>
        <v>166.15100000000001</v>
      </c>
    </row>
    <row r="14" spans="1:9">
      <c r="A14" s="31" t="s">
        <v>17</v>
      </c>
      <c r="B14" s="31" t="s">
        <v>173</v>
      </c>
      <c r="C14" s="32">
        <v>0</v>
      </c>
      <c r="D14" s="33">
        <v>183.06700000000001</v>
      </c>
      <c r="E14" s="33">
        <f>Table9[[#This Row],[max (mm)]]-Table9[[#This Row],[min (mm)]]</f>
        <v>183.06700000000001</v>
      </c>
      <c r="F14" s="31">
        <v>169.43</v>
      </c>
      <c r="G14" s="30">
        <f t="shared" si="0"/>
        <v>169.43</v>
      </c>
    </row>
    <row r="15" spans="1:9">
      <c r="A15" s="34" t="s">
        <v>18</v>
      </c>
      <c r="B15" s="31" t="s">
        <v>104</v>
      </c>
      <c r="C15" s="35">
        <v>0</v>
      </c>
      <c r="D15" s="36">
        <v>132.87200000000001</v>
      </c>
      <c r="E15" s="33">
        <f>Table9[[#This Row],[max (mm)]]-Table9[[#This Row],[min (mm)]]</f>
        <v>132.87200000000001</v>
      </c>
      <c r="F15" s="34">
        <v>59.991999999999997</v>
      </c>
      <c r="G15" s="30">
        <f t="shared" si="0"/>
        <v>59.991999999999997</v>
      </c>
    </row>
    <row r="16" spans="1:9">
      <c r="A16" s="30"/>
      <c r="B16" s="30"/>
      <c r="C16" s="30"/>
      <c r="D16" s="30"/>
      <c r="E16" s="30"/>
      <c r="F16" s="30"/>
      <c r="G16" s="30"/>
    </row>
    <row r="17" spans="1:12" ht="15.75" thickBot="1">
      <c r="A17" s="37" t="s">
        <v>91</v>
      </c>
      <c r="B17" s="37" t="s">
        <v>147</v>
      </c>
      <c r="C17" s="37" t="s">
        <v>23</v>
      </c>
      <c r="D17" s="38" t="s">
        <v>22</v>
      </c>
      <c r="E17" s="39" t="s">
        <v>24</v>
      </c>
      <c r="F17" s="40" t="s">
        <v>145</v>
      </c>
      <c r="G17" s="37" t="s">
        <v>146</v>
      </c>
      <c r="I17">
        <f>AVERAGE(Table2[visible range])</f>
        <v>116.9800588235294</v>
      </c>
      <c r="K17" t="s">
        <v>177</v>
      </c>
      <c r="L17" t="s">
        <v>176</v>
      </c>
    </row>
    <row r="18" spans="1:12" ht="15.75" thickTop="1">
      <c r="A18" s="30" t="s">
        <v>33</v>
      </c>
      <c r="B18" s="30" t="s">
        <v>72</v>
      </c>
      <c r="C18" s="32">
        <v>0</v>
      </c>
      <c r="D18" s="33">
        <v>88.817499999999995</v>
      </c>
      <c r="E18" s="31">
        <f t="shared" ref="E18:E34" si="1">D18-C18</f>
        <v>88.817499999999995</v>
      </c>
      <c r="F18" s="31">
        <v>81.344200000000001</v>
      </c>
      <c r="G18" s="33">
        <f>Table2[[#This Row],[visible max]]-Table2[[#This Row],[min (mm)]]</f>
        <v>81.344200000000001</v>
      </c>
    </row>
    <row r="19" spans="1:12">
      <c r="A19" s="30" t="s">
        <v>32</v>
      </c>
      <c r="B19" s="30" t="s">
        <v>73</v>
      </c>
      <c r="C19" s="32">
        <v>0</v>
      </c>
      <c r="D19" s="33">
        <v>96.592500000000001</v>
      </c>
      <c r="E19" s="31">
        <f t="shared" si="1"/>
        <v>96.592500000000001</v>
      </c>
      <c r="F19" s="31">
        <v>77.637799999999999</v>
      </c>
      <c r="G19" s="33">
        <f>Table2[[#This Row],[visible max]]-Table2[[#This Row],[min (mm)]]</f>
        <v>77.637799999999999</v>
      </c>
    </row>
    <row r="20" spans="1:12">
      <c r="A20" s="30" t="s">
        <v>31</v>
      </c>
      <c r="B20" s="30" t="s">
        <v>74</v>
      </c>
      <c r="C20" s="32">
        <v>0</v>
      </c>
      <c r="D20" s="33">
        <v>150.417</v>
      </c>
      <c r="E20" s="31">
        <f t="shared" si="1"/>
        <v>150.417</v>
      </c>
      <c r="F20" s="31">
        <v>125.315</v>
      </c>
      <c r="G20" s="33">
        <f>Table2[[#This Row],[visible max]]-Table2[[#This Row],[min (mm)]]</f>
        <v>125.315</v>
      </c>
    </row>
    <row r="21" spans="1:12">
      <c r="A21" s="30" t="s">
        <v>30</v>
      </c>
      <c r="B21" s="30" t="s">
        <v>75</v>
      </c>
      <c r="C21" s="32">
        <v>0</v>
      </c>
      <c r="D21" s="33">
        <v>132.83000000000001</v>
      </c>
      <c r="E21" s="31">
        <f t="shared" si="1"/>
        <v>132.83000000000001</v>
      </c>
      <c r="F21" s="31">
        <v>101.886</v>
      </c>
      <c r="G21" s="33">
        <f>Table2[[#This Row],[visible max]]-Table2[[#This Row],[min (mm)]]</f>
        <v>101.886</v>
      </c>
    </row>
    <row r="22" spans="1:12">
      <c r="A22" s="30" t="s">
        <v>29</v>
      </c>
      <c r="B22" s="30" t="s">
        <v>76</v>
      </c>
      <c r="C22" s="32">
        <v>0</v>
      </c>
      <c r="D22" s="33">
        <v>106.654</v>
      </c>
      <c r="E22" s="31">
        <f t="shared" si="1"/>
        <v>106.654</v>
      </c>
      <c r="F22" s="31">
        <v>88.513000000000005</v>
      </c>
      <c r="G22" s="33">
        <f>Table2[[#This Row],[visible max]]-Table2[[#This Row],[min (mm)]]</f>
        <v>88.513000000000005</v>
      </c>
    </row>
    <row r="23" spans="1:12">
      <c r="A23" s="30" t="s">
        <v>34</v>
      </c>
      <c r="B23" s="30" t="s">
        <v>78</v>
      </c>
      <c r="C23" s="32">
        <v>0</v>
      </c>
      <c r="D23" s="33">
        <v>113.319</v>
      </c>
      <c r="E23" s="31">
        <f t="shared" si="1"/>
        <v>113.319</v>
      </c>
      <c r="F23" s="31">
        <v>99.578999999999994</v>
      </c>
      <c r="G23" s="33">
        <f>Table2[[#This Row],[visible max]]-Table2[[#This Row],[min (mm)]]</f>
        <v>99.578999999999994</v>
      </c>
    </row>
    <row r="24" spans="1:12">
      <c r="A24" s="30" t="s">
        <v>35</v>
      </c>
      <c r="B24" s="30" t="s">
        <v>79</v>
      </c>
      <c r="C24" s="32">
        <v>0</v>
      </c>
      <c r="D24" s="33">
        <v>208.46700000000001</v>
      </c>
      <c r="E24" s="31">
        <f t="shared" si="1"/>
        <v>208.46700000000001</v>
      </c>
      <c r="F24" s="31">
        <v>156.11000000000001</v>
      </c>
      <c r="G24" s="33">
        <f>Table2[[#This Row],[visible max]]-Table2[[#This Row],[min (mm)]]</f>
        <v>156.11000000000001</v>
      </c>
    </row>
    <row r="25" spans="1:12">
      <c r="A25" s="30" t="s">
        <v>36</v>
      </c>
      <c r="B25" s="30" t="s">
        <v>83</v>
      </c>
      <c r="C25" s="32">
        <v>0</v>
      </c>
      <c r="D25" s="33">
        <v>121</v>
      </c>
      <c r="E25" s="31">
        <f t="shared" si="1"/>
        <v>121</v>
      </c>
      <c r="F25" s="31">
        <v>107.764</v>
      </c>
      <c r="G25" s="33">
        <f>Table2[[#This Row],[visible max]]-Table2[[#This Row],[min (mm)]]</f>
        <v>107.764</v>
      </c>
    </row>
    <row r="26" spans="1:12">
      <c r="A26" s="30" t="s">
        <v>37</v>
      </c>
      <c r="B26" s="30" t="s">
        <v>82</v>
      </c>
      <c r="C26" s="32">
        <v>0</v>
      </c>
      <c r="D26" s="33">
        <v>145.60900000000001</v>
      </c>
      <c r="E26" s="31">
        <f t="shared" si="1"/>
        <v>145.60900000000001</v>
      </c>
      <c r="F26" s="31">
        <v>106.78700000000001</v>
      </c>
      <c r="G26" s="33">
        <f>Table2[[#This Row],[visible max]]-Table2[[#This Row],[min (mm)]]</f>
        <v>106.78700000000001</v>
      </c>
    </row>
    <row r="27" spans="1:12">
      <c r="A27" s="30" t="s">
        <v>38</v>
      </c>
      <c r="B27" s="30" t="s">
        <v>87</v>
      </c>
      <c r="C27" s="32">
        <v>0</v>
      </c>
      <c r="D27" s="33">
        <v>157.05500000000001</v>
      </c>
      <c r="E27" s="31">
        <f t="shared" si="1"/>
        <v>157.05500000000001</v>
      </c>
      <c r="F27" s="31">
        <v>127.191</v>
      </c>
      <c r="G27" s="33">
        <f>Table2[[#This Row],[visible max]]-Table2[[#This Row],[min (mm)]]</f>
        <v>127.191</v>
      </c>
    </row>
    <row r="28" spans="1:12">
      <c r="A28" s="30" t="s">
        <v>39</v>
      </c>
      <c r="B28" s="30" t="s">
        <v>81</v>
      </c>
      <c r="C28" s="32">
        <v>0</v>
      </c>
      <c r="D28" s="33">
        <v>180.14699999999999</v>
      </c>
      <c r="E28" s="31">
        <f t="shared" si="1"/>
        <v>180.14699999999999</v>
      </c>
      <c r="F28" s="31">
        <v>156.33000000000001</v>
      </c>
      <c r="G28" s="33">
        <f>Table2[[#This Row],[visible max]]-Table2[[#This Row],[min (mm)]]</f>
        <v>156.33000000000001</v>
      </c>
    </row>
    <row r="29" spans="1:12">
      <c r="A29" s="30" t="s">
        <v>40</v>
      </c>
      <c r="B29" s="30" t="s">
        <v>86</v>
      </c>
      <c r="C29" s="32">
        <v>0</v>
      </c>
      <c r="D29" s="33">
        <v>141.886</v>
      </c>
      <c r="E29" s="31">
        <f t="shared" si="1"/>
        <v>141.886</v>
      </c>
      <c r="F29" s="31">
        <v>128.45099999999999</v>
      </c>
      <c r="G29" s="33">
        <f>Table2[[#This Row],[visible max]]-Table2[[#This Row],[min (mm)]]</f>
        <v>128.45099999999999</v>
      </c>
      <c r="L29" t="s">
        <v>175</v>
      </c>
    </row>
    <row r="30" spans="1:12">
      <c r="A30" s="30" t="s">
        <v>41</v>
      </c>
      <c r="B30" s="30" t="s">
        <v>85</v>
      </c>
      <c r="C30" s="32">
        <v>0</v>
      </c>
      <c r="D30" s="33">
        <v>200.63</v>
      </c>
      <c r="E30" s="31">
        <f t="shared" si="1"/>
        <v>200.63</v>
      </c>
      <c r="F30" s="31">
        <v>183.58</v>
      </c>
      <c r="G30" s="33">
        <f>Table2[[#This Row],[visible max]]-Table2[[#This Row],[min (mm)]]</f>
        <v>183.58</v>
      </c>
      <c r="L30" t="s">
        <v>175</v>
      </c>
    </row>
    <row r="31" spans="1:12">
      <c r="A31" s="30" t="s">
        <v>43</v>
      </c>
      <c r="B31" s="30" t="s">
        <v>90</v>
      </c>
      <c r="C31" s="32">
        <v>0</v>
      </c>
      <c r="D31" s="33">
        <v>133.27600000000001</v>
      </c>
      <c r="E31" s="31">
        <f t="shared" si="1"/>
        <v>133.27600000000001</v>
      </c>
      <c r="F31" s="31">
        <v>119.952</v>
      </c>
      <c r="G31" s="33">
        <f>Table2[[#This Row],[visible max]]-Table2[[#This Row],[min (mm)]]</f>
        <v>119.952</v>
      </c>
    </row>
    <row r="32" spans="1:12">
      <c r="A32" s="30" t="s">
        <v>44</v>
      </c>
      <c r="B32" s="30" t="s">
        <v>89</v>
      </c>
      <c r="C32" s="32">
        <v>0</v>
      </c>
      <c r="D32" s="33">
        <v>137.524</v>
      </c>
      <c r="E32" s="31">
        <f t="shared" si="1"/>
        <v>137.524</v>
      </c>
      <c r="F32" s="31">
        <v>115.895</v>
      </c>
      <c r="G32" s="33">
        <f>Table2[[#This Row],[visible max]]-Table2[[#This Row],[min (mm)]]</f>
        <v>115.895</v>
      </c>
    </row>
    <row r="33" spans="1:8">
      <c r="A33" s="30" t="s">
        <v>45</v>
      </c>
      <c r="B33" s="30" t="s">
        <v>153</v>
      </c>
      <c r="C33" s="32">
        <v>0</v>
      </c>
      <c r="D33" s="33">
        <v>131.06399999999999</v>
      </c>
      <c r="E33" s="31">
        <f t="shared" si="1"/>
        <v>131.06399999999999</v>
      </c>
      <c r="F33" s="31">
        <v>108.029</v>
      </c>
      <c r="G33" s="33">
        <f>Table2[[#This Row],[visible max]]-Table2[[#This Row],[min (mm)]]</f>
        <v>108.029</v>
      </c>
    </row>
    <row r="34" spans="1:8">
      <c r="A34" s="30" t="s">
        <v>46</v>
      </c>
      <c r="B34" s="30" t="s">
        <v>80</v>
      </c>
      <c r="C34" s="32">
        <v>0</v>
      </c>
      <c r="D34" s="33">
        <v>145.43100000000001</v>
      </c>
      <c r="E34" s="31">
        <f t="shared" si="1"/>
        <v>145.43100000000001</v>
      </c>
      <c r="F34" s="34">
        <v>104.297</v>
      </c>
      <c r="G34" s="36">
        <f>Table2[[#This Row],[visible max]]-Table2[[#This Row],[min (mm)]]</f>
        <v>104.297</v>
      </c>
    </row>
    <row r="36" spans="1:8" ht="15.75" thickBot="1">
      <c r="A36" s="37" t="s">
        <v>26</v>
      </c>
      <c r="B36" s="37" t="s">
        <v>147</v>
      </c>
      <c r="C36" s="37" t="s">
        <v>23</v>
      </c>
      <c r="D36" s="38" t="s">
        <v>22</v>
      </c>
      <c r="E36" s="41" t="s">
        <v>24</v>
      </c>
      <c r="F36" s="40" t="s">
        <v>145</v>
      </c>
      <c r="G36" s="37" t="s">
        <v>146</v>
      </c>
      <c r="H36" t="s">
        <v>152</v>
      </c>
    </row>
    <row r="37" spans="1:8" ht="15.75" thickTop="1">
      <c r="A37" t="s">
        <v>48</v>
      </c>
      <c r="B37" t="s">
        <v>48</v>
      </c>
      <c r="C37" s="6">
        <v>-0.28106999999999999</v>
      </c>
      <c r="D37" s="2">
        <v>267.87</v>
      </c>
      <c r="E37">
        <f>Table611[[#This Row],[max (mm)]]-Table611[[#This Row],[min (mm)]]</f>
        <v>268.15107</v>
      </c>
      <c r="F37" s="17">
        <v>179.89</v>
      </c>
      <c r="G37">
        <f>Table611[[#This Row],[visible max]]-Table611[[#This Row],[min (mm)]]</f>
        <v>180.17106999999999</v>
      </c>
    </row>
    <row r="38" spans="1:8">
      <c r="A38" t="s">
        <v>49</v>
      </c>
      <c r="B38" t="s">
        <v>49</v>
      </c>
      <c r="C38" s="6">
        <v>-6.3395999999999999</v>
      </c>
      <c r="D38" s="2">
        <v>218.51</v>
      </c>
      <c r="E38">
        <f>Table611[[#This Row],[max (mm)]]-Table611[[#This Row],[min (mm)]]</f>
        <v>224.84959999999998</v>
      </c>
      <c r="F38" s="17">
        <v>151.24</v>
      </c>
      <c r="G38">
        <f>Table611[[#This Row],[visible max]]-Table611[[#This Row],[min (mm)]]</f>
        <v>157.5796</v>
      </c>
    </row>
    <row r="39" spans="1:8">
      <c r="A39" t="s">
        <v>50</v>
      </c>
      <c r="B39" t="s">
        <v>50</v>
      </c>
      <c r="C39" s="6">
        <v>12.791</v>
      </c>
      <c r="D39" s="2">
        <v>277.73</v>
      </c>
      <c r="E39">
        <f>Table611[[#This Row],[max (mm)]]-Table611[[#This Row],[min (mm)]]</f>
        <v>264.93900000000002</v>
      </c>
      <c r="F39" s="17">
        <v>123.95</v>
      </c>
      <c r="G39">
        <f>Table611[[#This Row],[visible max]]-Table611[[#This Row],[min (mm)]]</f>
        <v>111.15900000000001</v>
      </c>
    </row>
    <row r="40" spans="1:8">
      <c r="A40" t="s">
        <v>51</v>
      </c>
      <c r="B40" t="s">
        <v>51</v>
      </c>
      <c r="C40" s="6">
        <v>18.2</v>
      </c>
      <c r="D40" s="2">
        <v>283.26</v>
      </c>
      <c r="E40">
        <f>Table611[[#This Row],[max (mm)]]-Table611[[#This Row],[min (mm)]]</f>
        <v>265.06</v>
      </c>
      <c r="F40" s="17">
        <v>163.76</v>
      </c>
      <c r="G40">
        <f>Table611[[#This Row],[visible max]]-Table611[[#This Row],[min (mm)]]</f>
        <v>145.56</v>
      </c>
    </row>
    <row r="41" spans="1:8">
      <c r="A41" t="s">
        <v>52</v>
      </c>
      <c r="B41" t="s">
        <v>52</v>
      </c>
      <c r="C41" s="6">
        <v>-11.695</v>
      </c>
      <c r="D41" s="2">
        <v>287.24</v>
      </c>
      <c r="E41">
        <f>Table611[[#This Row],[max (mm)]]-Table611[[#This Row],[min (mm)]]</f>
        <v>298.935</v>
      </c>
      <c r="F41" s="17">
        <v>152.94999999999999</v>
      </c>
      <c r="G41">
        <f>Table611[[#This Row],[visible max]]-Table611[[#This Row],[min (mm)]]</f>
        <v>164.64499999999998</v>
      </c>
    </row>
    <row r="42" spans="1:8">
      <c r="A42" t="s">
        <v>53</v>
      </c>
      <c r="B42" t="s">
        <v>53</v>
      </c>
      <c r="C42" s="6">
        <v>5.8310000000000004</v>
      </c>
      <c r="D42" s="2">
        <v>215.83</v>
      </c>
      <c r="E42">
        <f>Table611[[#This Row],[max (mm)]]-Table611[[#This Row],[min (mm)]]</f>
        <v>209.99900000000002</v>
      </c>
      <c r="F42" s="17">
        <v>124.07</v>
      </c>
      <c r="G42">
        <f>Table611[[#This Row],[visible max]]-Table611[[#This Row],[min (mm)]]</f>
        <v>118.23899999999999</v>
      </c>
    </row>
    <row r="43" spans="1:8">
      <c r="A43" t="s">
        <v>54</v>
      </c>
      <c r="B43" t="s">
        <v>54</v>
      </c>
      <c r="C43" s="6">
        <v>8.4276999999999997</v>
      </c>
      <c r="D43" s="2">
        <v>282.39999999999998</v>
      </c>
      <c r="E43">
        <f>Table611[[#This Row],[max (mm)]]-Table611[[#This Row],[min (mm)]]</f>
        <v>273.97229999999996</v>
      </c>
      <c r="F43" s="17">
        <v>121.08</v>
      </c>
      <c r="G43">
        <f>Table611[[#This Row],[visible max]]-Table611[[#This Row],[min (mm)]]</f>
        <v>112.6523</v>
      </c>
    </row>
    <row r="44" spans="1:8">
      <c r="A44" t="s">
        <v>55</v>
      </c>
      <c r="B44" t="s">
        <v>55</v>
      </c>
      <c r="C44" s="6">
        <v>55.694000000000003</v>
      </c>
      <c r="D44" s="2">
        <v>293.45999999999998</v>
      </c>
      <c r="E44">
        <f>Table611[[#This Row],[max (mm)]]-Table611[[#This Row],[min (mm)]]</f>
        <v>237.76599999999996</v>
      </c>
      <c r="F44" s="17">
        <v>164.18</v>
      </c>
      <c r="G44">
        <f>Table611[[#This Row],[visible max]]-Table611[[#This Row],[min (mm)]]</f>
        <v>108.486</v>
      </c>
    </row>
    <row r="45" spans="1:8">
      <c r="A45" t="s">
        <v>56</v>
      </c>
      <c r="B45" t="s">
        <v>56</v>
      </c>
      <c r="C45" s="6">
        <v>8.5954999999999995</v>
      </c>
      <c r="D45" s="2">
        <v>341.02</v>
      </c>
      <c r="E45">
        <f>Table611[[#This Row],[max (mm)]]-Table611[[#This Row],[min (mm)]]</f>
        <v>332.42449999999997</v>
      </c>
      <c r="F45" s="17">
        <v>104.21</v>
      </c>
      <c r="G45">
        <f>Table611[[#This Row],[visible max]]-Table611[[#This Row],[min (mm)]]</f>
        <v>95.614499999999992</v>
      </c>
    </row>
    <row r="46" spans="1:8">
      <c r="A46" t="s">
        <v>57</v>
      </c>
      <c r="B46" t="s">
        <v>57</v>
      </c>
      <c r="C46" s="6">
        <v>-8.9504000000000001</v>
      </c>
      <c r="D46" s="2">
        <v>260.52</v>
      </c>
      <c r="E46">
        <f>Table611[[#This Row],[max (mm)]]-Table611[[#This Row],[min (mm)]]</f>
        <v>269.47039999999998</v>
      </c>
      <c r="F46" s="17">
        <v>117.59</v>
      </c>
      <c r="G46">
        <f>Table611[[#This Row],[visible max]]-Table611[[#This Row],[min (mm)]]</f>
        <v>126.54040000000001</v>
      </c>
    </row>
    <row r="47" spans="1:8">
      <c r="A47" t="s">
        <v>58</v>
      </c>
      <c r="B47" t="s">
        <v>58</v>
      </c>
      <c r="C47" s="6">
        <v>5.5094000000000003</v>
      </c>
      <c r="D47" s="2">
        <v>349.56</v>
      </c>
      <c r="E47">
        <f>Table611[[#This Row],[max (mm)]]-Table611[[#This Row],[min (mm)]]</f>
        <v>344.05059999999997</v>
      </c>
      <c r="F47" s="17">
        <v>167.75</v>
      </c>
      <c r="G47">
        <f>Table611[[#This Row],[visible max]]-Table611[[#This Row],[min (mm)]]</f>
        <v>162.2406</v>
      </c>
    </row>
    <row r="48" spans="1:8">
      <c r="A48" t="s">
        <v>59</v>
      </c>
      <c r="B48" t="s">
        <v>59</v>
      </c>
      <c r="C48" s="6">
        <v>-24.779</v>
      </c>
      <c r="D48" s="2">
        <v>210.46</v>
      </c>
      <c r="E48">
        <f>Table611[[#This Row],[max (mm)]]-Table611[[#This Row],[min (mm)]]</f>
        <v>235.239</v>
      </c>
      <c r="F48" s="17">
        <v>131.13999999999999</v>
      </c>
      <c r="G48">
        <f>Table611[[#This Row],[visible max]]-Table611[[#This Row],[min (mm)]]</f>
        <v>155.91899999999998</v>
      </c>
    </row>
    <row r="49" spans="1:7">
      <c r="A49" t="s">
        <v>60</v>
      </c>
      <c r="B49" t="s">
        <v>60</v>
      </c>
      <c r="C49" s="6">
        <v>0.72641</v>
      </c>
      <c r="D49" s="2">
        <v>233.88</v>
      </c>
      <c r="E49">
        <f>Table611[[#This Row],[max (mm)]]-Table611[[#This Row],[min (mm)]]</f>
        <v>233.15359000000001</v>
      </c>
      <c r="F49" s="17">
        <v>155.56</v>
      </c>
      <c r="G49">
        <f>Table611[[#This Row],[visible max]]-Table611[[#This Row],[min (mm)]]</f>
        <v>154.83359000000002</v>
      </c>
    </row>
    <row r="50" spans="1:7">
      <c r="A50" t="s">
        <v>61</v>
      </c>
      <c r="B50" t="s">
        <v>61</v>
      </c>
      <c r="C50" s="6">
        <v>14.340999999999999</v>
      </c>
      <c r="D50" s="2">
        <v>279.16000000000003</v>
      </c>
      <c r="E50">
        <f>Table611[[#This Row],[max (mm)]]-Table611[[#This Row],[min (mm)]]</f>
        <v>264.81900000000002</v>
      </c>
      <c r="F50" s="17">
        <v>157.1</v>
      </c>
      <c r="G50">
        <f>Table611[[#This Row],[visible max]]-Table611[[#This Row],[min (mm)]]</f>
        <v>142.75899999999999</v>
      </c>
    </row>
    <row r="51" spans="1:7">
      <c r="A51" t="s">
        <v>62</v>
      </c>
      <c r="B51" t="s">
        <v>62</v>
      </c>
      <c r="C51" s="6">
        <v>19.591999999999999</v>
      </c>
      <c r="D51" s="2">
        <v>237.34</v>
      </c>
      <c r="E51">
        <f>Table611[[#This Row],[max (mm)]]-Table611[[#This Row],[min (mm)]]</f>
        <v>217.74799999999999</v>
      </c>
      <c r="F51" s="17">
        <v>134.15</v>
      </c>
      <c r="G51">
        <f>Table611[[#This Row],[visible max]]-Table611[[#This Row],[min (mm)]]</f>
        <v>114.55800000000001</v>
      </c>
    </row>
    <row r="52" spans="1:7">
      <c r="A52" t="s">
        <v>63</v>
      </c>
      <c r="B52" t="s">
        <v>63</v>
      </c>
      <c r="C52" s="6">
        <v>-24.585999999999999</v>
      </c>
      <c r="D52" s="2">
        <v>210.64</v>
      </c>
      <c r="E52">
        <f>Table611[[#This Row],[max (mm)]]-Table611[[#This Row],[min (mm)]]</f>
        <v>235.226</v>
      </c>
      <c r="F52" s="17">
        <v>100.29</v>
      </c>
      <c r="G52">
        <f>Table611[[#This Row],[visible max]]-Table611[[#This Row],[min (mm)]]</f>
        <v>124.876</v>
      </c>
    </row>
    <row r="53" spans="1:7">
      <c r="A53" t="s">
        <v>64</v>
      </c>
      <c r="B53" t="s">
        <v>64</v>
      </c>
      <c r="C53" s="6">
        <v>-12.287000000000001</v>
      </c>
      <c r="D53" s="2">
        <v>250.69</v>
      </c>
      <c r="E53">
        <f>Table611[[#This Row],[max (mm)]]-Table611[[#This Row],[min (mm)]]</f>
        <v>262.97699999999998</v>
      </c>
      <c r="F53" s="17">
        <v>65.826999999999998</v>
      </c>
      <c r="G53">
        <f>Table611[[#This Row],[visible max]]-Table611[[#This Row],[min (mm)]]</f>
        <v>78.114000000000004</v>
      </c>
    </row>
    <row r="54" spans="1:7">
      <c r="A54" t="s">
        <v>65</v>
      </c>
      <c r="B54" t="s">
        <v>65</v>
      </c>
      <c r="C54" s="6">
        <v>-7.22</v>
      </c>
      <c r="D54" s="2">
        <v>265.94</v>
      </c>
      <c r="E54">
        <f>Table611[[#This Row],[max (mm)]]-Table611[[#This Row],[min (mm)]]</f>
        <v>273.16000000000003</v>
      </c>
      <c r="F54" s="17">
        <v>149.04</v>
      </c>
      <c r="G54">
        <f>Table611[[#This Row],[visible max]]-Table611[[#This Row],[min (mm)]]</f>
        <v>156.26</v>
      </c>
    </row>
    <row r="55" spans="1:7">
      <c r="A55" t="s">
        <v>66</v>
      </c>
      <c r="B55" t="s">
        <v>66</v>
      </c>
      <c r="C55" s="6">
        <v>-26.268000000000001</v>
      </c>
      <c r="D55" s="2">
        <v>233.3</v>
      </c>
      <c r="E55">
        <f>Table611[[#This Row],[max (mm)]]-Table611[[#This Row],[min (mm)]]</f>
        <v>259.56799999999998</v>
      </c>
      <c r="F55" s="17">
        <v>112.06</v>
      </c>
      <c r="G55">
        <f>Table611[[#This Row],[visible max]]-Table611[[#This Row],[min (mm)]]</f>
        <v>138.328</v>
      </c>
    </row>
    <row r="56" spans="1:7">
      <c r="A56" t="s">
        <v>67</v>
      </c>
      <c r="B56" t="s">
        <v>67</v>
      </c>
      <c r="C56" s="6">
        <v>1.2215</v>
      </c>
      <c r="D56" s="2">
        <v>227.56</v>
      </c>
      <c r="E56">
        <f>Table611[[#This Row],[max (mm)]]-Table611[[#This Row],[min (mm)]]</f>
        <v>226.33850000000001</v>
      </c>
      <c r="F56" s="17">
        <v>131.49</v>
      </c>
      <c r="G56">
        <f>Table611[[#This Row],[visible max]]-Table611[[#This Row],[min (mm)]]</f>
        <v>130.26850000000002</v>
      </c>
    </row>
    <row r="57" spans="1:7">
      <c r="A57" t="s">
        <v>68</v>
      </c>
      <c r="B57" t="s">
        <v>68</v>
      </c>
      <c r="C57" s="6">
        <v>-6.9671000000000003</v>
      </c>
      <c r="D57" s="2">
        <v>272.31</v>
      </c>
      <c r="E57">
        <f>Table611[[#This Row],[max (mm)]]-Table611[[#This Row],[min (mm)]]</f>
        <v>279.27710000000002</v>
      </c>
      <c r="F57" s="17">
        <v>124.48</v>
      </c>
      <c r="G57">
        <f>Table611[[#This Row],[visible max]]-Table611[[#This Row],[min (mm)]]</f>
        <v>131.44710000000001</v>
      </c>
    </row>
    <row r="58" spans="1:7">
      <c r="A58" t="s">
        <v>69</v>
      </c>
      <c r="B58" t="s">
        <v>69</v>
      </c>
      <c r="C58" s="6">
        <v>29.971</v>
      </c>
      <c r="D58" s="2">
        <v>267.67</v>
      </c>
      <c r="E58">
        <f>Table611[[#This Row],[max (mm)]]-Table611[[#This Row],[min (mm)]]</f>
        <v>237.69900000000001</v>
      </c>
      <c r="F58" s="18">
        <v>161.5</v>
      </c>
      <c r="G58">
        <f>Table611[[#This Row],[visible max]]-Table611[[#This Row],[min (mm)]]</f>
        <v>131.529</v>
      </c>
    </row>
    <row r="60" spans="1:7" ht="15.75" thickBot="1">
      <c r="A60" s="42" t="s">
        <v>27</v>
      </c>
      <c r="B60" s="43" t="s">
        <v>147</v>
      </c>
      <c r="C60" s="43" t="s">
        <v>23</v>
      </c>
      <c r="D60" s="44" t="s">
        <v>22</v>
      </c>
      <c r="E60" s="41" t="s">
        <v>24</v>
      </c>
      <c r="F60" s="40" t="s">
        <v>145</v>
      </c>
      <c r="G60" s="37" t="s">
        <v>146</v>
      </c>
    </row>
    <row r="61" spans="1:7" ht="15.75" thickTop="1">
      <c r="A61">
        <v>3</v>
      </c>
      <c r="B61" t="s">
        <v>154</v>
      </c>
      <c r="C61" s="6">
        <v>6.585</v>
      </c>
      <c r="D61" s="2">
        <v>559.91</v>
      </c>
      <c r="E61">
        <f>D61-C61</f>
        <v>553.32499999999993</v>
      </c>
      <c r="F61" s="2">
        <v>559.91</v>
      </c>
      <c r="G61">
        <f>F61-C61</f>
        <v>553.32499999999993</v>
      </c>
    </row>
    <row r="62" spans="1:7">
      <c r="A62">
        <v>6</v>
      </c>
      <c r="B62" t="s">
        <v>155</v>
      </c>
      <c r="C62" s="6">
        <v>-15.856999999999999</v>
      </c>
      <c r="D62" s="2">
        <v>177.65700000000001</v>
      </c>
      <c r="E62">
        <f t="shared" ref="E62:E75" si="2">D62-C62</f>
        <v>193.51400000000001</v>
      </c>
      <c r="F62" s="2">
        <v>177.65700000000001</v>
      </c>
      <c r="G62">
        <f t="shared" ref="G62:G75" si="3">F62-C62</f>
        <v>193.51400000000001</v>
      </c>
    </row>
    <row r="63" spans="1:7">
      <c r="A63">
        <v>7</v>
      </c>
      <c r="B63" t="s">
        <v>156</v>
      </c>
      <c r="C63" s="6">
        <v>33.917999999999999</v>
      </c>
      <c r="D63" s="2">
        <v>311.38</v>
      </c>
      <c r="E63">
        <f t="shared" si="2"/>
        <v>277.46199999999999</v>
      </c>
      <c r="F63" s="2">
        <v>311.38</v>
      </c>
      <c r="G63">
        <f t="shared" si="3"/>
        <v>277.46199999999999</v>
      </c>
    </row>
    <row r="64" spans="1:7">
      <c r="A64">
        <v>8</v>
      </c>
      <c r="B64" t="s">
        <v>157</v>
      </c>
      <c r="C64" s="6">
        <v>-14.363</v>
      </c>
      <c r="D64" s="2">
        <v>310.5</v>
      </c>
      <c r="E64">
        <f t="shared" si="2"/>
        <v>324.863</v>
      </c>
      <c r="F64" s="2">
        <v>310.5</v>
      </c>
      <c r="G64">
        <f t="shared" si="3"/>
        <v>324.863</v>
      </c>
    </row>
    <row r="65" spans="1:7">
      <c r="A65">
        <v>9</v>
      </c>
      <c r="B65" t="s">
        <v>158</v>
      </c>
      <c r="C65" s="6">
        <v>18.079999999999998</v>
      </c>
      <c r="D65" s="2">
        <v>429.14</v>
      </c>
      <c r="E65">
        <f t="shared" si="2"/>
        <v>411.06</v>
      </c>
      <c r="F65" s="2">
        <v>429.14</v>
      </c>
      <c r="G65">
        <f t="shared" si="3"/>
        <v>411.06</v>
      </c>
    </row>
    <row r="66" spans="1:7">
      <c r="A66">
        <v>10</v>
      </c>
      <c r="B66" t="s">
        <v>159</v>
      </c>
      <c r="C66" s="6">
        <v>-11.029</v>
      </c>
      <c r="D66" s="2">
        <v>605.14</v>
      </c>
      <c r="E66">
        <f t="shared" si="2"/>
        <v>616.16899999999998</v>
      </c>
      <c r="F66" s="2">
        <v>605.14</v>
      </c>
      <c r="G66">
        <f t="shared" si="3"/>
        <v>616.16899999999998</v>
      </c>
    </row>
    <row r="67" spans="1:7">
      <c r="A67">
        <v>11</v>
      </c>
      <c r="B67" t="s">
        <v>160</v>
      </c>
      <c r="C67" s="6">
        <v>924544</v>
      </c>
      <c r="D67" s="2">
        <v>934324</v>
      </c>
      <c r="E67">
        <f t="shared" si="2"/>
        <v>9780</v>
      </c>
      <c r="F67" s="2">
        <v>934324</v>
      </c>
      <c r="G67">
        <f t="shared" si="3"/>
        <v>9780</v>
      </c>
    </row>
    <row r="68" spans="1:7">
      <c r="A68">
        <v>12</v>
      </c>
      <c r="B68" t="s">
        <v>161</v>
      </c>
      <c r="C68" s="6">
        <v>923177</v>
      </c>
      <c r="D68" s="2">
        <v>934554</v>
      </c>
      <c r="E68">
        <f t="shared" si="2"/>
        <v>11377</v>
      </c>
      <c r="F68" s="2">
        <v>934554</v>
      </c>
      <c r="G68">
        <f t="shared" si="3"/>
        <v>11377</v>
      </c>
    </row>
    <row r="69" spans="1:7">
      <c r="A69">
        <v>13</v>
      </c>
      <c r="B69" t="s">
        <v>162</v>
      </c>
      <c r="C69" s="6">
        <v>317.81</v>
      </c>
      <c r="D69" s="2">
        <v>597.16</v>
      </c>
      <c r="E69">
        <f t="shared" si="2"/>
        <v>279.34999999999997</v>
      </c>
      <c r="F69" s="2">
        <v>597.16</v>
      </c>
      <c r="G69">
        <f t="shared" si="3"/>
        <v>279.34999999999997</v>
      </c>
    </row>
    <row r="70" spans="1:7">
      <c r="A70">
        <v>14</v>
      </c>
      <c r="B70" t="s">
        <v>163</v>
      </c>
      <c r="C70" s="6">
        <v>328.98</v>
      </c>
      <c r="D70" s="2">
        <v>598.79999999999995</v>
      </c>
      <c r="E70">
        <f t="shared" si="2"/>
        <v>269.81999999999994</v>
      </c>
      <c r="F70" s="2">
        <v>598.79999999999995</v>
      </c>
      <c r="G70">
        <f t="shared" si="3"/>
        <v>269.81999999999994</v>
      </c>
    </row>
    <row r="71" spans="1:7">
      <c r="A71">
        <v>15</v>
      </c>
      <c r="B71" t="s">
        <v>164</v>
      </c>
      <c r="C71" s="6">
        <v>147.85</v>
      </c>
      <c r="D71" s="2">
        <v>502</v>
      </c>
      <c r="E71">
        <f t="shared" si="2"/>
        <v>354.15</v>
      </c>
      <c r="F71" s="2">
        <v>502</v>
      </c>
      <c r="G71">
        <f t="shared" si="3"/>
        <v>354.15</v>
      </c>
    </row>
    <row r="72" spans="1:7">
      <c r="A72">
        <v>16</v>
      </c>
      <c r="B72" t="s">
        <v>165</v>
      </c>
      <c r="C72" s="6">
        <v>348.07</v>
      </c>
      <c r="D72" s="2">
        <v>821.09</v>
      </c>
      <c r="E72">
        <f t="shared" si="2"/>
        <v>473.02000000000004</v>
      </c>
      <c r="F72" s="2">
        <v>821.09</v>
      </c>
      <c r="G72">
        <f t="shared" si="3"/>
        <v>473.02000000000004</v>
      </c>
    </row>
    <row r="73" spans="1:7">
      <c r="A73">
        <v>17</v>
      </c>
      <c r="B73" t="s">
        <v>166</v>
      </c>
      <c r="C73" s="6">
        <v>17.748000000000001</v>
      </c>
      <c r="D73" s="2">
        <v>684.41</v>
      </c>
      <c r="E73">
        <f t="shared" si="2"/>
        <v>666.66199999999992</v>
      </c>
      <c r="F73" s="2">
        <v>684.41</v>
      </c>
      <c r="G73">
        <f t="shared" si="3"/>
        <v>666.66199999999992</v>
      </c>
    </row>
    <row r="74" spans="1:7">
      <c r="A74">
        <v>18</v>
      </c>
      <c r="B74" t="s">
        <v>167</v>
      </c>
      <c r="C74" s="6">
        <v>-155.75</v>
      </c>
      <c r="D74" s="2">
        <v>248.88</v>
      </c>
      <c r="E74">
        <f t="shared" si="2"/>
        <v>404.63</v>
      </c>
      <c r="F74" s="2">
        <v>248.88</v>
      </c>
      <c r="G74">
        <f t="shared" si="3"/>
        <v>404.63</v>
      </c>
    </row>
    <row r="75" spans="1:7">
      <c r="A75">
        <v>20</v>
      </c>
      <c r="B75" t="s">
        <v>168</v>
      </c>
      <c r="C75" s="6">
        <v>-34.231000000000002</v>
      </c>
      <c r="D75" s="2">
        <v>482.67</v>
      </c>
      <c r="E75">
        <f t="shared" si="2"/>
        <v>516.90100000000007</v>
      </c>
      <c r="F75" s="2">
        <v>482.67</v>
      </c>
      <c r="G75">
        <f t="shared" si="3"/>
        <v>516.90100000000007</v>
      </c>
    </row>
    <row r="79" spans="1:7">
      <c r="A79" s="6"/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T114"/>
  <sheetViews>
    <sheetView topLeftCell="A25" zoomScaleNormal="100" workbookViewId="0">
      <selection activeCell="I31" sqref="I31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  <col min="9" max="9" width="17.28515625" customWidth="1"/>
    <col min="10" max="10" width="11.85546875" customWidth="1"/>
    <col min="11" max="11" width="12.140625" customWidth="1"/>
    <col min="12" max="12" width="12.42578125" customWidth="1"/>
    <col min="13" max="13" width="11" customWidth="1"/>
    <col min="14" max="14" width="95" bestFit="1" customWidth="1"/>
    <col min="16" max="16" width="9.5703125" customWidth="1"/>
    <col min="17" max="17" width="11.42578125" customWidth="1"/>
    <col min="18" max="18" width="12" customWidth="1"/>
    <col min="19" max="19" width="17.7109375" customWidth="1"/>
    <col min="20" max="20" width="13.28515625" customWidth="1"/>
    <col min="21" max="21" width="12.28515625" bestFit="1" customWidth="1"/>
  </cols>
  <sheetData>
    <row r="1" spans="1:19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13" t="s">
        <v>25</v>
      </c>
      <c r="J1" s="13" t="s">
        <v>23</v>
      </c>
      <c r="K1" s="13" t="s">
        <v>22</v>
      </c>
      <c r="L1" s="13" t="s">
        <v>24</v>
      </c>
      <c r="M1" s="13" t="s">
        <v>141</v>
      </c>
      <c r="N1" s="13" t="s">
        <v>135</v>
      </c>
      <c r="O1" s="13"/>
    </row>
    <row r="2" spans="1:19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t="s">
        <v>0</v>
      </c>
      <c r="J2">
        <v>0.42399999999999999</v>
      </c>
      <c r="K2">
        <v>96.849000000000004</v>
      </c>
      <c r="L2">
        <v>96.424999999999997</v>
      </c>
      <c r="M2">
        <v>7</v>
      </c>
      <c r="N2" t="s">
        <v>122</v>
      </c>
    </row>
    <row r="3" spans="1:19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t="s">
        <v>1</v>
      </c>
      <c r="J3">
        <v>4.6399999999999997</v>
      </c>
      <c r="K3">
        <v>49.201999999999998</v>
      </c>
      <c r="L3">
        <v>44.561999999999998</v>
      </c>
      <c r="M3">
        <v>1</v>
      </c>
      <c r="N3" t="s">
        <v>115</v>
      </c>
    </row>
    <row r="4" spans="1:19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t="s">
        <v>2</v>
      </c>
      <c r="J4">
        <v>9.0129999999999999</v>
      </c>
      <c r="K4">
        <v>113.6</v>
      </c>
      <c r="L4">
        <v>104.587</v>
      </c>
      <c r="M4">
        <v>2</v>
      </c>
      <c r="N4" t="s">
        <v>124</v>
      </c>
    </row>
    <row r="5" spans="1:19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t="s">
        <v>3</v>
      </c>
      <c r="J5">
        <v>23.443000000000001</v>
      </c>
      <c r="K5">
        <v>84.491</v>
      </c>
      <c r="L5">
        <v>61.048000000000002</v>
      </c>
      <c r="M5">
        <v>3</v>
      </c>
      <c r="N5" t="s">
        <v>118</v>
      </c>
    </row>
    <row r="6" spans="1:19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t="s">
        <v>4</v>
      </c>
      <c r="J6">
        <v>13.301</v>
      </c>
      <c r="K6">
        <v>123.07</v>
      </c>
      <c r="L6">
        <v>109.76900000000001</v>
      </c>
      <c r="M6">
        <v>4</v>
      </c>
      <c r="N6" t="s">
        <v>126</v>
      </c>
    </row>
    <row r="7" spans="1:19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t="s">
        <v>5</v>
      </c>
      <c r="J7">
        <v>0.86599999999999999</v>
      </c>
      <c r="K7">
        <v>101.26</v>
      </c>
      <c r="L7">
        <v>100.39400000000001</v>
      </c>
      <c r="M7">
        <v>6</v>
      </c>
      <c r="N7" t="s">
        <v>123</v>
      </c>
    </row>
    <row r="8" spans="1:19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t="s">
        <v>6</v>
      </c>
      <c r="J8">
        <v>2.4942000000000002</v>
      </c>
      <c r="K8">
        <v>118.21</v>
      </c>
      <c r="L8">
        <v>115.7158</v>
      </c>
      <c r="M8">
        <v>8</v>
      </c>
      <c r="N8" t="s">
        <v>125</v>
      </c>
    </row>
    <row r="9" spans="1:19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23" t="s">
        <v>7</v>
      </c>
      <c r="J9">
        <v>11.573</v>
      </c>
      <c r="K9">
        <v>72.433000000000007</v>
      </c>
      <c r="L9">
        <v>60.86</v>
      </c>
      <c r="M9">
        <v>10</v>
      </c>
      <c r="N9" t="s">
        <v>117</v>
      </c>
    </row>
    <row r="10" spans="1:19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24" t="s">
        <v>119</v>
      </c>
      <c r="J10">
        <v>13.423999999999999</v>
      </c>
      <c r="K10">
        <v>101.03</v>
      </c>
      <c r="L10">
        <v>87.605999999999995</v>
      </c>
      <c r="M10">
        <v>12</v>
      </c>
      <c r="N10" t="s">
        <v>120</v>
      </c>
    </row>
    <row r="11" spans="1:19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t="s">
        <v>10</v>
      </c>
      <c r="J11">
        <v>-0.75900000000000001</v>
      </c>
      <c r="K11">
        <v>90.295000000000002</v>
      </c>
      <c r="L11">
        <v>91.054000000000002</v>
      </c>
      <c r="M11">
        <v>14</v>
      </c>
      <c r="N11" t="s">
        <v>121</v>
      </c>
    </row>
    <row r="12" spans="1:19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t="s">
        <v>11</v>
      </c>
      <c r="J12">
        <v>7.3550000000000004</v>
      </c>
      <c r="K12">
        <v>46.506</v>
      </c>
      <c r="L12">
        <v>39.151000000000003</v>
      </c>
      <c r="M12">
        <v>16</v>
      </c>
      <c r="N12" t="s">
        <v>114</v>
      </c>
      <c r="O12" s="20"/>
    </row>
    <row r="13" spans="1:19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t="s">
        <v>21</v>
      </c>
      <c r="J13">
        <v>1.0669</v>
      </c>
      <c r="K13">
        <v>110.64</v>
      </c>
      <c r="L13">
        <v>109.5731</v>
      </c>
      <c r="M13">
        <v>9</v>
      </c>
      <c r="N13" t="s">
        <v>125</v>
      </c>
      <c r="O13" s="20"/>
    </row>
    <row r="14" spans="1:19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t="s">
        <v>15</v>
      </c>
      <c r="J14">
        <v>7.79</v>
      </c>
      <c r="K14">
        <v>131.26</v>
      </c>
      <c r="L14">
        <v>123.47</v>
      </c>
      <c r="M14">
        <v>17</v>
      </c>
      <c r="N14" t="s">
        <v>125</v>
      </c>
      <c r="O14" s="20"/>
    </row>
    <row r="15" spans="1:19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t="s">
        <v>17</v>
      </c>
      <c r="J15">
        <v>7.7069999999999999</v>
      </c>
      <c r="K15">
        <v>56.966999999999999</v>
      </c>
      <c r="L15">
        <v>49.26</v>
      </c>
      <c r="M15">
        <v>19</v>
      </c>
      <c r="N15" t="s">
        <v>116</v>
      </c>
      <c r="O15" s="20"/>
      <c r="P15" s="27"/>
      <c r="Q15" s="4"/>
      <c r="R15" s="4"/>
      <c r="S15" s="28"/>
    </row>
    <row r="16" spans="1:19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t="s">
        <v>18</v>
      </c>
      <c r="J16">
        <v>6.4649999999999999</v>
      </c>
      <c r="K16">
        <v>117.19</v>
      </c>
      <c r="L16">
        <v>110.72499999999999</v>
      </c>
      <c r="M16">
        <v>20</v>
      </c>
      <c r="N16" t="s">
        <v>127</v>
      </c>
      <c r="O16" s="20"/>
      <c r="P16" s="25" t="s">
        <v>144</v>
      </c>
      <c r="Q16" s="26"/>
      <c r="R16" s="26"/>
      <c r="S16" s="29"/>
    </row>
    <row r="17" spans="1:20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20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20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20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20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20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20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20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  <c r="P25" s="14" t="s">
        <v>91</v>
      </c>
      <c r="Q25" s="13" t="s">
        <v>23</v>
      </c>
      <c r="R25" s="1" t="s">
        <v>22</v>
      </c>
      <c r="S25" s="13" t="s">
        <v>24</v>
      </c>
      <c r="T25" s="14" t="s">
        <v>71</v>
      </c>
    </row>
    <row r="26" spans="1:20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22" t="s">
        <v>128</v>
      </c>
      <c r="P26" t="s">
        <v>33</v>
      </c>
      <c r="Q26" s="6">
        <v>18.802</v>
      </c>
      <c r="R26" s="2">
        <v>107.57</v>
      </c>
      <c r="S26">
        <f>Table55[[#This Row],[max (mm)]]-Table55[[#This Row],[min (mm)]]</f>
        <v>88.768000000000001</v>
      </c>
      <c r="T26" t="s">
        <v>72</v>
      </c>
    </row>
    <row r="27" spans="1:20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22"/>
      <c r="P27" t="s">
        <v>32</v>
      </c>
      <c r="Q27" s="6">
        <v>-1.2699</v>
      </c>
      <c r="R27" s="2">
        <v>63.771000000000001</v>
      </c>
      <c r="S27">
        <f>Table55[[#This Row],[max (mm)]]-Table55[[#This Row],[min (mm)]]</f>
        <v>65.040900000000008</v>
      </c>
      <c r="T27" t="s">
        <v>73</v>
      </c>
    </row>
    <row r="28" spans="1:20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22"/>
      <c r="P28" t="s">
        <v>31</v>
      </c>
      <c r="Q28" s="6">
        <v>-0.79393000000000002</v>
      </c>
      <c r="R28" s="2">
        <v>149.52000000000001</v>
      </c>
      <c r="S28">
        <f>Table55[[#This Row],[max (mm)]]-Table55[[#This Row],[min (mm)]]</f>
        <v>150.31393</v>
      </c>
      <c r="T28" t="s">
        <v>74</v>
      </c>
    </row>
    <row r="29" spans="1:20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22" t="s">
        <v>129</v>
      </c>
      <c r="P29" t="s">
        <v>30</v>
      </c>
      <c r="Q29" s="6">
        <v>-4.0918999999999999</v>
      </c>
      <c r="R29" s="2">
        <v>128.72</v>
      </c>
      <c r="S29">
        <f>Table55[[#This Row],[max (mm)]]-Table55[[#This Row],[min (mm)]]</f>
        <v>132.81190000000001</v>
      </c>
      <c r="T29" t="s">
        <v>75</v>
      </c>
    </row>
    <row r="30" spans="1:20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22"/>
      <c r="P30" t="s">
        <v>29</v>
      </c>
      <c r="Q30" s="6">
        <v>1.248</v>
      </c>
      <c r="R30" s="2">
        <v>107.87</v>
      </c>
      <c r="S30">
        <f>Table55[[#This Row],[max (mm)]]-Table55[[#This Row],[min (mm)]]</f>
        <v>106.622</v>
      </c>
      <c r="T30" t="s">
        <v>76</v>
      </c>
    </row>
    <row r="31" spans="1:20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22" t="s">
        <v>130</v>
      </c>
      <c r="P31" t="s">
        <v>34</v>
      </c>
      <c r="Q31" s="6">
        <v>-9.2428000000000008</v>
      </c>
      <c r="R31" s="2">
        <v>145.69</v>
      </c>
      <c r="S31">
        <f>Table55[[#This Row],[max (mm)]]-Table55[[#This Row],[min (mm)]]</f>
        <v>154.93279999999999</v>
      </c>
      <c r="T31" t="s">
        <v>78</v>
      </c>
    </row>
    <row r="32" spans="1:20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22"/>
      <c r="P32" t="s">
        <v>35</v>
      </c>
      <c r="Q32" s="6">
        <v>-4.5583</v>
      </c>
      <c r="R32" s="2">
        <v>204.01</v>
      </c>
      <c r="S32">
        <f>Table55[[#This Row],[max (mm)]]-Table55[[#This Row],[min (mm)]]</f>
        <v>208.56829999999999</v>
      </c>
      <c r="T32" t="s">
        <v>79</v>
      </c>
    </row>
    <row r="33" spans="1:20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22" t="s">
        <v>131</v>
      </c>
      <c r="P33" t="s">
        <v>36</v>
      </c>
      <c r="Q33" s="6">
        <v>-2.4845999999999999</v>
      </c>
      <c r="R33" s="2">
        <v>118.52</v>
      </c>
      <c r="S33">
        <f>Table55[[#This Row],[max (mm)]]-Table55[[#This Row],[min (mm)]]</f>
        <v>121.0046</v>
      </c>
      <c r="T33" t="s">
        <v>83</v>
      </c>
    </row>
    <row r="34" spans="1:20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22"/>
      <c r="P34" t="s">
        <v>37</v>
      </c>
      <c r="Q34" s="6">
        <v>1.0538000000000001</v>
      </c>
      <c r="R34" s="2">
        <v>146.65</v>
      </c>
      <c r="S34">
        <f>Table55[[#This Row],[max (mm)]]-Table55[[#This Row],[min (mm)]]</f>
        <v>145.59620000000001</v>
      </c>
      <c r="T34" t="s">
        <v>82</v>
      </c>
    </row>
    <row r="35" spans="1:20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22"/>
      <c r="P35" t="s">
        <v>38</v>
      </c>
      <c r="Q35" s="6">
        <v>0.78935999999999995</v>
      </c>
      <c r="R35" s="2">
        <v>122.57</v>
      </c>
      <c r="S35">
        <f>Table55[[#This Row],[max (mm)]]-Table55[[#This Row],[min (mm)]]</f>
        <v>121.78063999999999</v>
      </c>
      <c r="T35" t="s">
        <v>87</v>
      </c>
    </row>
    <row r="36" spans="1:20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22"/>
      <c r="P36" t="s">
        <v>39</v>
      </c>
      <c r="Q36" s="6">
        <v>15.566000000000001</v>
      </c>
      <c r="R36" s="2">
        <v>195.61</v>
      </c>
      <c r="S36">
        <f>Table55[[#This Row],[max (mm)]]-Table55[[#This Row],[min (mm)]]</f>
        <v>180.04400000000001</v>
      </c>
      <c r="T36" t="s">
        <v>81</v>
      </c>
    </row>
    <row r="37" spans="1:20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22" t="s">
        <v>132</v>
      </c>
      <c r="P37" t="s">
        <v>40</v>
      </c>
      <c r="Q37" s="6">
        <v>1.4372</v>
      </c>
      <c r="R37" s="2">
        <v>90.212999999999994</v>
      </c>
      <c r="S37">
        <f>Table55[[#This Row],[max (mm)]]-Table55[[#This Row],[min (mm)]]</f>
        <v>88.77579999999999</v>
      </c>
      <c r="T37" t="s">
        <v>86</v>
      </c>
    </row>
    <row r="38" spans="1:20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22"/>
      <c r="P38" t="s">
        <v>41</v>
      </c>
      <c r="Q38" s="6">
        <v>-6.1247999999999996</v>
      </c>
      <c r="R38" s="2">
        <v>194.42</v>
      </c>
      <c r="S38">
        <f>Table55[[#This Row],[max (mm)]]-Table55[[#This Row],[min (mm)]]</f>
        <v>200.54479999999998</v>
      </c>
      <c r="T38" t="s">
        <v>85</v>
      </c>
    </row>
    <row r="39" spans="1:20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22"/>
      <c r="P39" t="s">
        <v>43</v>
      </c>
      <c r="Q39" s="6">
        <v>-6.0292000000000003</v>
      </c>
      <c r="R39" s="2">
        <v>127.26</v>
      </c>
      <c r="S39">
        <f>Table55[[#This Row],[max (mm)]]-Table55[[#This Row],[min (mm)]]</f>
        <v>133.28919999999999</v>
      </c>
      <c r="T39" t="s">
        <v>90</v>
      </c>
    </row>
    <row r="40" spans="1:20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22" t="s">
        <v>133</v>
      </c>
      <c r="P40" t="s">
        <v>44</v>
      </c>
      <c r="Q40" s="6">
        <v>0.65254000000000001</v>
      </c>
      <c r="R40" s="2">
        <v>138.08000000000001</v>
      </c>
      <c r="S40">
        <f>Table55[[#This Row],[max (mm)]]-Table55[[#This Row],[min (mm)]]</f>
        <v>137.42746000000002</v>
      </c>
      <c r="T40" t="s">
        <v>89</v>
      </c>
    </row>
    <row r="41" spans="1:20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22"/>
      <c r="P41" t="s">
        <v>45</v>
      </c>
      <c r="Q41" s="6">
        <v>-0.33928000000000003</v>
      </c>
      <c r="R41" s="2">
        <v>93.831000000000003</v>
      </c>
      <c r="S41">
        <f>Table55[[#This Row],[max (mm)]]-Table55[[#This Row],[min (mm)]]</f>
        <v>94.170280000000005</v>
      </c>
      <c r="T41" t="s">
        <v>88</v>
      </c>
    </row>
    <row r="42" spans="1:20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22"/>
      <c r="P42" t="s">
        <v>46</v>
      </c>
      <c r="Q42" s="6">
        <v>1.5028999999999999</v>
      </c>
      <c r="R42" s="2">
        <v>146.99</v>
      </c>
      <c r="S42">
        <f>Table55[[#This Row],[max (mm)]]-Table55[[#This Row],[min (mm)]]</f>
        <v>145.4871</v>
      </c>
      <c r="T42" t="s">
        <v>80</v>
      </c>
    </row>
    <row r="43" spans="1:20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22"/>
      <c r="Q43" s="6"/>
      <c r="R43" s="2"/>
    </row>
    <row r="44" spans="1:20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22"/>
      <c r="L44" s="21" t="s">
        <v>134</v>
      </c>
      <c r="Q44" s="6"/>
      <c r="R44" s="2"/>
    </row>
    <row r="46" spans="1:20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20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22" t="s">
        <v>136</v>
      </c>
    </row>
    <row r="48" spans="1:20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22" t="s">
        <v>137</v>
      </c>
    </row>
    <row r="49" spans="1:9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22" t="s">
        <v>137</v>
      </c>
    </row>
    <row r="50" spans="1:9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22" t="s">
        <v>137</v>
      </c>
    </row>
    <row r="51" spans="1:9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22"/>
    </row>
    <row r="52" spans="1:9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22"/>
    </row>
    <row r="53" spans="1:9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22"/>
    </row>
    <row r="54" spans="1:9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22"/>
    </row>
    <row r="55" spans="1:9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22"/>
    </row>
    <row r="56" spans="1:9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22"/>
    </row>
    <row r="57" spans="1:9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22"/>
    </row>
    <row r="58" spans="1:9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22"/>
    </row>
    <row r="59" spans="1:9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22"/>
    </row>
    <row r="60" spans="1:9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22"/>
    </row>
    <row r="61" spans="1:9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22"/>
    </row>
    <row r="62" spans="1:9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22"/>
    </row>
    <row r="63" spans="1:9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22"/>
    </row>
    <row r="64" spans="1:9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22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22"/>
      <c r="L65" s="2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22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22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22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22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22" t="s">
        <v>139</v>
      </c>
    </row>
    <row r="71" spans="1:12">
      <c r="J71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  <c r="I72" s="19" t="s">
        <v>135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  <c r="I73" s="22" t="s">
        <v>151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  <c r="I74" s="22" t="s">
        <v>151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  <c r="I75" s="22"/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  <c r="I76" s="22" t="s">
        <v>151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  <c r="I77" s="22" t="s">
        <v>151</v>
      </c>
    </row>
    <row r="78" spans="1:12">
      <c r="A78">
        <v>6</v>
      </c>
      <c r="B78" s="6">
        <v>-15.856999999999999</v>
      </c>
      <c r="C78" s="2">
        <v>177.65700000000001</v>
      </c>
      <c r="D78">
        <f>Table7[[#This Row],[max (mm)]]-Table7[[#This Row],[min (mm)]]</f>
        <v>193.51400000000001</v>
      </c>
      <c r="I78" s="22"/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  <c r="I79" s="22" t="s">
        <v>148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  <c r="I80" s="22"/>
    </row>
    <row r="81" spans="1:9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  <c r="I81" s="22"/>
    </row>
    <row r="82" spans="1:9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  <c r="I82" s="22"/>
    </row>
    <row r="83" spans="1:9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  <c r="I83" s="22"/>
    </row>
    <row r="84" spans="1:9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  <c r="I84" s="22"/>
    </row>
    <row r="85" spans="1:9">
      <c r="A85">
        <v>13</v>
      </c>
      <c r="B85" s="6">
        <v>317.81</v>
      </c>
      <c r="C85" s="2">
        <v>597.16</v>
      </c>
      <c r="D85">
        <f>Table7[[#This Row],[max (mm)]]-Table7[[#This Row],[min (mm)]]</f>
        <v>279.34999999999997</v>
      </c>
      <c r="I85" s="22"/>
    </row>
    <row r="86" spans="1:9">
      <c r="A86">
        <v>14</v>
      </c>
      <c r="B86" s="6">
        <v>328.98</v>
      </c>
      <c r="C86" s="2">
        <v>598.79999999999995</v>
      </c>
      <c r="D86">
        <f>Table7[[#This Row],[max (mm)]]-Table7[[#This Row],[min (mm)]]</f>
        <v>269.81999999999994</v>
      </c>
      <c r="I86" s="22"/>
    </row>
    <row r="87" spans="1:9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  <c r="I87" s="22"/>
    </row>
    <row r="88" spans="1:9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  <c r="I88" s="22" t="s">
        <v>149</v>
      </c>
    </row>
    <row r="89" spans="1:9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  <c r="I89" s="22" t="s">
        <v>150</v>
      </c>
    </row>
    <row r="90" spans="1:9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  <c r="I90" s="22" t="s">
        <v>150</v>
      </c>
    </row>
    <row r="91" spans="1:9">
      <c r="A91">
        <v>19</v>
      </c>
      <c r="B91" s="6">
        <v>370.54</v>
      </c>
      <c r="C91" s="2">
        <v>449.47</v>
      </c>
      <c r="D91">
        <f>Table7[[#This Row],[max (mm)]]-Table7[[#This Row],[min (mm)]]</f>
        <v>78.930000000000007</v>
      </c>
      <c r="I91" s="22" t="s">
        <v>151</v>
      </c>
    </row>
    <row r="92" spans="1:9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  <c r="I92" s="22"/>
    </row>
    <row r="94" spans="1:9">
      <c r="A94" t="s">
        <v>28</v>
      </c>
      <c r="B94" s="10" t="s">
        <v>23</v>
      </c>
      <c r="C94" s="5" t="s">
        <v>22</v>
      </c>
      <c r="D94" t="s">
        <v>24</v>
      </c>
    </row>
    <row r="95" spans="1:9">
      <c r="A95">
        <v>1</v>
      </c>
      <c r="B95" s="6"/>
      <c r="C95" s="2"/>
      <c r="D95">
        <f>Table8[[#This Row],[max (mm)]]-Table8[[#This Row],[min (mm)]]</f>
        <v>0</v>
      </c>
    </row>
    <row r="96" spans="1:9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sortState xmlns:xlrd2="http://schemas.microsoft.com/office/spreadsheetml/2017/richdata2" ref="I2:N16">
    <sortCondition ref="I2:I16"/>
  </sortState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final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Rebecca Louise Hornsey</cp:lastModifiedBy>
  <dcterms:created xsi:type="dcterms:W3CDTF">2023-03-24T17:42:55Z</dcterms:created>
  <dcterms:modified xsi:type="dcterms:W3CDTF">2023-09-06T18:31:41Z</dcterms:modified>
</cp:coreProperties>
</file>