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demirtas\Desktop\yeditepe\dats501_2021_spring\excels\solutions\"/>
    </mc:Choice>
  </mc:AlternateContent>
  <xr:revisionPtr revIDLastSave="0" documentId="13_ncr:1_{F818343D-F564-4237-AFD8-898A9D3D57C8}" xr6:coauthVersionLast="46" xr6:coauthVersionMax="46" xr10:uidLastSave="{00000000-0000-0000-0000-000000000000}"/>
  <bookViews>
    <workbookView xWindow="-108" yWindow="-108" windowWidth="22296" windowHeight="13176" xr2:uid="{00000000-000D-0000-FFFF-FFFF00000000}"/>
  </bookViews>
  <sheets>
    <sheet name="Model" sheetId="1" r:id="rId1"/>
  </sheets>
  <definedNames>
    <definedName name="objValue">#REF!</definedName>
    <definedName name="solver_adj" localSheetId="0" hidden="1">Model!$B$18:$B$23,Model!$B$27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Model!$B$18:$B$23</definedName>
    <definedName name="solver_lhs2" localSheetId="0" hidden="1">Model!$B$27</definedName>
    <definedName name="solver_lhs3" localSheetId="0" hidden="1">Model!$B$27</definedName>
    <definedName name="solver_lhs4" localSheetId="0" hidden="1">Model!$B$33</definedName>
    <definedName name="solver_lhs5" localSheetId="0" hidden="1">Model!$C$31</definedName>
    <definedName name="solver_lhs6" localSheetId="0" hidden="1">Model!#REF!</definedName>
    <definedName name="solver_lhs7" localSheetId="0" hidden="1">Model!#REF!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Model!$H$15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hs2" localSheetId="0" hidden="1">Model!$B$28</definedName>
    <definedName name="solver_rhs3" localSheetId="0" hidden="1">Model!$B$12</definedName>
    <definedName name="solver_rhs4" localSheetId="0" hidden="1">1</definedName>
    <definedName name="solver_rhs5" localSheetId="0" hidden="1">Model!$B$14</definedName>
    <definedName name="solver_rhs6" localSheetId="0" hidden="1">Model!$J$19</definedName>
    <definedName name="solver_rhs7" localSheetId="0" hidden="1">Model!$L$19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B31" i="1"/>
  <c r="C31" i="1"/>
  <c r="D31" i="1"/>
  <c r="E31" i="1"/>
  <c r="F31" i="1"/>
  <c r="B28" i="1"/>
  <c r="B25" i="1"/>
  <c r="H38" i="1"/>
  <c r="H37" i="1"/>
  <c r="H36" i="1"/>
  <c r="H33" i="1"/>
  <c r="H31" i="1"/>
  <c r="H25" i="1"/>
  <c r="B36" i="1"/>
  <c r="B37" i="1"/>
  <c r="C36" i="1"/>
  <c r="C37" i="1"/>
  <c r="D36" i="1"/>
  <c r="D37" i="1"/>
  <c r="E36" i="1"/>
  <c r="E37" i="1"/>
  <c r="F36" i="1"/>
  <c r="F37" i="1"/>
  <c r="B38" i="1"/>
  <c r="B33" i="1"/>
</calcChain>
</file>

<file path=xl/sharedStrings.xml><?xml version="1.0" encoding="utf-8"?>
<sst xmlns="http://schemas.openxmlformats.org/spreadsheetml/2006/main" count="40" uniqueCount="28">
  <si>
    <t>Planning Scenarios</t>
  </si>
  <si>
    <t>Mutual Fund</t>
  </si>
  <si>
    <t>Year 1</t>
  </si>
  <si>
    <t>Year 2</t>
  </si>
  <si>
    <t>Year 3</t>
  </si>
  <si>
    <t>Year 4</t>
  </si>
  <si>
    <t>Year 5</t>
  </si>
  <si>
    <t>Foreign Stock</t>
  </si>
  <si>
    <t>Intermediate-Term Bond</t>
  </si>
  <si>
    <t>Large-Cap Growth</t>
  </si>
  <si>
    <t>Large-Cap Value</t>
  </si>
  <si>
    <t>Small-Cap Growth</t>
  </si>
  <si>
    <t>Small-Cap Value</t>
  </si>
  <si>
    <t>Model</t>
  </si>
  <si>
    <t>Deviation From Mean</t>
  </si>
  <si>
    <t>Required Return</t>
  </si>
  <si>
    <t>Hauck Financial Services - Markowitz Version</t>
  </si>
  <si>
    <t>Deviation From Mean Squared</t>
  </si>
  <si>
    <t>R</t>
  </si>
  <si>
    <t>Proportion Sum</t>
  </si>
  <si>
    <t>Variance</t>
  </si>
  <si>
    <t>Parameters</t>
  </si>
  <si>
    <t>Alternative Variance Calculation</t>
  </si>
  <si>
    <t>Formulas</t>
  </si>
  <si>
    <t>Min Yearly Return</t>
  </si>
  <si>
    <t>Min Year 2 Return</t>
  </si>
  <si>
    <t>Portfolio Expected Yearly Return</t>
  </si>
  <si>
    <t xml:space="preserve">_Dummy_ Expected Yearly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</si>
</sst>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0"/>
      <name val="Arial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3" fillId="0" borderId="4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Fill="1"/>
    <xf numFmtId="0" fontId="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9"/>
  <sheetViews>
    <sheetView tabSelected="1" zoomScale="70" zoomScaleNormal="70" zoomScalePageLayoutView="110" workbookViewId="0">
      <selection activeCell="N15" sqref="N15"/>
    </sheetView>
  </sheetViews>
  <sheetFormatPr defaultColWidth="8.6640625" defaultRowHeight="15.6" x14ac:dyDescent="0.3"/>
  <cols>
    <col min="1" max="1" width="32.88671875" style="2" bestFit="1" customWidth="1"/>
    <col min="2" max="2" width="8.6640625" style="2" customWidth="1"/>
    <col min="3" max="5" width="8.6640625" style="2"/>
    <col min="6" max="6" width="9.77734375" style="2" customWidth="1"/>
    <col min="7" max="7" width="8.6640625" style="2"/>
    <col min="8" max="8" width="39" style="2" bestFit="1" customWidth="1"/>
    <col min="9" max="16384" width="8.6640625" style="2"/>
  </cols>
  <sheetData>
    <row r="1" spans="1:13" x14ac:dyDescent="0.3">
      <c r="A1" s="23" t="s">
        <v>16</v>
      </c>
      <c r="B1" s="23"/>
      <c r="C1" s="23"/>
      <c r="D1" s="23"/>
      <c r="E1" s="23"/>
      <c r="F1" s="23"/>
    </row>
    <row r="2" spans="1:13" x14ac:dyDescent="0.3">
      <c r="A2" s="1" t="s">
        <v>21</v>
      </c>
    </row>
    <row r="3" spans="1:13" x14ac:dyDescent="0.3">
      <c r="B3" s="22" t="s">
        <v>0</v>
      </c>
      <c r="C3" s="22"/>
      <c r="D3" s="22"/>
      <c r="E3" s="22"/>
      <c r="F3" s="22"/>
    </row>
    <row r="4" spans="1:13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13" x14ac:dyDescent="0.3">
      <c r="A5" s="2" t="s">
        <v>7</v>
      </c>
      <c r="B5" s="2">
        <v>10.06</v>
      </c>
      <c r="C5" s="2">
        <v>13.12</v>
      </c>
      <c r="D5" s="2">
        <v>13.47</v>
      </c>
      <c r="E5" s="2">
        <v>45.42</v>
      </c>
      <c r="F5" s="2">
        <v>-21.93</v>
      </c>
    </row>
    <row r="6" spans="1:13" x14ac:dyDescent="0.3">
      <c r="A6" s="2" t="s">
        <v>8</v>
      </c>
      <c r="B6" s="2">
        <v>17.64</v>
      </c>
      <c r="C6" s="2">
        <v>3.25</v>
      </c>
      <c r="D6" s="2">
        <v>7.51</v>
      </c>
      <c r="E6" s="2">
        <v>-1.33</v>
      </c>
      <c r="F6" s="2">
        <v>7.36</v>
      </c>
      <c r="I6" s="4"/>
    </row>
    <row r="7" spans="1:13" x14ac:dyDescent="0.3">
      <c r="A7" s="2" t="s">
        <v>9</v>
      </c>
      <c r="B7" s="2">
        <v>32.409999999999997</v>
      </c>
      <c r="C7" s="2">
        <v>18.71</v>
      </c>
      <c r="D7" s="2">
        <v>33.28</v>
      </c>
      <c r="E7" s="2">
        <v>41.46</v>
      </c>
      <c r="F7" s="2">
        <v>-23.26</v>
      </c>
    </row>
    <row r="8" spans="1:13" x14ac:dyDescent="0.3">
      <c r="A8" s="2" t="s">
        <v>10</v>
      </c>
      <c r="B8" s="2">
        <v>32.36</v>
      </c>
      <c r="C8" s="2">
        <v>20.61</v>
      </c>
      <c r="D8" s="2">
        <v>12.93</v>
      </c>
      <c r="E8" s="2">
        <v>7.06</v>
      </c>
      <c r="F8" s="2">
        <v>-5.37</v>
      </c>
    </row>
    <row r="9" spans="1:13" x14ac:dyDescent="0.3">
      <c r="A9" s="2" t="s">
        <v>11</v>
      </c>
      <c r="B9" s="2">
        <v>33.44</v>
      </c>
      <c r="C9" s="2">
        <v>19.399999999999999</v>
      </c>
      <c r="D9" s="2">
        <v>3.85</v>
      </c>
      <c r="E9" s="2">
        <v>58.68</v>
      </c>
      <c r="F9" s="2">
        <v>-9.02</v>
      </c>
    </row>
    <row r="10" spans="1:13" x14ac:dyDescent="0.3">
      <c r="A10" s="2" t="s">
        <v>12</v>
      </c>
      <c r="B10" s="2">
        <v>24.56</v>
      </c>
      <c r="C10" s="2">
        <v>25.32</v>
      </c>
      <c r="D10" s="2">
        <v>-6.7</v>
      </c>
      <c r="E10" s="2">
        <v>5.43</v>
      </c>
      <c r="F10" s="2">
        <v>17.309999999999999</v>
      </c>
    </row>
    <row r="12" spans="1:13" x14ac:dyDescent="0.3">
      <c r="A12" s="2" t="s">
        <v>15</v>
      </c>
      <c r="B12" s="17">
        <v>10</v>
      </c>
    </row>
    <row r="13" spans="1:13" x14ac:dyDescent="0.3">
      <c r="A13" s="2" t="s">
        <v>24</v>
      </c>
      <c r="B13" s="17">
        <v>4.0999999999999996</v>
      </c>
    </row>
    <row r="14" spans="1:13" x14ac:dyDescent="0.3">
      <c r="A14" s="2" t="s">
        <v>25</v>
      </c>
      <c r="B14" s="17">
        <v>11</v>
      </c>
    </row>
    <row r="15" spans="1:13" x14ac:dyDescent="0.3">
      <c r="B15" s="4"/>
      <c r="C15" s="4"/>
      <c r="D15" s="4"/>
      <c r="E15" s="4"/>
      <c r="F15" s="4"/>
      <c r="G15" s="5"/>
      <c r="H15" s="5"/>
      <c r="I15" s="4"/>
      <c r="J15" s="4"/>
      <c r="K15" s="4"/>
      <c r="L15" s="4"/>
    </row>
    <row r="16" spans="1:13" x14ac:dyDescent="0.3">
      <c r="A16" s="1" t="s">
        <v>13</v>
      </c>
      <c r="B16" s="4"/>
      <c r="C16" s="4"/>
      <c r="D16" s="4"/>
      <c r="E16" s="4"/>
      <c r="F16" s="4"/>
      <c r="G16" s="4"/>
      <c r="H16" s="4"/>
      <c r="I16" s="4"/>
      <c r="J16" s="6"/>
      <c r="K16" s="6"/>
      <c r="L16" s="6"/>
      <c r="M16" s="1"/>
    </row>
    <row r="17" spans="1:13" ht="16.2" thickBot="1" x14ac:dyDescent="0.35">
      <c r="A17" s="7"/>
      <c r="B17" s="4"/>
      <c r="C17" s="4"/>
      <c r="D17" s="4"/>
      <c r="E17" s="4"/>
      <c r="F17" s="4"/>
      <c r="G17" s="4"/>
      <c r="I17" s="4"/>
      <c r="J17" s="6"/>
      <c r="K17" s="6"/>
      <c r="L17" s="6"/>
      <c r="M17" s="1"/>
    </row>
    <row r="18" spans="1:13" x14ac:dyDescent="0.3">
      <c r="A18" s="2" t="s">
        <v>7</v>
      </c>
      <c r="B18" s="19">
        <v>0.15826512200246157</v>
      </c>
      <c r="C18" s="4"/>
      <c r="D18" s="4"/>
      <c r="E18" s="4"/>
      <c r="F18" s="4"/>
      <c r="G18" s="4"/>
      <c r="I18" s="4"/>
      <c r="J18" s="4"/>
      <c r="K18" s="4"/>
      <c r="L18" s="4"/>
    </row>
    <row r="19" spans="1:13" x14ac:dyDescent="0.3">
      <c r="A19" s="2" t="s">
        <v>8</v>
      </c>
      <c r="B19" s="20">
        <v>0.52533479583815179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3" x14ac:dyDescent="0.3">
      <c r="A20" s="2" t="s">
        <v>9</v>
      </c>
      <c r="B20" s="20">
        <v>4.1906230608829427E-2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3" x14ac:dyDescent="0.3">
      <c r="A21" s="2" t="s">
        <v>10</v>
      </c>
      <c r="B21" s="20">
        <v>2.4493258105873428E-4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3" x14ac:dyDescent="0.3">
      <c r="A22" s="2" t="s">
        <v>11</v>
      </c>
      <c r="B22" s="20">
        <v>0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3" ht="16.2" thickBot="1" x14ac:dyDescent="0.35">
      <c r="A23" s="2" t="s">
        <v>12</v>
      </c>
      <c r="B23" s="21">
        <v>0.27424945825917341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3" ht="16.8" thickBot="1" x14ac:dyDescent="0.4">
      <c r="A24" s="1"/>
      <c r="B24" s="4"/>
      <c r="C24" s="4"/>
      <c r="D24" s="4"/>
      <c r="E24" s="5"/>
      <c r="G24" s="4"/>
      <c r="H24" s="16" t="s">
        <v>23</v>
      </c>
      <c r="I24" s="4"/>
      <c r="J24" s="4"/>
      <c r="K24" s="4"/>
      <c r="L24" s="4"/>
    </row>
    <row r="25" spans="1:13" ht="16.2" thickBot="1" x14ac:dyDescent="0.35">
      <c r="A25" s="3" t="s">
        <v>20</v>
      </c>
      <c r="B25" s="8">
        <f>_xlfn.VAR.P(B31:F31)</f>
        <v>27.146394311843252</v>
      </c>
      <c r="C25" s="4"/>
      <c r="G25" s="4"/>
      <c r="H25" s="4" t="str">
        <f ca="1">_xlfn.FORMULATEXT(B25)</f>
        <v>=VAR.P(B31:F31)</v>
      </c>
      <c r="I25" s="4"/>
      <c r="J25" s="4"/>
      <c r="K25" s="4"/>
      <c r="L25" s="4"/>
    </row>
    <row r="26" spans="1:13" ht="16.2" thickBot="1" x14ac:dyDescent="0.3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3" ht="16.2" thickBot="1" x14ac:dyDescent="0.35">
      <c r="A27" s="12" t="s">
        <v>26</v>
      </c>
      <c r="B27" s="14">
        <v>10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3" x14ac:dyDescent="0.3">
      <c r="A28" s="12" t="s">
        <v>27</v>
      </c>
      <c r="B28" s="18">
        <f>SUM(B31:F31)/5</f>
        <v>9.9999999999999964</v>
      </c>
      <c r="C28" s="4"/>
      <c r="D28" s="4"/>
      <c r="E28" s="4"/>
      <c r="F28" s="4"/>
      <c r="G28" s="4"/>
      <c r="H28" s="4" t="str">
        <f ca="1">_xlfn.FORMULATEXT(B28)</f>
        <v>=SUM(B31:F31)/5</v>
      </c>
      <c r="I28" s="4"/>
      <c r="J28" s="4"/>
      <c r="K28" s="4"/>
      <c r="L28" s="4"/>
    </row>
    <row r="29" spans="1:13" x14ac:dyDescent="0.3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3" ht="16.2" thickBot="1" x14ac:dyDescent="0.35">
      <c r="A30" s="3"/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4"/>
      <c r="H30" s="4"/>
      <c r="I30" s="4"/>
      <c r="J30" s="4"/>
      <c r="K30" s="4"/>
      <c r="L30" s="4"/>
    </row>
    <row r="31" spans="1:13" ht="16.2" thickBot="1" x14ac:dyDescent="0.35">
      <c r="A31" s="3" t="s">
        <v>18</v>
      </c>
      <c r="B31" s="9">
        <f>SUMPRODUCT(B5:B10,$B$18:$B$23)</f>
        <v>18.96072657313028</v>
      </c>
      <c r="C31" s="9">
        <f>SUMPRODUCT(C5:C10,$B$18:$B$23)</f>
        <v>11.516886405455379</v>
      </c>
      <c r="D31" s="9">
        <f>SUMPRODUCT(D5:D10,$B$18:$B$23)</f>
        <v>5.6374304727161491</v>
      </c>
      <c r="E31" s="9">
        <f>SUMPRODUCT(E5:E10,$B$18:$B$23)</f>
        <v>9.718042666298718</v>
      </c>
      <c r="F31" s="9">
        <f>SUMPRODUCT(F5:F10,$B$18:$B$23)</f>
        <v>4.1669138823994487</v>
      </c>
      <c r="G31" s="4"/>
      <c r="H31" s="4" t="str">
        <f ca="1">_xlfn.FORMULATEXT(B31)</f>
        <v>=SUMPRODUCT(B5:B10,$B$18:$B$23)</v>
      </c>
      <c r="I31" s="4"/>
      <c r="J31" s="4"/>
      <c r="K31" s="4"/>
      <c r="L31" s="4"/>
    </row>
    <row r="32" spans="1:13" ht="16.2" customHeight="1" x14ac:dyDescent="0.3"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6.2" customHeight="1" x14ac:dyDescent="0.3">
      <c r="A33" s="13" t="s">
        <v>19</v>
      </c>
      <c r="B33" s="4">
        <f>SUM(B18:B23)</f>
        <v>1.0000005392896749</v>
      </c>
      <c r="C33" s="4"/>
      <c r="D33" s="4"/>
      <c r="E33" s="4"/>
      <c r="F33" s="4"/>
      <c r="G33" s="4"/>
      <c r="H33" s="4" t="str">
        <f ca="1">_xlfn.FORMULATEXT(B33)</f>
        <v>=SUM(B18:B23)</v>
      </c>
      <c r="I33" s="4"/>
      <c r="J33" s="4"/>
      <c r="K33" s="4"/>
      <c r="L33" s="4"/>
    </row>
    <row r="34" spans="1:12" ht="16.2" customHeight="1" x14ac:dyDescent="0.3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6.2" customHeight="1" x14ac:dyDescent="0.35">
      <c r="A35" s="15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">
      <c r="A36" s="3" t="s">
        <v>14</v>
      </c>
      <c r="B36" s="4">
        <f>B31-$B$27</f>
        <v>8.9607265731302803</v>
      </c>
      <c r="C36" s="4">
        <f>C31-$B$27</f>
        <v>1.516886405455379</v>
      </c>
      <c r="D36" s="4">
        <f>D31-$B$27</f>
        <v>-4.3625695272838509</v>
      </c>
      <c r="E36" s="4">
        <f>E31-$B$27</f>
        <v>-0.28195733370128195</v>
      </c>
      <c r="F36" s="4">
        <f>F31-$B$27</f>
        <v>-5.8330861176005513</v>
      </c>
      <c r="G36" s="5"/>
      <c r="H36" s="4" t="str">
        <f ca="1">_xlfn.FORMULATEXT(B36)</f>
        <v>=B31-$B$27</v>
      </c>
      <c r="I36" s="6"/>
      <c r="J36" s="4"/>
      <c r="K36" s="4"/>
      <c r="L36" s="4"/>
    </row>
    <row r="37" spans="1:12" x14ac:dyDescent="0.3">
      <c r="A37" s="3" t="s">
        <v>17</v>
      </c>
      <c r="B37" s="4">
        <f>B36*B36</f>
        <v>80.294620718403138</v>
      </c>
      <c r="C37" s="4">
        <f t="shared" ref="C37:F37" si="0">C36*C36</f>
        <v>2.3009443670553407</v>
      </c>
      <c r="D37" s="4">
        <f t="shared" si="0"/>
        <v>19.032012880385643</v>
      </c>
      <c r="E37" s="4">
        <f t="shared" si="0"/>
        <v>7.9499938027936062E-2</v>
      </c>
      <c r="F37" s="4">
        <f t="shared" si="0"/>
        <v>34.024893655344272</v>
      </c>
      <c r="G37" s="5"/>
      <c r="H37" s="4" t="str">
        <f ca="1">_xlfn.FORMULATEXT(B37)</f>
        <v>=B36*B36</v>
      </c>
      <c r="I37" s="6"/>
      <c r="J37" s="4"/>
      <c r="K37" s="4"/>
      <c r="L37" s="4"/>
    </row>
    <row r="38" spans="1:12" x14ac:dyDescent="0.3">
      <c r="A38" s="3" t="s">
        <v>20</v>
      </c>
      <c r="B38" s="2">
        <f xml:space="preserve"> SUM(B37:F37) / 5</f>
        <v>27.146394311843267</v>
      </c>
      <c r="E38" s="4"/>
      <c r="F38" s="4"/>
      <c r="H38" s="4" t="str">
        <f ca="1">_xlfn.FORMULATEXT(B38)</f>
        <v>= SUM(B37:F37) / 5</v>
      </c>
      <c r="J38" s="4"/>
      <c r="K38" s="4"/>
      <c r="L38" s="4"/>
    </row>
    <row r="39" spans="1:12" x14ac:dyDescent="0.3">
      <c r="A39" s="11"/>
      <c r="E39" s="4"/>
      <c r="F39" s="4"/>
      <c r="J39" s="4"/>
      <c r="K39" s="4"/>
      <c r="L39" s="4"/>
    </row>
    <row r="40" spans="1:12" x14ac:dyDescent="0.3">
      <c r="G40" s="4"/>
      <c r="H40" s="6"/>
      <c r="I40" s="4"/>
      <c r="J40" s="4"/>
      <c r="K40" s="4"/>
      <c r="L40" s="4"/>
    </row>
    <row r="41" spans="1:12" x14ac:dyDescent="0.3">
      <c r="B41" s="5"/>
      <c r="C41" s="3"/>
      <c r="D41" s="3"/>
      <c r="E41" s="5"/>
      <c r="G41" s="10"/>
      <c r="H41" s="4"/>
      <c r="I41" s="4"/>
      <c r="J41" s="4"/>
      <c r="K41" s="4"/>
      <c r="L41" s="4"/>
    </row>
    <row r="42" spans="1:12" x14ac:dyDescent="0.3">
      <c r="E42" s="4"/>
      <c r="F42" s="4"/>
      <c r="G42" s="4"/>
      <c r="H42" s="4"/>
      <c r="I42" s="4"/>
      <c r="J42" s="4"/>
      <c r="K42" s="4"/>
      <c r="L42" s="4"/>
    </row>
    <row r="43" spans="1:12" x14ac:dyDescent="0.3">
      <c r="E43" s="4"/>
      <c r="F43" s="4"/>
      <c r="G43" s="4"/>
      <c r="H43" s="4"/>
      <c r="I43" s="4"/>
      <c r="J43" s="4"/>
      <c r="K43" s="4"/>
      <c r="L43" s="4"/>
    </row>
    <row r="44" spans="1:12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">
      <c r="B45" s="4"/>
      <c r="C45" s="4"/>
      <c r="G45" s="4"/>
      <c r="J45" s="4"/>
      <c r="K45" s="4"/>
      <c r="L45" s="4"/>
    </row>
    <row r="46" spans="1:12" x14ac:dyDescent="0.3">
      <c r="B46" s="4"/>
      <c r="C46" s="4"/>
      <c r="G46" s="4"/>
      <c r="H46" s="4"/>
      <c r="I46" s="4"/>
      <c r="J46" s="4"/>
      <c r="K46" s="4"/>
      <c r="L46" s="4"/>
    </row>
    <row r="47" spans="1:12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mergeCells count="2">
    <mergeCell ref="B3:F3"/>
    <mergeCell ref="A1:F1"/>
  </mergeCells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hdemirtas</cp:lastModifiedBy>
  <dcterms:created xsi:type="dcterms:W3CDTF">2005-11-27T16:16:18Z</dcterms:created>
  <dcterms:modified xsi:type="dcterms:W3CDTF">2021-05-15T19:41:13Z</dcterms:modified>
</cp:coreProperties>
</file>