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sb.ugent.be\shares\research\groups\group_rhizo\mabra\PhD\Medicago\qPCR\"/>
    </mc:Choice>
  </mc:AlternateContent>
  <xr:revisionPtr revIDLastSave="0" documentId="13_ncr:1_{0128FDFC-1F0D-4E9F-9D38-2CD737A804F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mabra_270524_senescence" sheetId="1" r:id="rId1"/>
  </sheets>
  <definedNames>
    <definedName name="_xlnm._FilterDatabase" localSheetId="0" hidden="1">mabra_270524_senescence!$A$1:$F$181</definedName>
  </definedNames>
  <calcPr calcId="191029"/>
</workbook>
</file>

<file path=xl/calcChain.xml><?xml version="1.0" encoding="utf-8"?>
<calcChain xmlns="http://schemas.openxmlformats.org/spreadsheetml/2006/main">
  <c r="M92" i="1" l="1"/>
  <c r="N92" i="1"/>
  <c r="M83" i="1"/>
  <c r="N74" i="1"/>
  <c r="I89" i="1"/>
  <c r="M29" i="1"/>
  <c r="N20" i="1"/>
  <c r="M155" i="1"/>
  <c r="M146" i="1"/>
  <c r="T146" i="1"/>
  <c r="U147" i="1" l="1"/>
  <c r="V147" i="1" s="1"/>
  <c r="T147" i="1"/>
  <c r="U146" i="1"/>
  <c r="V146" i="1" s="1"/>
  <c r="V129" i="1"/>
  <c r="U129" i="1"/>
  <c r="T129" i="1"/>
  <c r="V128" i="1"/>
  <c r="U128" i="1"/>
  <c r="T128" i="1"/>
  <c r="U93" i="1"/>
  <c r="V93" i="1" s="1"/>
  <c r="T93" i="1"/>
  <c r="U92" i="1"/>
  <c r="V92" i="1" s="1"/>
  <c r="T92" i="1"/>
  <c r="U74" i="1"/>
  <c r="V74" i="1" s="1"/>
  <c r="T74" i="1"/>
  <c r="U57" i="1"/>
  <c r="V57" i="1" s="1"/>
  <c r="T57" i="1"/>
  <c r="U56" i="1"/>
  <c r="V56" i="1" s="1"/>
  <c r="T56" i="1"/>
  <c r="V39" i="1"/>
  <c r="U39" i="1"/>
  <c r="T39" i="1"/>
  <c r="V38" i="1"/>
  <c r="U38" i="1"/>
  <c r="T38" i="1"/>
  <c r="V20" i="1"/>
  <c r="V21" i="1"/>
  <c r="U21" i="1"/>
  <c r="U20" i="1"/>
  <c r="T21" i="1"/>
  <c r="T20" i="1"/>
  <c r="P155" i="1" l="1"/>
  <c r="P146" i="1"/>
  <c r="P137" i="1"/>
  <c r="P128" i="1"/>
  <c r="P101" i="1"/>
  <c r="P92" i="1"/>
  <c r="P74" i="1"/>
  <c r="P65" i="1"/>
  <c r="P56" i="1"/>
  <c r="P47" i="1"/>
  <c r="P38" i="1"/>
  <c r="P29" i="1"/>
  <c r="P20" i="1"/>
  <c r="O20" i="1"/>
  <c r="K161" i="1"/>
  <c r="L161" i="1" s="1"/>
  <c r="K158" i="1"/>
  <c r="L158" i="1" s="1"/>
  <c r="K155" i="1"/>
  <c r="L155" i="1" s="1"/>
  <c r="K152" i="1"/>
  <c r="L152" i="1" s="1"/>
  <c r="K149" i="1"/>
  <c r="L149" i="1" s="1"/>
  <c r="N146" i="1" s="1"/>
  <c r="L146" i="1"/>
  <c r="O146" i="1" s="1"/>
  <c r="K146" i="1"/>
  <c r="J146" i="1"/>
  <c r="K143" i="1"/>
  <c r="L143" i="1" s="1"/>
  <c r="K140" i="1"/>
  <c r="L140" i="1" s="1"/>
  <c r="K137" i="1"/>
  <c r="L137" i="1" s="1"/>
  <c r="K134" i="1"/>
  <c r="L134" i="1" s="1"/>
  <c r="K131" i="1"/>
  <c r="L131" i="1" s="1"/>
  <c r="L128" i="1"/>
  <c r="O128" i="1" s="1"/>
  <c r="K128" i="1"/>
  <c r="J128" i="1"/>
  <c r="K107" i="1"/>
  <c r="L107" i="1" s="1"/>
  <c r="K104" i="1"/>
  <c r="L104" i="1" s="1"/>
  <c r="K101" i="1"/>
  <c r="L101" i="1" s="1"/>
  <c r="K98" i="1"/>
  <c r="L98" i="1" s="1"/>
  <c r="K95" i="1"/>
  <c r="L95" i="1" s="1"/>
  <c r="L92" i="1"/>
  <c r="O92" i="1" s="1"/>
  <c r="K92" i="1"/>
  <c r="J92" i="1"/>
  <c r="K89" i="1"/>
  <c r="L89" i="1" s="1"/>
  <c r="K86" i="1"/>
  <c r="L86" i="1" s="1"/>
  <c r="K83" i="1"/>
  <c r="L83" i="1" s="1"/>
  <c r="K80" i="1"/>
  <c r="L80" i="1" s="1"/>
  <c r="K77" i="1"/>
  <c r="L77" i="1" s="1"/>
  <c r="L74" i="1"/>
  <c r="O74" i="1" s="1"/>
  <c r="K74" i="1"/>
  <c r="J74" i="1"/>
  <c r="K71" i="1"/>
  <c r="L71" i="1" s="1"/>
  <c r="K68" i="1"/>
  <c r="L68" i="1" s="1"/>
  <c r="K65" i="1"/>
  <c r="L65" i="1" s="1"/>
  <c r="K62" i="1"/>
  <c r="L62" i="1" s="1"/>
  <c r="K59" i="1"/>
  <c r="L59" i="1" s="1"/>
  <c r="N56" i="1" s="1"/>
  <c r="L56" i="1"/>
  <c r="K56" i="1"/>
  <c r="J56" i="1"/>
  <c r="K53" i="1"/>
  <c r="L53" i="1" s="1"/>
  <c r="K50" i="1"/>
  <c r="L50" i="1" s="1"/>
  <c r="K47" i="1"/>
  <c r="L47" i="1" s="1"/>
  <c r="K44" i="1"/>
  <c r="L44" i="1" s="1"/>
  <c r="K41" i="1"/>
  <c r="L41" i="1" s="1"/>
  <c r="N38" i="1" s="1"/>
  <c r="L38" i="1"/>
  <c r="O38" i="1" s="1"/>
  <c r="K38" i="1"/>
  <c r="J38" i="1"/>
  <c r="K20" i="1"/>
  <c r="J20" i="1"/>
  <c r="L20" i="1"/>
  <c r="K23" i="1"/>
  <c r="K26" i="1"/>
  <c r="K29" i="1"/>
  <c r="K32" i="1"/>
  <c r="K35" i="1"/>
  <c r="G2" i="1"/>
  <c r="O155" i="1" l="1"/>
  <c r="N128" i="1"/>
  <c r="O137" i="1"/>
  <c r="M137" i="1"/>
  <c r="M128" i="1"/>
  <c r="O101" i="1"/>
  <c r="M101" i="1"/>
  <c r="O83" i="1"/>
  <c r="T75" i="1"/>
  <c r="M74" i="1"/>
  <c r="O56" i="1"/>
  <c r="O65" i="1"/>
  <c r="M65" i="1"/>
  <c r="M56" i="1"/>
  <c r="M47" i="1"/>
  <c r="O47" i="1"/>
  <c r="M38" i="1"/>
  <c r="G104" i="1"/>
  <c r="I104" i="1" s="1"/>
  <c r="G98" i="1"/>
  <c r="I98" i="1" s="1"/>
  <c r="G38" i="1"/>
  <c r="I38" i="1" s="1"/>
  <c r="G26" i="1"/>
  <c r="I26" i="1" s="1"/>
  <c r="L26" i="1" s="1"/>
  <c r="G35" i="1"/>
  <c r="I35" i="1" s="1"/>
  <c r="G179" i="1"/>
  <c r="G176" i="1"/>
  <c r="G173" i="1"/>
  <c r="G170" i="1"/>
  <c r="G167" i="1"/>
  <c r="G164" i="1"/>
  <c r="G161" i="1"/>
  <c r="I161" i="1" s="1"/>
  <c r="G158" i="1"/>
  <c r="I158" i="1" s="1"/>
  <c r="G155" i="1"/>
  <c r="I155" i="1" s="1"/>
  <c r="G152" i="1"/>
  <c r="I152" i="1" s="1"/>
  <c r="G149" i="1"/>
  <c r="I149" i="1" s="1"/>
  <c r="G146" i="1"/>
  <c r="I146" i="1" s="1"/>
  <c r="G143" i="1"/>
  <c r="I143" i="1" s="1"/>
  <c r="G140" i="1"/>
  <c r="I140" i="1" s="1"/>
  <c r="G137" i="1"/>
  <c r="I137" i="1" s="1"/>
  <c r="G134" i="1"/>
  <c r="I134" i="1" s="1"/>
  <c r="G131" i="1"/>
  <c r="I131" i="1" s="1"/>
  <c r="G128" i="1"/>
  <c r="I128" i="1" s="1"/>
  <c r="G125" i="1"/>
  <c r="G122" i="1"/>
  <c r="G119" i="1"/>
  <c r="G116" i="1"/>
  <c r="G113" i="1"/>
  <c r="G110" i="1"/>
  <c r="G107" i="1"/>
  <c r="I107" i="1" s="1"/>
  <c r="G101" i="1"/>
  <c r="I101" i="1" s="1"/>
  <c r="G95" i="1"/>
  <c r="I95" i="1" s="1"/>
  <c r="G92" i="1"/>
  <c r="I92" i="1" s="1"/>
  <c r="G89" i="1"/>
  <c r="G86" i="1"/>
  <c r="I86" i="1" s="1"/>
  <c r="I83" i="1"/>
  <c r="G83" i="1"/>
  <c r="G80" i="1"/>
  <c r="I80" i="1" s="1"/>
  <c r="G77" i="1"/>
  <c r="I77" i="1" s="1"/>
  <c r="G74" i="1"/>
  <c r="I74" i="1" s="1"/>
  <c r="G71" i="1"/>
  <c r="I71" i="1" s="1"/>
  <c r="G68" i="1"/>
  <c r="I68" i="1" s="1"/>
  <c r="I65" i="1"/>
  <c r="G65" i="1"/>
  <c r="G62" i="1"/>
  <c r="I62" i="1" s="1"/>
  <c r="G59" i="1"/>
  <c r="I59" i="1" s="1"/>
  <c r="G56" i="1"/>
  <c r="I56" i="1" s="1"/>
  <c r="G53" i="1"/>
  <c r="I53" i="1" s="1"/>
  <c r="G50" i="1"/>
  <c r="I50" i="1" s="1"/>
  <c r="G47" i="1"/>
  <c r="I47" i="1" s="1"/>
  <c r="I44" i="1"/>
  <c r="G44" i="1"/>
  <c r="G41" i="1"/>
  <c r="I41" i="1" s="1"/>
  <c r="G32" i="1"/>
  <c r="I32" i="1" s="1"/>
  <c r="L32" i="1" s="1"/>
  <c r="G29" i="1"/>
  <c r="I29" i="1" s="1"/>
  <c r="G23" i="1"/>
  <c r="I23" i="1" s="1"/>
  <c r="L23" i="1" s="1"/>
  <c r="M20" i="1" s="1"/>
  <c r="G20" i="1"/>
  <c r="I20" i="1" s="1"/>
  <c r="G5" i="1"/>
  <c r="G8" i="1"/>
  <c r="G11" i="1"/>
  <c r="G14" i="1"/>
  <c r="G17" i="1"/>
  <c r="U75" i="1" l="1"/>
  <c r="V75" i="1" s="1"/>
  <c r="P83" i="1"/>
  <c r="L29" i="1"/>
  <c r="L35" i="1"/>
  <c r="O29" i="1" l="1"/>
</calcChain>
</file>

<file path=xl/sharedStrings.xml><?xml version="1.0" encoding="utf-8"?>
<sst xmlns="http://schemas.openxmlformats.org/spreadsheetml/2006/main" count="422" uniqueCount="38">
  <si>
    <t>cDNA01</t>
  </si>
  <si>
    <t>cDNA02</t>
  </si>
  <si>
    <t>cDNA04</t>
  </si>
  <si>
    <t>cDNA05</t>
  </si>
  <si>
    <t>NA</t>
  </si>
  <si>
    <t>cDNA03</t>
  </si>
  <si>
    <t>cDNA06</t>
  </si>
  <si>
    <t>Tm1</t>
  </si>
  <si>
    <t>Tm2</t>
  </si>
  <si>
    <t>ACTIN</t>
  </si>
  <si>
    <t>CP3</t>
  </si>
  <si>
    <t>HIS</t>
  </si>
  <si>
    <t>CP6</t>
  </si>
  <si>
    <t>CP1</t>
  </si>
  <si>
    <t>UBI</t>
  </si>
  <si>
    <t>CP4</t>
  </si>
  <si>
    <t>MIF3</t>
  </si>
  <si>
    <t>LB</t>
  </si>
  <si>
    <t>CP2</t>
  </si>
  <si>
    <t>sample</t>
  </si>
  <si>
    <t>Gene</t>
  </si>
  <si>
    <t>ct</t>
  </si>
  <si>
    <t>efficiency</t>
  </si>
  <si>
    <t>Gem</t>
  </si>
  <si>
    <t>Gem HKG</t>
  </si>
  <si>
    <r>
      <rPr>
        <b/>
        <sz val="11"/>
        <color theme="1"/>
        <rFont val="Aptos Narrow"/>
        <family val="2"/>
      </rPr>
      <t>∆</t>
    </r>
    <r>
      <rPr>
        <b/>
        <sz val="11"/>
        <color theme="1"/>
        <rFont val="Calibri"/>
        <family val="2"/>
        <scheme val="minor"/>
      </rPr>
      <t>Ct</t>
    </r>
  </si>
  <si>
    <t>∆∆Ct</t>
  </si>
  <si>
    <t>2∆∆Ct</t>
  </si>
  <si>
    <t>average</t>
  </si>
  <si>
    <t>P-value</t>
  </si>
  <si>
    <t>StDev</t>
  </si>
  <si>
    <r>
      <rPr>
        <b/>
        <sz val="11"/>
        <color theme="1"/>
        <rFont val="Aptos Narrow"/>
        <family val="2"/>
      </rPr>
      <t>Avg. ∆</t>
    </r>
    <r>
      <rPr>
        <b/>
        <sz val="11"/>
        <color theme="1"/>
        <rFont val="Calibri"/>
        <family val="2"/>
        <scheme val="minor"/>
      </rPr>
      <t>Ct</t>
    </r>
  </si>
  <si>
    <t>StEr</t>
  </si>
  <si>
    <t>WT</t>
  </si>
  <si>
    <t>sunn4</t>
  </si>
  <si>
    <t>rel expr</t>
  </si>
  <si>
    <t>stdev</t>
  </si>
  <si>
    <t>sterr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</si>
</sst>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16" fillId="36" borderId="0" xfId="0" applyFont="1" applyFill="1"/>
    <xf numFmtId="0" fontId="0" fillId="33" borderId="0" xfId="0" applyFill="1" applyBorder="1"/>
    <xf numFmtId="0" fontId="0" fillId="34" borderId="0" xfId="0" applyFill="1" applyBorder="1"/>
    <xf numFmtId="0" fontId="0" fillId="35" borderId="0" xfId="0" applyFill="1" applyBorder="1"/>
    <xf numFmtId="0" fontId="0" fillId="0" borderId="0" xfId="0" applyBorder="1"/>
    <xf numFmtId="0" fontId="0" fillId="0" borderId="10" xfId="0" applyBorder="1"/>
    <xf numFmtId="0" fontId="0" fillId="34" borderId="10" xfId="0" applyFill="1" applyBorder="1"/>
    <xf numFmtId="0" fontId="0" fillId="35" borderId="10" xfId="0" applyFill="1" applyBorder="1"/>
    <xf numFmtId="0" fontId="0" fillId="33" borderId="11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mabra_270524_senescence!$T$19</c:f>
              <c:strCache>
                <c:ptCount val="1"/>
                <c:pt idx="0">
                  <c:v>rel expr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mabra_270524_senescence!$V$20:$V$21</c:f>
                <c:numCache>
                  <c:formatCode>General</c:formatCode>
                  <c:ptCount val="2"/>
                  <c:pt idx="0">
                    <c:v>0.73537848849695131</c:v>
                  </c:pt>
                  <c:pt idx="1">
                    <c:v>10.440290210389755</c:v>
                  </c:pt>
                </c:numCache>
              </c:numRef>
            </c:plus>
            <c:minus>
              <c:numRef>
                <c:f>mabra_270524_senescence!$V$20:$V$21</c:f>
                <c:numCache>
                  <c:formatCode>General</c:formatCode>
                  <c:ptCount val="2"/>
                  <c:pt idx="0">
                    <c:v>0.73537848849695131</c:v>
                  </c:pt>
                  <c:pt idx="1">
                    <c:v>10.440290210389755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mabra_270524_senescence!$S$20:$S$21</c:f>
              <c:strCache>
                <c:ptCount val="2"/>
                <c:pt idx="0">
                  <c:v>WT</c:v>
                </c:pt>
                <c:pt idx="1">
                  <c:v>sunn4</c:v>
                </c:pt>
              </c:strCache>
            </c:strRef>
          </c:cat>
          <c:val>
            <c:numRef>
              <c:f>mabra_270524_senescence!$T$20:$T$21</c:f>
              <c:numCache>
                <c:formatCode>General</c:formatCode>
                <c:ptCount val="2"/>
                <c:pt idx="0">
                  <c:v>1</c:v>
                </c:pt>
                <c:pt idx="1">
                  <c:v>13.18810124179258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4-4655-894E-C108CD9D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489600"/>
        <c:axId val="919204592"/>
      </c:barChart>
      <c:catAx>
        <c:axId val="8574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9204592"/>
        <c:crosses val="autoZero"/>
        <c:auto val="1"/>
        <c:lblAlgn val="ctr"/>
        <c:lblOffset val="100"/>
        <c:noMultiLvlLbl val="0"/>
      </c:catAx>
      <c:valAx>
        <c:axId val="9192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574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mabra_270524_senescence!$V$38:$V$39</c:f>
                <c:numCache>
                  <c:formatCode>General</c:formatCode>
                  <c:ptCount val="2"/>
                  <c:pt idx="0">
                    <c:v>0.69798315684499734</c:v>
                  </c:pt>
                  <c:pt idx="1">
                    <c:v>13.099099364098977</c:v>
                  </c:pt>
                </c:numCache>
              </c:numRef>
            </c:plus>
            <c:minus>
              <c:numRef>
                <c:f>mabra_270524_senescence!$V$38:$V$39</c:f>
                <c:numCache>
                  <c:formatCode>General</c:formatCode>
                  <c:ptCount val="2"/>
                  <c:pt idx="0">
                    <c:v>0.69798315684499734</c:v>
                  </c:pt>
                  <c:pt idx="1">
                    <c:v>13.099099364098977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mabra_270524_senescence!$S$38:$S$39</c:f>
              <c:strCache>
                <c:ptCount val="2"/>
                <c:pt idx="0">
                  <c:v>WT</c:v>
                </c:pt>
                <c:pt idx="1">
                  <c:v>sunn4</c:v>
                </c:pt>
              </c:strCache>
            </c:strRef>
          </c:cat>
          <c:val>
            <c:numRef>
              <c:f>mabra_270524_senescence!$T$38:$T$39</c:f>
              <c:numCache>
                <c:formatCode>General</c:formatCode>
                <c:ptCount val="2"/>
                <c:pt idx="0">
                  <c:v>1</c:v>
                </c:pt>
                <c:pt idx="1">
                  <c:v>15.879383028694445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B-4AC2-A47E-2A6133C5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344880"/>
        <c:axId val="1201330480"/>
      </c:barChart>
      <c:catAx>
        <c:axId val="9213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01330480"/>
        <c:crosses val="autoZero"/>
        <c:auto val="1"/>
        <c:lblAlgn val="ctr"/>
        <c:lblOffset val="100"/>
        <c:noMultiLvlLbl val="0"/>
      </c:catAx>
      <c:valAx>
        <c:axId val="12013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134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mabra_270524_senescence!$V$56:$V$57</c:f>
                <c:numCache>
                  <c:formatCode>General</c:formatCode>
                  <c:ptCount val="2"/>
                  <c:pt idx="0">
                    <c:v>0.38785769379505841</c:v>
                  </c:pt>
                  <c:pt idx="1">
                    <c:v>3.1362029588706113</c:v>
                  </c:pt>
                </c:numCache>
              </c:numRef>
            </c:plus>
            <c:minus>
              <c:numRef>
                <c:f>mabra_270524_senescence!$V$56:$V$57</c:f>
                <c:numCache>
                  <c:formatCode>General</c:formatCode>
                  <c:ptCount val="2"/>
                  <c:pt idx="0">
                    <c:v>0.38785769379505841</c:v>
                  </c:pt>
                  <c:pt idx="1">
                    <c:v>3.1362029588706113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mabra_270524_senescence!$S$56:$S$57</c:f>
              <c:strCache>
                <c:ptCount val="2"/>
                <c:pt idx="0">
                  <c:v>WT</c:v>
                </c:pt>
                <c:pt idx="1">
                  <c:v>sunn4</c:v>
                </c:pt>
              </c:strCache>
            </c:strRef>
          </c:cat>
          <c:val>
            <c:numRef>
              <c:f>mabra_270524_senescence!$T$56:$T$57</c:f>
              <c:numCache>
                <c:formatCode>General</c:formatCode>
                <c:ptCount val="2"/>
                <c:pt idx="0">
                  <c:v>1</c:v>
                </c:pt>
                <c:pt idx="1">
                  <c:v>3.8947530540257689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C-405B-BE85-12B2511C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367280"/>
        <c:axId val="1199213584"/>
      </c:barChart>
      <c:catAx>
        <c:axId val="9213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99213584"/>
        <c:crosses val="autoZero"/>
        <c:auto val="1"/>
        <c:lblAlgn val="ctr"/>
        <c:lblOffset val="100"/>
        <c:noMultiLvlLbl val="0"/>
      </c:catAx>
      <c:valAx>
        <c:axId val="11992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13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mabra_270524_senescence!$V$74:$V$75</c:f>
                <c:numCache>
                  <c:formatCode>General</c:formatCode>
                  <c:ptCount val="2"/>
                  <c:pt idx="0">
                    <c:v>0.74956665806907774</c:v>
                  </c:pt>
                  <c:pt idx="1">
                    <c:v>12.051327051627156</c:v>
                  </c:pt>
                </c:numCache>
              </c:numRef>
            </c:plus>
            <c:minus>
              <c:numRef>
                <c:f>mabra_270524_senescence!$V$74:$V$75</c:f>
                <c:numCache>
                  <c:formatCode>General</c:formatCode>
                  <c:ptCount val="2"/>
                  <c:pt idx="0">
                    <c:v>0.74956665806907774</c:v>
                  </c:pt>
                  <c:pt idx="1">
                    <c:v>12.051327051627156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mabra_270524_senescence!$S$74:$S$75</c:f>
              <c:strCache>
                <c:ptCount val="2"/>
                <c:pt idx="0">
                  <c:v>WT</c:v>
                </c:pt>
                <c:pt idx="1">
                  <c:v>sunn4</c:v>
                </c:pt>
              </c:strCache>
            </c:strRef>
          </c:cat>
          <c:val>
            <c:numRef>
              <c:f>mabra_270524_senescence!$T$74:$T$75</c:f>
              <c:numCache>
                <c:formatCode>General</c:formatCode>
                <c:ptCount val="2"/>
                <c:pt idx="0">
                  <c:v>1</c:v>
                </c:pt>
                <c:pt idx="1">
                  <c:v>15.099274764013584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F-4E3E-A524-AAB28018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168096"/>
        <c:axId val="1269494928"/>
      </c:barChart>
      <c:catAx>
        <c:axId val="9191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69494928"/>
        <c:crosses val="autoZero"/>
        <c:auto val="1"/>
        <c:lblAlgn val="ctr"/>
        <c:lblOffset val="100"/>
        <c:noMultiLvlLbl val="0"/>
      </c:catAx>
      <c:valAx>
        <c:axId val="12694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91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CP6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mabra_270524_senescence!$V$92:$V$93</c:f>
                <c:numCache>
                  <c:formatCode>General</c:formatCode>
                  <c:ptCount val="2"/>
                  <c:pt idx="0">
                    <c:v>0.99406113196851409</c:v>
                  </c:pt>
                  <c:pt idx="1">
                    <c:v>14.553790955864022</c:v>
                  </c:pt>
                </c:numCache>
              </c:numRef>
            </c:plus>
            <c:minus>
              <c:numRef>
                <c:f>mabra_270524_senescence!$V$92:$V$93</c:f>
                <c:numCache>
                  <c:formatCode>General</c:formatCode>
                  <c:ptCount val="2"/>
                  <c:pt idx="0">
                    <c:v>0.99406113196851409</c:v>
                  </c:pt>
                  <c:pt idx="1">
                    <c:v>14.553790955864022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mabra_270524_senescence!$S$92:$S$93</c:f>
              <c:strCache>
                <c:ptCount val="2"/>
                <c:pt idx="0">
                  <c:v>WT</c:v>
                </c:pt>
                <c:pt idx="1">
                  <c:v>sunn4</c:v>
                </c:pt>
              </c:strCache>
            </c:strRef>
          </c:cat>
          <c:val>
            <c:numRef>
              <c:f>mabra_270524_senescence!$T$92:$T$93</c:f>
              <c:numCache>
                <c:formatCode>General</c:formatCode>
                <c:ptCount val="2"/>
                <c:pt idx="0">
                  <c:v>1</c:v>
                </c:pt>
                <c:pt idx="1">
                  <c:v>17.311525148592668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8-437A-8D0C-F7CF76A4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260832"/>
        <c:axId val="1201329648"/>
      </c:barChart>
      <c:catAx>
        <c:axId val="9092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01329648"/>
        <c:crosses val="autoZero"/>
        <c:auto val="1"/>
        <c:lblAlgn val="ctr"/>
        <c:lblOffset val="100"/>
        <c:noMultiLvlLbl val="0"/>
      </c:catAx>
      <c:valAx>
        <c:axId val="12013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092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mabra_270524_senescence!$V$128:$V$129</c:f>
                <c:numCache>
                  <c:formatCode>General</c:formatCode>
                  <c:ptCount val="2"/>
                  <c:pt idx="0">
                    <c:v>0.50699866644569014</c:v>
                  </c:pt>
                  <c:pt idx="1">
                    <c:v>0.2591771943546628</c:v>
                  </c:pt>
                </c:numCache>
              </c:numRef>
            </c:plus>
            <c:minus>
              <c:numRef>
                <c:f>mabra_270524_senescence!$V$128:$V$129</c:f>
                <c:numCache>
                  <c:formatCode>General</c:formatCode>
                  <c:ptCount val="2"/>
                  <c:pt idx="0">
                    <c:v>0.50699866644569014</c:v>
                  </c:pt>
                  <c:pt idx="1">
                    <c:v>0.2591771943546628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mabra_270524_senescence!$S$128:$S$129</c:f>
              <c:strCache>
                <c:ptCount val="2"/>
                <c:pt idx="0">
                  <c:v>WT</c:v>
                </c:pt>
                <c:pt idx="1">
                  <c:v>sunn4</c:v>
                </c:pt>
              </c:strCache>
            </c:strRef>
          </c:cat>
          <c:val>
            <c:numRef>
              <c:f>mabra_270524_senescence!$T$128:$T$129</c:f>
              <c:numCache>
                <c:formatCode>General</c:formatCode>
                <c:ptCount val="2"/>
                <c:pt idx="0">
                  <c:v>1</c:v>
                </c:pt>
                <c:pt idx="1">
                  <c:v>0.87778016567118256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D-4102-8E21-5BCC8464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19824"/>
        <c:axId val="906332976"/>
      </c:barChart>
      <c:catAx>
        <c:axId val="12115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06332976"/>
        <c:crosses val="autoZero"/>
        <c:auto val="1"/>
        <c:lblAlgn val="ctr"/>
        <c:lblOffset val="100"/>
        <c:noMultiLvlLbl val="0"/>
      </c:catAx>
      <c:valAx>
        <c:axId val="9063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15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MIF3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mabra_270524_senescence!$V$146:$V$147</c:f>
                <c:numCache>
                  <c:formatCode>General</c:formatCode>
                  <c:ptCount val="2"/>
                  <c:pt idx="0">
                    <c:v>0.32391342597416445</c:v>
                  </c:pt>
                  <c:pt idx="1">
                    <c:v>0.18286694058680028</c:v>
                  </c:pt>
                </c:numCache>
              </c:numRef>
            </c:plus>
            <c:minus>
              <c:numRef>
                <c:f>mabra_270524_senescence!$V$146:$V$147</c:f>
                <c:numCache>
                  <c:formatCode>General</c:formatCode>
                  <c:ptCount val="2"/>
                  <c:pt idx="0">
                    <c:v>0.32391342597416445</c:v>
                  </c:pt>
                  <c:pt idx="1">
                    <c:v>0.18286694058680028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mabra_270524_senescence!$S$146:$S$147</c:f>
              <c:strCache>
                <c:ptCount val="2"/>
                <c:pt idx="0">
                  <c:v>WT</c:v>
                </c:pt>
                <c:pt idx="1">
                  <c:v>sunn4</c:v>
                </c:pt>
              </c:strCache>
            </c:strRef>
          </c:cat>
          <c:val>
            <c:numRef>
              <c:f>mabra_270524_senescence!$T$146:$T$147</c:f>
              <c:numCache>
                <c:formatCode>General</c:formatCode>
                <c:ptCount val="2"/>
                <c:pt idx="0">
                  <c:v>1</c:v>
                </c:pt>
                <c:pt idx="1">
                  <c:v>0.94259751005582149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3-451A-BC51-F375B2D12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379904"/>
        <c:axId val="1262533648"/>
      </c:barChart>
      <c:catAx>
        <c:axId val="12683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62533648"/>
        <c:crosses val="autoZero"/>
        <c:auto val="1"/>
        <c:lblAlgn val="ctr"/>
        <c:lblOffset val="100"/>
        <c:noMultiLvlLbl val="0"/>
      </c:catAx>
      <c:valAx>
        <c:axId val="12625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683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318247</xdr:colOff>
      <xdr:row>18</xdr:row>
      <xdr:rowOff>85165</xdr:rowOff>
    </xdr:from>
    <xdr:to>
      <xdr:col>30</xdr:col>
      <xdr:colOff>13447</xdr:colOff>
      <xdr:row>33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67CE9-AEFE-4E6B-8B70-B860D317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416858</xdr:colOff>
      <xdr:row>37</xdr:row>
      <xdr:rowOff>85165</xdr:rowOff>
    </xdr:from>
    <xdr:to>
      <xdr:col>30</xdr:col>
      <xdr:colOff>112058</xdr:colOff>
      <xdr:row>52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71E44-A943-482A-A1DA-1DAA10A2E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434788</xdr:colOff>
      <xdr:row>54</xdr:row>
      <xdr:rowOff>156883</xdr:rowOff>
    </xdr:from>
    <xdr:to>
      <xdr:col>30</xdr:col>
      <xdr:colOff>129988</xdr:colOff>
      <xdr:row>70</xdr:row>
      <xdr:rowOff>31377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7F1E74-BD49-4F97-B82B-4B2741CB5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425824</xdr:colOff>
      <xdr:row>72</xdr:row>
      <xdr:rowOff>174812</xdr:rowOff>
    </xdr:from>
    <xdr:to>
      <xdr:col>30</xdr:col>
      <xdr:colOff>121024</xdr:colOff>
      <xdr:row>88</xdr:row>
      <xdr:rowOff>49306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229DAF-F8BF-4DC8-8AB4-8E50B9898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461682</xdr:colOff>
      <xdr:row>90</xdr:row>
      <xdr:rowOff>129988</xdr:rowOff>
    </xdr:from>
    <xdr:to>
      <xdr:col>30</xdr:col>
      <xdr:colOff>156882</xdr:colOff>
      <xdr:row>106</xdr:row>
      <xdr:rowOff>4483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79A273-9C3D-4D7C-81EF-54C438CFF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372035</xdr:colOff>
      <xdr:row>126</xdr:row>
      <xdr:rowOff>121023</xdr:rowOff>
    </xdr:from>
    <xdr:to>
      <xdr:col>31</xdr:col>
      <xdr:colOff>67235</xdr:colOff>
      <xdr:row>141</xdr:row>
      <xdr:rowOff>174811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DC892F-C387-448D-AF40-AF8B348AD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363071</xdr:colOff>
      <xdr:row>147</xdr:row>
      <xdr:rowOff>67236</xdr:rowOff>
    </xdr:from>
    <xdr:to>
      <xdr:col>31</xdr:col>
      <xdr:colOff>58271</xdr:colOff>
      <xdr:row>162</xdr:row>
      <xdr:rowOff>121024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9796FB-D714-41B0-A79B-4739B4A61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"/>
  <sheetViews>
    <sheetView tabSelected="1" zoomScale="85" zoomScaleNormal="85" workbookViewId="0">
      <selection activeCell="T99" sqref="T99"/>
    </sheetView>
  </sheetViews>
  <sheetFormatPr defaultRowHeight="14.4"/>
  <sheetData>
    <row r="1" spans="1:16">
      <c r="A1" t="s">
        <v>19</v>
      </c>
      <c r="B1" t="s">
        <v>20</v>
      </c>
      <c r="C1" t="s">
        <v>21</v>
      </c>
      <c r="D1" t="s">
        <v>22</v>
      </c>
      <c r="E1" t="s">
        <v>7</v>
      </c>
      <c r="F1" t="s">
        <v>8</v>
      </c>
      <c r="G1" s="5" t="s">
        <v>23</v>
      </c>
      <c r="H1" s="5" t="s">
        <v>24</v>
      </c>
      <c r="I1" s="5" t="s">
        <v>25</v>
      </c>
      <c r="J1" s="5" t="s">
        <v>31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32</v>
      </c>
    </row>
    <row r="2" spans="1:16">
      <c r="A2" t="s">
        <v>0</v>
      </c>
      <c r="B2" t="s">
        <v>9</v>
      </c>
      <c r="C2">
        <v>22.248999999999999</v>
      </c>
      <c r="D2">
        <v>2.0510000000000002</v>
      </c>
      <c r="E2">
        <v>79.72</v>
      </c>
      <c r="G2" s="2">
        <f>AVERAGE(C2:C4)</f>
        <v>22.116</v>
      </c>
      <c r="H2" s="3"/>
      <c r="I2" s="4"/>
      <c r="J2" s="4"/>
      <c r="K2" s="4"/>
      <c r="L2" s="4"/>
      <c r="M2" s="4"/>
      <c r="N2" s="4"/>
      <c r="O2" s="4"/>
      <c r="P2" s="4"/>
    </row>
    <row r="3" spans="1:16">
      <c r="A3" t="s">
        <v>0</v>
      </c>
      <c r="B3" t="s">
        <v>9</v>
      </c>
      <c r="C3">
        <v>22.045000000000002</v>
      </c>
      <c r="D3">
        <v>2.0289999999999999</v>
      </c>
      <c r="E3">
        <v>79.650000000000006</v>
      </c>
      <c r="G3" s="2"/>
      <c r="H3" s="3"/>
      <c r="I3" s="4"/>
      <c r="J3" s="4"/>
      <c r="K3" s="4"/>
      <c r="L3" s="4"/>
      <c r="M3" s="4"/>
      <c r="N3" s="4"/>
      <c r="O3" s="4"/>
      <c r="P3" s="4"/>
    </row>
    <row r="4" spans="1:16">
      <c r="A4" t="s">
        <v>0</v>
      </c>
      <c r="B4" t="s">
        <v>9</v>
      </c>
      <c r="C4">
        <v>22.053999999999998</v>
      </c>
      <c r="D4">
        <v>2.54</v>
      </c>
      <c r="E4">
        <v>79.77</v>
      </c>
      <c r="G4" s="2"/>
      <c r="H4" s="3"/>
      <c r="I4" s="4"/>
      <c r="J4" s="4"/>
      <c r="K4" s="4"/>
      <c r="L4" s="4"/>
      <c r="M4" s="4"/>
      <c r="N4" s="4"/>
      <c r="O4" s="4"/>
      <c r="P4" s="4"/>
    </row>
    <row r="5" spans="1:16">
      <c r="A5" t="s">
        <v>1</v>
      </c>
      <c r="B5" t="s">
        <v>9</v>
      </c>
      <c r="C5">
        <v>21.698</v>
      </c>
      <c r="D5">
        <v>2.2130000000000001</v>
      </c>
      <c r="E5">
        <v>79.59</v>
      </c>
      <c r="G5" s="2">
        <f t="shared" ref="G5" si="0">AVERAGE(C5:C7)</f>
        <v>21.676000000000002</v>
      </c>
      <c r="H5" s="3"/>
      <c r="I5" s="4"/>
      <c r="J5" s="4"/>
      <c r="K5" s="4"/>
      <c r="L5" s="4"/>
      <c r="M5" s="4"/>
      <c r="N5" s="4"/>
      <c r="O5" s="4"/>
      <c r="P5" s="4"/>
    </row>
    <row r="6" spans="1:16">
      <c r="A6" t="s">
        <v>1</v>
      </c>
      <c r="B6" t="s">
        <v>9</v>
      </c>
      <c r="C6">
        <v>21.675000000000001</v>
      </c>
      <c r="D6">
        <v>2.1339999999999999</v>
      </c>
      <c r="E6">
        <v>79.61</v>
      </c>
      <c r="G6" s="2"/>
      <c r="H6" s="3"/>
      <c r="I6" s="4"/>
      <c r="J6" s="4"/>
      <c r="K6" s="4"/>
      <c r="L6" s="4"/>
      <c r="M6" s="4"/>
      <c r="N6" s="4"/>
      <c r="O6" s="4"/>
      <c r="P6" s="4"/>
    </row>
    <row r="7" spans="1:16">
      <c r="A7" t="s">
        <v>1</v>
      </c>
      <c r="B7" t="s">
        <v>9</v>
      </c>
      <c r="C7">
        <v>21.655000000000001</v>
      </c>
      <c r="D7">
        <v>2.3079999999999998</v>
      </c>
      <c r="E7">
        <v>79.739999999999995</v>
      </c>
      <c r="G7" s="2"/>
      <c r="H7" s="3"/>
      <c r="I7" s="4"/>
      <c r="J7" s="4"/>
      <c r="K7" s="4"/>
      <c r="L7" s="4"/>
      <c r="M7" s="4"/>
      <c r="N7" s="4"/>
      <c r="O7" s="4"/>
      <c r="P7" s="4"/>
    </row>
    <row r="8" spans="1:16">
      <c r="A8" t="s">
        <v>5</v>
      </c>
      <c r="B8" t="s">
        <v>9</v>
      </c>
      <c r="C8">
        <v>22.681000000000001</v>
      </c>
      <c r="D8">
        <v>2.105</v>
      </c>
      <c r="E8">
        <v>79.67</v>
      </c>
      <c r="G8" s="2">
        <f t="shared" ref="G8" si="1">AVERAGE(C8:C10)</f>
        <v>22.591666666666669</v>
      </c>
      <c r="H8" s="3"/>
      <c r="I8" s="4"/>
      <c r="J8" s="4"/>
      <c r="K8" s="4"/>
      <c r="L8" s="4"/>
      <c r="M8" s="4"/>
      <c r="N8" s="4"/>
      <c r="O8" s="4"/>
      <c r="P8" s="4"/>
    </row>
    <row r="9" spans="1:16">
      <c r="A9" t="s">
        <v>5</v>
      </c>
      <c r="B9" t="s">
        <v>9</v>
      </c>
      <c r="C9">
        <v>22.620999999999999</v>
      </c>
      <c r="D9">
        <v>2.0910000000000002</v>
      </c>
      <c r="E9">
        <v>79.61</v>
      </c>
      <c r="G9" s="2"/>
      <c r="H9" s="3"/>
      <c r="I9" s="4"/>
      <c r="J9" s="4"/>
      <c r="K9" s="4"/>
      <c r="L9" s="4"/>
      <c r="M9" s="4"/>
      <c r="N9" s="4"/>
      <c r="O9" s="4"/>
      <c r="P9" s="4"/>
    </row>
    <row r="10" spans="1:16">
      <c r="A10" t="s">
        <v>5</v>
      </c>
      <c r="B10" t="s">
        <v>9</v>
      </c>
      <c r="C10">
        <v>22.472999999999999</v>
      </c>
      <c r="D10">
        <v>2.133</v>
      </c>
      <c r="E10">
        <v>79.760000000000005</v>
      </c>
      <c r="G10" s="2"/>
      <c r="H10" s="3"/>
      <c r="I10" s="4"/>
      <c r="J10" s="4"/>
      <c r="K10" s="4"/>
      <c r="L10" s="4"/>
      <c r="M10" s="4"/>
      <c r="N10" s="4"/>
      <c r="O10" s="4"/>
      <c r="P10" s="4"/>
    </row>
    <row r="11" spans="1:16">
      <c r="A11" t="s">
        <v>2</v>
      </c>
      <c r="B11" t="s">
        <v>9</v>
      </c>
      <c r="C11">
        <v>21.58</v>
      </c>
      <c r="D11">
        <v>2.0760000000000001</v>
      </c>
      <c r="E11">
        <v>79.540000000000006</v>
      </c>
      <c r="G11" s="2">
        <f t="shared" ref="G11" si="2">AVERAGE(C11:C13)</f>
        <v>21.538666666666668</v>
      </c>
      <c r="H11" s="3"/>
      <c r="I11" s="4"/>
      <c r="J11" s="4"/>
      <c r="K11" s="4"/>
      <c r="L11" s="4"/>
      <c r="M11" s="4"/>
      <c r="N11" s="4"/>
      <c r="O11" s="4"/>
      <c r="P11" s="4"/>
    </row>
    <row r="12" spans="1:16">
      <c r="A12" t="s">
        <v>2</v>
      </c>
      <c r="B12" t="s">
        <v>9</v>
      </c>
      <c r="C12">
        <v>21.574000000000002</v>
      </c>
      <c r="D12">
        <v>2.11</v>
      </c>
      <c r="E12">
        <v>79.56</v>
      </c>
      <c r="G12" s="2"/>
      <c r="H12" s="3"/>
      <c r="I12" s="4"/>
      <c r="J12" s="4"/>
      <c r="K12" s="4"/>
      <c r="L12" s="4"/>
      <c r="M12" s="4"/>
      <c r="N12" s="4"/>
      <c r="O12" s="4"/>
      <c r="P12" s="4"/>
    </row>
    <row r="13" spans="1:16">
      <c r="A13" t="s">
        <v>2</v>
      </c>
      <c r="B13" t="s">
        <v>9</v>
      </c>
      <c r="C13">
        <v>21.462</v>
      </c>
      <c r="D13">
        <v>2.1440000000000001</v>
      </c>
      <c r="E13">
        <v>79.66</v>
      </c>
      <c r="G13" s="2"/>
      <c r="H13" s="3"/>
      <c r="I13" s="4"/>
      <c r="J13" s="4"/>
      <c r="K13" s="4"/>
      <c r="L13" s="4"/>
      <c r="M13" s="4"/>
      <c r="N13" s="4"/>
      <c r="O13" s="4"/>
      <c r="P13" s="4"/>
    </row>
    <row r="14" spans="1:16">
      <c r="A14" t="s">
        <v>3</v>
      </c>
      <c r="B14" t="s">
        <v>9</v>
      </c>
      <c r="C14">
        <v>21.355</v>
      </c>
      <c r="D14">
        <v>2.056</v>
      </c>
      <c r="E14">
        <v>79.56</v>
      </c>
      <c r="G14" s="2">
        <f t="shared" ref="G14" si="3">AVERAGE(C14:C16)</f>
        <v>21.255666666666666</v>
      </c>
      <c r="H14" s="3"/>
      <c r="I14" s="4"/>
      <c r="J14" s="4"/>
      <c r="K14" s="4"/>
      <c r="L14" s="4"/>
      <c r="M14" s="4"/>
      <c r="N14" s="4"/>
      <c r="O14" s="4"/>
      <c r="P14" s="4"/>
    </row>
    <row r="15" spans="1:16">
      <c r="A15" t="s">
        <v>3</v>
      </c>
      <c r="B15" t="s">
        <v>9</v>
      </c>
      <c r="C15">
        <v>21.234999999999999</v>
      </c>
      <c r="D15">
        <v>2.0910000000000002</v>
      </c>
      <c r="E15">
        <v>79.59</v>
      </c>
      <c r="G15" s="2"/>
      <c r="H15" s="3"/>
      <c r="I15" s="4"/>
      <c r="J15" s="4"/>
      <c r="K15" s="4"/>
      <c r="L15" s="4"/>
      <c r="M15" s="4"/>
      <c r="N15" s="4"/>
      <c r="O15" s="4"/>
      <c r="P15" s="4"/>
    </row>
    <row r="16" spans="1:16">
      <c r="A16" t="s">
        <v>3</v>
      </c>
      <c r="B16" t="s">
        <v>9</v>
      </c>
      <c r="C16">
        <v>21.177</v>
      </c>
      <c r="D16">
        <v>2.101</v>
      </c>
      <c r="E16">
        <v>79.72</v>
      </c>
      <c r="G16" s="2"/>
      <c r="H16" s="3"/>
      <c r="I16" s="4"/>
      <c r="J16" s="4"/>
      <c r="K16" s="4"/>
      <c r="L16" s="4"/>
      <c r="M16" s="4"/>
      <c r="N16" s="4"/>
      <c r="O16" s="4"/>
      <c r="P16" s="4"/>
    </row>
    <row r="17" spans="1:22">
      <c r="A17" t="s">
        <v>6</v>
      </c>
      <c r="B17" t="s">
        <v>9</v>
      </c>
      <c r="C17">
        <v>21.803999999999998</v>
      </c>
      <c r="D17">
        <v>2.1859999999999999</v>
      </c>
      <c r="E17">
        <v>79.62</v>
      </c>
      <c r="G17" s="2">
        <f t="shared" ref="G17" si="4">AVERAGE(C17:C19)</f>
        <v>21.766333333333332</v>
      </c>
      <c r="H17" s="3"/>
      <c r="I17" s="4"/>
      <c r="J17" s="4"/>
      <c r="K17" s="4"/>
      <c r="L17" s="4"/>
      <c r="M17" s="4"/>
      <c r="N17" s="4"/>
      <c r="O17" s="4"/>
      <c r="P17" s="4"/>
    </row>
    <row r="18" spans="1:22">
      <c r="A18" t="s">
        <v>6</v>
      </c>
      <c r="B18" t="s">
        <v>9</v>
      </c>
      <c r="C18">
        <v>21.786999999999999</v>
      </c>
      <c r="D18">
        <v>2.2490000000000001</v>
      </c>
      <c r="E18">
        <v>79.61</v>
      </c>
      <c r="G18" s="2"/>
      <c r="H18" s="3"/>
      <c r="I18" s="4"/>
      <c r="J18" s="4"/>
      <c r="K18" s="4"/>
      <c r="L18" s="4"/>
      <c r="M18" s="4"/>
      <c r="N18" s="4"/>
      <c r="O18" s="4"/>
      <c r="P18" s="4"/>
    </row>
    <row r="19" spans="1:22">
      <c r="A19" t="s">
        <v>6</v>
      </c>
      <c r="B19" t="s">
        <v>9</v>
      </c>
      <c r="C19">
        <v>21.707999999999998</v>
      </c>
      <c r="D19">
        <v>2.1829999999999998</v>
      </c>
      <c r="E19">
        <v>79.739999999999995</v>
      </c>
      <c r="G19" s="2"/>
      <c r="H19" s="3"/>
      <c r="I19" s="4"/>
      <c r="J19" s="4"/>
      <c r="K19" s="4"/>
      <c r="L19" s="4"/>
      <c r="M19" s="4"/>
      <c r="N19" s="4"/>
      <c r="O19" s="4"/>
      <c r="P19" s="4"/>
      <c r="T19" t="s">
        <v>35</v>
      </c>
      <c r="U19" t="s">
        <v>36</v>
      </c>
      <c r="V19" t="s">
        <v>37</v>
      </c>
    </row>
    <row r="20" spans="1:22">
      <c r="A20" s="13" t="s">
        <v>0</v>
      </c>
      <c r="B20" s="13" t="s">
        <v>13</v>
      </c>
      <c r="C20" s="13">
        <v>32.018999999999998</v>
      </c>
      <c r="D20" s="13">
        <v>2.258</v>
      </c>
      <c r="E20" s="13">
        <v>76.349999999999994</v>
      </c>
      <c r="F20" s="13">
        <v>88.43</v>
      </c>
      <c r="G20" s="14">
        <f>AVERAGE(C20:C22)</f>
        <v>31.930333333333333</v>
      </c>
      <c r="H20" s="15">
        <v>22.116</v>
      </c>
      <c r="I20" s="16">
        <f xml:space="preserve"> G20-H20</f>
        <v>9.8143333333333338</v>
      </c>
      <c r="J20" s="16">
        <f>AVERAGE(I20:I28)</f>
        <v>13.786111111111111</v>
      </c>
      <c r="K20" s="16">
        <f>I20-$J$20</f>
        <v>-3.9717777777777776</v>
      </c>
      <c r="L20" s="16">
        <f>2^-(K20)</f>
        <v>15.690047097251579</v>
      </c>
      <c r="M20" s="13">
        <f>AVERAGE(L20:L26)</f>
        <v>6.444040324185508</v>
      </c>
      <c r="N20" s="13">
        <f xml:space="preserve"> _xlfn.T.TEST(L20:L28,L29:L36,2,3)</f>
        <v>0.36332786628855479</v>
      </c>
      <c r="O20" s="16">
        <f xml:space="preserve"> _xlfn.STDEV.S(L20:L28)</f>
        <v>8.2078573204172542</v>
      </c>
      <c r="P20">
        <f>O20/SQRT(3)</f>
        <v>4.7388086334129422</v>
      </c>
      <c r="S20" t="s">
        <v>33</v>
      </c>
      <c r="T20">
        <f>M20/M20</f>
        <v>1</v>
      </c>
      <c r="U20">
        <f>O20/M20</f>
        <v>1.2737129048699247</v>
      </c>
      <c r="V20">
        <f>U20/SQRT(3)</f>
        <v>0.73537848849695131</v>
      </c>
    </row>
    <row r="21" spans="1:22">
      <c r="A21" s="6" t="s">
        <v>0</v>
      </c>
      <c r="B21" s="6" t="s">
        <v>13</v>
      </c>
      <c r="C21" s="6">
        <v>31.92</v>
      </c>
      <c r="D21" s="6">
        <v>2.0579999999999998</v>
      </c>
      <c r="E21" s="6">
        <v>76.34</v>
      </c>
      <c r="F21" s="6">
        <v>82.81</v>
      </c>
      <c r="G21" s="7"/>
      <c r="H21" s="8"/>
      <c r="I21" s="9"/>
      <c r="J21" s="9"/>
      <c r="K21" s="9"/>
      <c r="L21" s="9"/>
      <c r="M21" s="9"/>
      <c r="N21" s="9"/>
      <c r="O21" s="9"/>
      <c r="S21" t="s">
        <v>34</v>
      </c>
      <c r="T21">
        <f>M29/M20</f>
        <v>13.18810124179258</v>
      </c>
      <c r="U21">
        <f>O29/M20</f>
        <v>18.083113090159017</v>
      </c>
      <c r="V21">
        <f>U21/SQRT(3)</f>
        <v>10.440290210389755</v>
      </c>
    </row>
    <row r="22" spans="1:22">
      <c r="A22" s="9" t="s">
        <v>0</v>
      </c>
      <c r="B22" s="9" t="s">
        <v>13</v>
      </c>
      <c r="C22" s="9">
        <v>31.852</v>
      </c>
      <c r="D22" s="9">
        <v>2.08</v>
      </c>
      <c r="E22" s="9">
        <v>76.91</v>
      </c>
      <c r="F22" s="9"/>
      <c r="G22" s="7"/>
      <c r="H22" s="8"/>
      <c r="I22" s="9"/>
      <c r="J22" s="9"/>
      <c r="K22" s="9"/>
      <c r="L22" s="9"/>
      <c r="M22" s="9"/>
      <c r="N22" s="9"/>
      <c r="O22" s="9"/>
    </row>
    <row r="23" spans="1:22">
      <c r="A23" s="6" t="s">
        <v>1</v>
      </c>
      <c r="B23" s="6" t="s">
        <v>13</v>
      </c>
      <c r="C23" s="6">
        <v>36.305</v>
      </c>
      <c r="D23" s="6">
        <v>2.0539999999999998</v>
      </c>
      <c r="E23" s="6">
        <v>75.36</v>
      </c>
      <c r="F23" s="6">
        <v>87.34</v>
      </c>
      <c r="G23" s="7">
        <f t="shared" ref="G23" si="5">AVERAGE(C23:C25)</f>
        <v>33.604333333333329</v>
      </c>
      <c r="H23" s="8">
        <v>21.676000000000002</v>
      </c>
      <c r="I23" s="9">
        <f t="shared" ref="I23" si="6" xml:space="preserve"> G23-H23</f>
        <v>11.928333333333327</v>
      </c>
      <c r="J23" s="9"/>
      <c r="K23" s="9">
        <f t="shared" ref="K23" si="7">I23-$J$20</f>
        <v>-1.857777777777784</v>
      </c>
      <c r="L23" s="9">
        <f t="shared" ref="L23" si="8">2^-K23</f>
        <v>3.6244894201535702</v>
      </c>
      <c r="M23" s="9"/>
      <c r="N23" s="9"/>
      <c r="O23" s="9"/>
    </row>
    <row r="24" spans="1:22">
      <c r="A24" s="9" t="s">
        <v>1</v>
      </c>
      <c r="B24" s="9" t="s">
        <v>13</v>
      </c>
      <c r="C24" s="9">
        <v>32.985999999999997</v>
      </c>
      <c r="D24" s="9">
        <v>2.0979999999999999</v>
      </c>
      <c r="E24" s="9">
        <v>76.709999999999994</v>
      </c>
      <c r="F24" s="9"/>
      <c r="G24" s="7"/>
      <c r="H24" s="8"/>
      <c r="I24" s="9"/>
      <c r="J24" s="9"/>
      <c r="K24" s="9"/>
      <c r="L24" s="9"/>
      <c r="M24" s="9"/>
      <c r="N24" s="9"/>
      <c r="O24" s="9"/>
    </row>
    <row r="25" spans="1:22">
      <c r="A25" s="9" t="s">
        <v>1</v>
      </c>
      <c r="B25" s="9" t="s">
        <v>13</v>
      </c>
      <c r="C25" s="9">
        <v>31.521999999999998</v>
      </c>
      <c r="D25" s="9">
        <v>2.0289999999999999</v>
      </c>
      <c r="E25" s="9">
        <v>76.72</v>
      </c>
      <c r="F25" s="9"/>
      <c r="G25" s="7"/>
      <c r="H25" s="8"/>
      <c r="I25" s="9"/>
      <c r="J25" s="9"/>
      <c r="K25" s="9"/>
      <c r="L25" s="9"/>
      <c r="M25" s="9"/>
      <c r="N25" s="9"/>
      <c r="O25" s="9"/>
    </row>
    <row r="26" spans="1:22">
      <c r="A26" s="6" t="s">
        <v>5</v>
      </c>
      <c r="B26" s="6" t="s">
        <v>13</v>
      </c>
      <c r="C26" s="6">
        <v>46</v>
      </c>
      <c r="D26" s="6" t="s">
        <v>4</v>
      </c>
      <c r="E26" s="6">
        <v>80.78</v>
      </c>
      <c r="F26" s="6">
        <v>85.83</v>
      </c>
      <c r="G26" s="7">
        <f>AVERAGE(C26:C28)</f>
        <v>42.207333333333338</v>
      </c>
      <c r="H26" s="8">
        <v>22.591666666666669</v>
      </c>
      <c r="I26" s="9">
        <f t="shared" ref="I26" si="9" xml:space="preserve"> G26-H26</f>
        <v>19.615666666666669</v>
      </c>
      <c r="J26" s="9"/>
      <c r="K26" s="9">
        <f t="shared" ref="K26" si="10">I26-$J$20</f>
        <v>5.829555555555558</v>
      </c>
      <c r="L26" s="9">
        <f t="shared" ref="L26" si="11">2^-K26</f>
        <v>1.7584455151376924E-2</v>
      </c>
      <c r="M26" s="9"/>
      <c r="N26" s="9"/>
      <c r="O26" s="9"/>
    </row>
    <row r="27" spans="1:22">
      <c r="A27" s="9" t="s">
        <v>5</v>
      </c>
      <c r="B27" s="9" t="s">
        <v>13</v>
      </c>
      <c r="C27" s="9">
        <v>41.018999999999998</v>
      </c>
      <c r="D27" s="9">
        <v>2.246</v>
      </c>
      <c r="E27" s="9">
        <v>77.13</v>
      </c>
      <c r="F27" s="9"/>
      <c r="G27" s="7"/>
      <c r="H27" s="8"/>
      <c r="I27" s="9"/>
      <c r="J27" s="9"/>
      <c r="K27" s="9"/>
      <c r="L27" s="9"/>
      <c r="M27" s="9"/>
      <c r="N27" s="9"/>
      <c r="O27" s="9"/>
    </row>
    <row r="28" spans="1:22">
      <c r="A28" s="9" t="s">
        <v>5</v>
      </c>
      <c r="B28" s="9" t="s">
        <v>13</v>
      </c>
      <c r="C28" s="9">
        <v>39.603000000000002</v>
      </c>
      <c r="D28" s="9">
        <v>1.913</v>
      </c>
      <c r="E28" s="9">
        <v>90.45</v>
      </c>
      <c r="F28" s="9"/>
      <c r="G28" s="7"/>
      <c r="H28" s="8"/>
      <c r="I28" s="9"/>
      <c r="J28" s="9"/>
      <c r="K28" s="9"/>
      <c r="L28" s="9"/>
      <c r="M28" s="9"/>
      <c r="N28" s="9"/>
      <c r="O28" s="9"/>
    </row>
    <row r="29" spans="1:22">
      <c r="A29" s="9" t="s">
        <v>2</v>
      </c>
      <c r="B29" s="9" t="s">
        <v>13</v>
      </c>
      <c r="C29" s="9">
        <v>27.422999999999998</v>
      </c>
      <c r="D29" s="9">
        <v>1.952</v>
      </c>
      <c r="E29" s="9">
        <v>76.75</v>
      </c>
      <c r="F29" s="9"/>
      <c r="G29" s="7">
        <f t="shared" ref="G29" si="12">AVERAGE(C29:C31)</f>
        <v>27.557666666666666</v>
      </c>
      <c r="H29" s="8">
        <v>21.538666666666668</v>
      </c>
      <c r="I29" s="9">
        <f xml:space="preserve"> G29-H29</f>
        <v>6.0189999999999984</v>
      </c>
      <c r="J29" s="9"/>
      <c r="K29" s="9">
        <f t="shared" ref="K29" si="13">I29-$J$20</f>
        <v>-7.7671111111111131</v>
      </c>
      <c r="L29" s="9">
        <f t="shared" ref="L29" si="14">2^-K29</f>
        <v>217.83789118764716</v>
      </c>
      <c r="M29" s="6">
        <f>AVERAGE(L29:L36)</f>
        <v>84.984656201552355</v>
      </c>
      <c r="N29" s="9"/>
      <c r="O29" s="9">
        <f xml:space="preserve"> _xlfn.STDEV.S(L29:L37)</f>
        <v>116.52830993979153</v>
      </c>
      <c r="P29">
        <f>O29/SQRT(3)</f>
        <v>67.277651111950789</v>
      </c>
    </row>
    <row r="30" spans="1:22">
      <c r="A30" s="9" t="s">
        <v>2</v>
      </c>
      <c r="B30" s="9" t="s">
        <v>13</v>
      </c>
      <c r="C30" s="9">
        <v>27.59</v>
      </c>
      <c r="D30" s="9">
        <v>2</v>
      </c>
      <c r="E30" s="9">
        <v>76.73</v>
      </c>
      <c r="F30" s="9"/>
      <c r="G30" s="7"/>
      <c r="H30" s="8"/>
      <c r="I30" s="9"/>
      <c r="J30" s="9"/>
      <c r="K30" s="9"/>
      <c r="L30" s="9"/>
      <c r="M30" s="9"/>
      <c r="N30" s="9"/>
      <c r="O30" s="9"/>
    </row>
    <row r="31" spans="1:22">
      <c r="A31" s="9" t="s">
        <v>2</v>
      </c>
      <c r="B31" s="9" t="s">
        <v>13</v>
      </c>
      <c r="C31" s="9">
        <v>27.66</v>
      </c>
      <c r="D31" s="9">
        <v>2.008</v>
      </c>
      <c r="E31" s="9">
        <v>76.87</v>
      </c>
      <c r="F31" s="9"/>
      <c r="G31" s="7"/>
      <c r="H31" s="8"/>
      <c r="I31" s="9"/>
      <c r="J31" s="9"/>
      <c r="K31" s="9"/>
      <c r="L31" s="9"/>
      <c r="M31" s="9"/>
      <c r="N31" s="9"/>
      <c r="O31" s="9"/>
    </row>
    <row r="32" spans="1:22">
      <c r="A32" s="9" t="s">
        <v>3</v>
      </c>
      <c r="B32" s="9" t="s">
        <v>13</v>
      </c>
      <c r="C32" s="9">
        <v>29.664999999999999</v>
      </c>
      <c r="D32" s="9">
        <v>2.1669999999999998</v>
      </c>
      <c r="E32" s="9">
        <v>76.72</v>
      </c>
      <c r="F32" s="9"/>
      <c r="G32" s="7">
        <f t="shared" ref="G32" si="15">AVERAGE(C32:C34)</f>
        <v>29.831</v>
      </c>
      <c r="H32" s="8">
        <v>21.255666666666666</v>
      </c>
      <c r="I32" s="9">
        <f t="shared" ref="I32" si="16" xml:space="preserve"> G32-H32</f>
        <v>8.575333333333333</v>
      </c>
      <c r="J32" s="9"/>
      <c r="K32" s="9">
        <f t="shared" ref="K32" si="17">I32-$J$20</f>
        <v>-5.2107777777777784</v>
      </c>
      <c r="L32" s="9">
        <f t="shared" ref="L32" si="18">2^-K32</f>
        <v>37.033982059825938</v>
      </c>
      <c r="M32" s="9"/>
      <c r="N32" s="9"/>
      <c r="O32" s="9"/>
    </row>
    <row r="33" spans="1:22">
      <c r="A33" s="9" t="s">
        <v>3</v>
      </c>
      <c r="B33" s="9" t="s">
        <v>13</v>
      </c>
      <c r="C33" s="9">
        <v>29.82</v>
      </c>
      <c r="D33" s="9">
        <v>2.2160000000000002</v>
      </c>
      <c r="E33" s="9">
        <v>76.66</v>
      </c>
      <c r="F33" s="9"/>
      <c r="G33" s="7"/>
      <c r="H33" s="8"/>
      <c r="I33" s="9"/>
      <c r="J33" s="9"/>
      <c r="K33" s="9"/>
      <c r="L33" s="9"/>
      <c r="M33" s="9"/>
      <c r="N33" s="9"/>
      <c r="O33" s="9"/>
    </row>
    <row r="34" spans="1:22">
      <c r="A34" s="9" t="s">
        <v>3</v>
      </c>
      <c r="B34" s="9" t="s">
        <v>13</v>
      </c>
      <c r="C34" s="9">
        <v>30.007999999999999</v>
      </c>
      <c r="D34" s="9">
        <v>2.2469999999999999</v>
      </c>
      <c r="E34" s="9">
        <v>76.87</v>
      </c>
      <c r="F34" s="9"/>
      <c r="G34" s="7"/>
      <c r="H34" s="8"/>
      <c r="I34" s="9"/>
      <c r="J34" s="9"/>
      <c r="K34" s="9"/>
      <c r="L34" s="9"/>
      <c r="M34" s="9"/>
      <c r="N34" s="9"/>
      <c r="O34" s="9"/>
    </row>
    <row r="35" spans="1:22">
      <c r="A35" s="6" t="s">
        <v>6</v>
      </c>
      <c r="B35" s="6" t="s">
        <v>13</v>
      </c>
      <c r="C35" s="6">
        <v>32.762999999999998</v>
      </c>
      <c r="D35" s="6">
        <v>2.2759999999999998</v>
      </c>
      <c r="E35" s="6">
        <v>76.400000000000006</v>
      </c>
      <c r="F35" s="6">
        <v>81.39</v>
      </c>
      <c r="G35" s="7">
        <f>AVERAGE(C35:C37)</f>
        <v>39.158999999999999</v>
      </c>
      <c r="H35" s="8">
        <v>21.766333333333332</v>
      </c>
      <c r="I35" s="9">
        <f t="shared" ref="I35" si="19" xml:space="preserve"> G35-H35</f>
        <v>17.392666666666667</v>
      </c>
      <c r="J35" s="9"/>
      <c r="K35" s="9">
        <f t="shared" ref="K35" si="20">I35-$J$20</f>
        <v>3.6065555555555555</v>
      </c>
      <c r="L35" s="9">
        <f t="shared" ref="L35" si="21">2^-K35</f>
        <v>8.2095357183972414E-2</v>
      </c>
      <c r="M35" s="9"/>
      <c r="N35" s="9"/>
      <c r="O35" s="9"/>
    </row>
    <row r="36" spans="1:22">
      <c r="A36" s="9" t="s">
        <v>6</v>
      </c>
      <c r="B36" s="9" t="s">
        <v>13</v>
      </c>
      <c r="C36" s="9">
        <v>38.713999999999999</v>
      </c>
      <c r="D36" s="9">
        <v>2.0379999999999998</v>
      </c>
      <c r="E36" s="9">
        <v>84.49</v>
      </c>
      <c r="F36" s="9"/>
      <c r="G36" s="7"/>
      <c r="H36" s="8"/>
      <c r="I36" s="9"/>
      <c r="J36" s="9"/>
      <c r="K36" s="9"/>
      <c r="L36" s="9"/>
      <c r="M36" s="9"/>
      <c r="N36" s="9"/>
      <c r="O36" s="9"/>
    </row>
    <row r="37" spans="1:22">
      <c r="A37" s="10" t="s">
        <v>6</v>
      </c>
      <c r="B37" s="10" t="s">
        <v>13</v>
      </c>
      <c r="C37" s="10">
        <v>46</v>
      </c>
      <c r="D37" s="10" t="s">
        <v>4</v>
      </c>
      <c r="E37" s="10">
        <v>83.64</v>
      </c>
      <c r="F37" s="10"/>
      <c r="G37" s="11"/>
      <c r="H37" s="12"/>
      <c r="I37" s="10"/>
      <c r="J37" s="10"/>
      <c r="K37" s="9"/>
      <c r="L37" s="10"/>
      <c r="M37" s="10"/>
      <c r="N37" s="10"/>
      <c r="O37" s="10"/>
      <c r="T37" t="s">
        <v>35</v>
      </c>
      <c r="U37" t="s">
        <v>36</v>
      </c>
      <c r="V37" t="s">
        <v>37</v>
      </c>
    </row>
    <row r="38" spans="1:22">
      <c r="A38" s="16" t="s">
        <v>0</v>
      </c>
      <c r="B38" s="16" t="s">
        <v>18</v>
      </c>
      <c r="C38" s="16">
        <v>29.052</v>
      </c>
      <c r="D38" s="16">
        <v>2.3069999999999999</v>
      </c>
      <c r="E38" s="16">
        <v>77.47</v>
      </c>
      <c r="F38" s="16"/>
      <c r="G38" s="14">
        <f>AVERAGE(C38:C40)</f>
        <v>29.356666666666666</v>
      </c>
      <c r="H38" s="15">
        <v>22.116</v>
      </c>
      <c r="I38" s="16">
        <f xml:space="preserve"> G38-H38</f>
        <v>7.2406666666666659</v>
      </c>
      <c r="J38" s="16">
        <f>AVERAGE(I38:I46)</f>
        <v>9.3432222222222201</v>
      </c>
      <c r="K38" s="16">
        <f>I38-$J$20</f>
        <v>-6.5454444444444455</v>
      </c>
      <c r="L38" s="16">
        <f>2^-(K38)</f>
        <v>93.406072779949525</v>
      </c>
      <c r="M38" s="13">
        <f>AVERAGE(L38:L44)</f>
        <v>39.162765337343508</v>
      </c>
      <c r="N38" s="13">
        <f xml:space="preserve"> _xlfn.T.TEST(L38:L46,L47:L54,2,3)</f>
        <v>0.37375498674055863</v>
      </c>
      <c r="O38" s="16">
        <f xml:space="preserve"> _xlfn.STDEV.S(L38:L46)</f>
        <v>47.345523228570499</v>
      </c>
      <c r="P38">
        <f>O38/SQRT(3)</f>
        <v>27.334950580938859</v>
      </c>
      <c r="S38" t="s">
        <v>33</v>
      </c>
      <c r="T38">
        <f>M38/M38</f>
        <v>1</v>
      </c>
      <c r="U38">
        <f>O38/M38</f>
        <v>1.208942290482852</v>
      </c>
      <c r="V38">
        <f>U38/SQRT(3)</f>
        <v>0.69798315684499734</v>
      </c>
    </row>
    <row r="39" spans="1:22">
      <c r="A39" s="9" t="s">
        <v>0</v>
      </c>
      <c r="B39" s="9" t="s">
        <v>18</v>
      </c>
      <c r="C39" s="9">
        <v>29.837</v>
      </c>
      <c r="D39" s="9">
        <v>2.14</v>
      </c>
      <c r="E39" s="9">
        <v>77.489999999999995</v>
      </c>
      <c r="F39" s="9"/>
      <c r="G39" s="7"/>
      <c r="H39" s="8"/>
      <c r="I39" s="9"/>
      <c r="J39" s="9"/>
      <c r="K39" s="9"/>
      <c r="L39" s="9"/>
      <c r="M39" s="9"/>
      <c r="N39" s="9"/>
      <c r="O39" s="9"/>
      <c r="S39" t="s">
        <v>34</v>
      </c>
      <c r="T39">
        <f>M47/M38</f>
        <v>15.879383028694445</v>
      </c>
      <c r="U39">
        <f>O47/M38</f>
        <v>22.6883056320126</v>
      </c>
      <c r="V39">
        <f>U39/SQRT(3)</f>
        <v>13.099099364098977</v>
      </c>
    </row>
    <row r="40" spans="1:22">
      <c r="A40" s="9" t="s">
        <v>0</v>
      </c>
      <c r="B40" s="9" t="s">
        <v>18</v>
      </c>
      <c r="C40" s="9">
        <v>29.181000000000001</v>
      </c>
      <c r="D40" s="9">
        <v>2.1419999999999999</v>
      </c>
      <c r="E40" s="9">
        <v>77.540000000000006</v>
      </c>
      <c r="F40" s="9"/>
      <c r="G40" s="7"/>
      <c r="H40" s="8"/>
      <c r="I40" s="9"/>
      <c r="J40" s="9"/>
      <c r="K40" s="9"/>
      <c r="L40" s="9"/>
      <c r="M40" s="9"/>
      <c r="N40" s="9"/>
      <c r="O40" s="9"/>
    </row>
    <row r="41" spans="1:22">
      <c r="A41" s="9" t="s">
        <v>1</v>
      </c>
      <c r="B41" s="9" t="s">
        <v>18</v>
      </c>
      <c r="C41" s="9">
        <v>32.487000000000002</v>
      </c>
      <c r="D41" s="9">
        <v>1.9219999999999999</v>
      </c>
      <c r="E41" s="9">
        <v>77.55</v>
      </c>
      <c r="F41" s="9"/>
      <c r="G41" s="7">
        <f t="shared" ref="G41" si="22">AVERAGE(C41:C43)</f>
        <v>31.296666666666667</v>
      </c>
      <c r="H41" s="8">
        <v>21.676000000000002</v>
      </c>
      <c r="I41" s="9">
        <f t="shared" ref="I41" si="23" xml:space="preserve"> G41-H41</f>
        <v>9.6206666666666649</v>
      </c>
      <c r="J41" s="9"/>
      <c r="K41" s="9">
        <f t="shared" ref="K41" si="24">I41-$J$20</f>
        <v>-4.1654444444444465</v>
      </c>
      <c r="L41" s="9">
        <f t="shared" ref="L41" si="25">2^-K41</f>
        <v>17.944184379635789</v>
      </c>
      <c r="M41" s="9"/>
      <c r="N41" s="9"/>
      <c r="O41" s="9"/>
    </row>
    <row r="42" spans="1:22">
      <c r="A42" s="9" t="s">
        <v>1</v>
      </c>
      <c r="B42" s="9" t="s">
        <v>18</v>
      </c>
      <c r="C42" s="9">
        <v>30.073</v>
      </c>
      <c r="D42" s="9">
        <v>2.0579999999999998</v>
      </c>
      <c r="E42" s="9">
        <v>77.430000000000007</v>
      </c>
      <c r="F42" s="9"/>
      <c r="G42" s="7"/>
      <c r="H42" s="8"/>
      <c r="I42" s="9"/>
      <c r="J42" s="9"/>
      <c r="K42" s="9"/>
      <c r="L42" s="9"/>
      <c r="M42" s="9"/>
      <c r="N42" s="9"/>
      <c r="O42" s="9"/>
    </row>
    <row r="43" spans="1:22">
      <c r="A43" s="9" t="s">
        <v>1</v>
      </c>
      <c r="B43" s="9" t="s">
        <v>18</v>
      </c>
      <c r="C43" s="9">
        <v>31.33</v>
      </c>
      <c r="D43" s="9">
        <v>2.0739999999999998</v>
      </c>
      <c r="E43" s="9">
        <v>77.38</v>
      </c>
      <c r="F43" s="9"/>
      <c r="G43" s="7"/>
      <c r="H43" s="8"/>
      <c r="I43" s="9"/>
      <c r="J43" s="9"/>
      <c r="K43" s="9"/>
      <c r="L43" s="9"/>
      <c r="M43" s="9"/>
      <c r="N43" s="9"/>
      <c r="O43" s="9"/>
    </row>
    <row r="44" spans="1:22">
      <c r="A44" s="9" t="s">
        <v>5</v>
      </c>
      <c r="B44" s="9" t="s">
        <v>18</v>
      </c>
      <c r="C44" s="9">
        <v>33.804000000000002</v>
      </c>
      <c r="D44" s="9">
        <v>2.2349999999999999</v>
      </c>
      <c r="E44" s="9">
        <v>73.5</v>
      </c>
      <c r="F44" s="9"/>
      <c r="G44" s="7">
        <f t="shared" ref="G44" si="26">AVERAGE(C44:C46)</f>
        <v>33.76</v>
      </c>
      <c r="H44" s="8">
        <v>22.591666666666669</v>
      </c>
      <c r="I44" s="9">
        <f t="shared" ref="I44" si="27" xml:space="preserve"> G44-H44</f>
        <v>11.168333333333329</v>
      </c>
      <c r="J44" s="9"/>
      <c r="K44" s="9">
        <f t="shared" ref="K44" si="28">I44-$J$20</f>
        <v>-2.617777777777782</v>
      </c>
      <c r="L44" s="9">
        <f t="shared" ref="L44" si="29">2^-K44</f>
        <v>6.1380388524452103</v>
      </c>
      <c r="M44" s="9"/>
      <c r="N44" s="9"/>
      <c r="O44" s="9"/>
    </row>
    <row r="45" spans="1:22">
      <c r="A45" s="9" t="s">
        <v>5</v>
      </c>
      <c r="B45" s="9" t="s">
        <v>18</v>
      </c>
      <c r="C45" s="9">
        <v>33.301000000000002</v>
      </c>
      <c r="D45" s="9">
        <v>1.966</v>
      </c>
      <c r="E45" s="9">
        <v>76.33</v>
      </c>
      <c r="F45" s="9"/>
      <c r="G45" s="7"/>
      <c r="H45" s="8"/>
      <c r="I45" s="9"/>
      <c r="J45" s="9"/>
      <c r="K45" s="9"/>
      <c r="L45" s="9"/>
      <c r="M45" s="9"/>
      <c r="N45" s="9"/>
      <c r="O45" s="9"/>
    </row>
    <row r="46" spans="1:22">
      <c r="A46" s="9" t="s">
        <v>5</v>
      </c>
      <c r="B46" s="9" t="s">
        <v>18</v>
      </c>
      <c r="C46" s="9">
        <v>34.174999999999997</v>
      </c>
      <c r="D46" s="9">
        <v>2.028</v>
      </c>
      <c r="E46" s="9">
        <v>76.430000000000007</v>
      </c>
      <c r="F46" s="9"/>
      <c r="G46" s="7"/>
      <c r="H46" s="8"/>
      <c r="I46" s="9"/>
      <c r="J46" s="9"/>
      <c r="K46" s="9"/>
      <c r="L46" s="9"/>
      <c r="M46" s="9"/>
      <c r="N46" s="9"/>
      <c r="O46" s="9"/>
    </row>
    <row r="47" spans="1:22">
      <c r="A47" s="9" t="s">
        <v>2</v>
      </c>
      <c r="B47" s="9" t="s">
        <v>18</v>
      </c>
      <c r="C47" s="9">
        <v>24.728000000000002</v>
      </c>
      <c r="D47" s="9">
        <v>2.1890000000000001</v>
      </c>
      <c r="E47" s="9">
        <v>77.38</v>
      </c>
      <c r="F47" s="9"/>
      <c r="G47" s="7">
        <f t="shared" ref="G47" si="30">AVERAGE(C47:C49)</f>
        <v>24.645666666666667</v>
      </c>
      <c r="H47" s="8">
        <v>21.538666666666668</v>
      </c>
      <c r="I47" s="9">
        <f xml:space="preserve"> G47-H47</f>
        <v>3.1069999999999993</v>
      </c>
      <c r="J47" s="9"/>
      <c r="K47" s="9">
        <f t="shared" ref="K47" si="31">I47-$J$20</f>
        <v>-10.679111111111112</v>
      </c>
      <c r="L47" s="9">
        <f t="shared" ref="L47" si="32">2^-K47</f>
        <v>1639.5806018806877</v>
      </c>
      <c r="M47" s="6">
        <f>AVERAGE(L47:L53)</f>
        <v>621.8805512545556</v>
      </c>
      <c r="N47" s="9"/>
      <c r="O47" s="9">
        <f xml:space="preserve"> _xlfn.STDEV.S(L47:L55)</f>
        <v>888.53678936843858</v>
      </c>
      <c r="P47">
        <f>O47/SQRT(3)</f>
        <v>512.99695452675383</v>
      </c>
    </row>
    <row r="48" spans="1:22">
      <c r="A48" s="9" t="s">
        <v>2</v>
      </c>
      <c r="B48" s="9" t="s">
        <v>18</v>
      </c>
      <c r="C48" s="9">
        <v>24.701000000000001</v>
      </c>
      <c r="D48" s="9">
        <v>2.153</v>
      </c>
      <c r="E48" s="9">
        <v>77.38</v>
      </c>
      <c r="F48" s="9"/>
      <c r="G48" s="7"/>
      <c r="H48" s="8"/>
      <c r="I48" s="9"/>
      <c r="J48" s="9"/>
      <c r="K48" s="9"/>
      <c r="L48" s="9"/>
      <c r="M48" s="9"/>
      <c r="N48" s="9"/>
      <c r="O48" s="9"/>
    </row>
    <row r="49" spans="1:22">
      <c r="A49" s="9" t="s">
        <v>2</v>
      </c>
      <c r="B49" s="9" t="s">
        <v>18</v>
      </c>
      <c r="C49" s="9">
        <v>24.507999999999999</v>
      </c>
      <c r="D49" s="9">
        <v>2.109</v>
      </c>
      <c r="E49" s="9">
        <v>77.540000000000006</v>
      </c>
      <c r="F49" s="9"/>
      <c r="G49" s="7"/>
      <c r="H49" s="8"/>
      <c r="I49" s="9"/>
      <c r="J49" s="9"/>
      <c r="K49" s="9"/>
      <c r="L49" s="9"/>
      <c r="M49" s="9"/>
      <c r="N49" s="9"/>
      <c r="O49" s="9"/>
    </row>
    <row r="50" spans="1:22">
      <c r="A50" s="9" t="s">
        <v>3</v>
      </c>
      <c r="B50" s="9" t="s">
        <v>18</v>
      </c>
      <c r="C50" s="9">
        <v>27.363</v>
      </c>
      <c r="D50" s="9">
        <v>2.113</v>
      </c>
      <c r="E50" s="9">
        <v>77.349999999999994</v>
      </c>
      <c r="F50" s="9"/>
      <c r="G50" s="7">
        <f t="shared" ref="G50" si="33">AVERAGE(C50:C52)</f>
        <v>27.223000000000003</v>
      </c>
      <c r="H50" s="8">
        <v>21.255666666666666</v>
      </c>
      <c r="I50" s="9">
        <f t="shared" ref="I50" si="34" xml:space="preserve"> G50-H50</f>
        <v>5.967333333333336</v>
      </c>
      <c r="J50" s="9"/>
      <c r="K50" s="9">
        <f t="shared" ref="K50" si="35">I50-$J$20</f>
        <v>-7.8187777777777754</v>
      </c>
      <c r="L50" s="9">
        <f t="shared" ref="L50" si="36">2^-K50</f>
        <v>225.78060921351732</v>
      </c>
      <c r="M50" s="9"/>
      <c r="N50" s="9"/>
      <c r="O50" s="9"/>
    </row>
    <row r="51" spans="1:22">
      <c r="A51" s="9" t="s">
        <v>3</v>
      </c>
      <c r="B51" s="9" t="s">
        <v>18</v>
      </c>
      <c r="C51" s="9">
        <v>27.087</v>
      </c>
      <c r="D51" s="9">
        <v>2.012</v>
      </c>
      <c r="E51" s="9">
        <v>77.319999999999993</v>
      </c>
      <c r="F51" s="9"/>
      <c r="G51" s="7"/>
      <c r="H51" s="8"/>
      <c r="I51" s="9"/>
      <c r="J51" s="9"/>
      <c r="K51" s="9"/>
      <c r="L51" s="9"/>
      <c r="M51" s="9"/>
      <c r="N51" s="9"/>
      <c r="O51" s="9"/>
    </row>
    <row r="52" spans="1:22">
      <c r="A52" s="9" t="s">
        <v>3</v>
      </c>
      <c r="B52" s="9" t="s">
        <v>18</v>
      </c>
      <c r="C52" s="9">
        <v>27.219000000000001</v>
      </c>
      <c r="D52" s="9">
        <v>2.06</v>
      </c>
      <c r="E52" s="9">
        <v>77.489999999999995</v>
      </c>
      <c r="F52" s="9"/>
      <c r="G52" s="7"/>
      <c r="H52" s="8"/>
      <c r="I52" s="9"/>
      <c r="J52" s="9"/>
      <c r="K52" s="9"/>
      <c r="L52" s="9"/>
      <c r="M52" s="9"/>
      <c r="N52" s="9"/>
      <c r="O52" s="9"/>
    </row>
    <row r="53" spans="1:22">
      <c r="A53" s="9" t="s">
        <v>6</v>
      </c>
      <c r="B53" s="9" t="s">
        <v>18</v>
      </c>
      <c r="C53" s="9">
        <v>33.017000000000003</v>
      </c>
      <c r="D53" s="9">
        <v>2.2959999999999998</v>
      </c>
      <c r="E53" s="9">
        <v>77.430000000000007</v>
      </c>
      <c r="F53" s="9"/>
      <c r="G53" s="7">
        <f t="shared" ref="G53" si="37">AVERAGE(C53:C55)</f>
        <v>37.386666666666663</v>
      </c>
      <c r="H53" s="8">
        <v>21.766333333333332</v>
      </c>
      <c r="I53" s="9">
        <f xml:space="preserve"> G53-H53</f>
        <v>15.620333333333331</v>
      </c>
      <c r="J53" s="9"/>
      <c r="K53" s="9">
        <f t="shared" ref="K53" si="38">I53-$J$20</f>
        <v>1.8342222222222198</v>
      </c>
      <c r="L53" s="9">
        <f t="shared" ref="L53" si="39">2^-K53</f>
        <v>0.28044266946207191</v>
      </c>
      <c r="M53" s="9"/>
      <c r="N53" s="9"/>
      <c r="O53" s="9"/>
    </row>
    <row r="54" spans="1:22">
      <c r="A54" s="9" t="s">
        <v>6</v>
      </c>
      <c r="B54" s="9" t="s">
        <v>18</v>
      </c>
      <c r="C54" s="9">
        <v>33.143000000000001</v>
      </c>
      <c r="D54" s="9">
        <v>2.024</v>
      </c>
      <c r="E54" s="9">
        <v>77.48</v>
      </c>
      <c r="F54" s="9"/>
      <c r="G54" s="7"/>
      <c r="H54" s="8"/>
      <c r="I54" s="9"/>
      <c r="J54" s="9"/>
      <c r="K54" s="9"/>
      <c r="L54" s="9"/>
      <c r="M54" s="9"/>
      <c r="N54" s="9"/>
      <c r="O54" s="9"/>
    </row>
    <row r="55" spans="1:22">
      <c r="A55" s="10" t="s">
        <v>6</v>
      </c>
      <c r="B55" s="10" t="s">
        <v>18</v>
      </c>
      <c r="C55" s="10">
        <v>46</v>
      </c>
      <c r="D55" s="10" t="s">
        <v>4</v>
      </c>
      <c r="E55" s="10"/>
      <c r="F55" s="10"/>
      <c r="G55" s="11"/>
      <c r="H55" s="12"/>
      <c r="I55" s="10"/>
      <c r="J55" s="10"/>
      <c r="K55" s="9"/>
      <c r="L55" s="10"/>
      <c r="M55" s="10"/>
      <c r="N55" s="10"/>
      <c r="O55" s="10"/>
      <c r="T55" t="s">
        <v>35</v>
      </c>
      <c r="U55" t="s">
        <v>36</v>
      </c>
      <c r="V55" t="s">
        <v>37</v>
      </c>
    </row>
    <row r="56" spans="1:22">
      <c r="A56" s="13" t="s">
        <v>0</v>
      </c>
      <c r="B56" s="13" t="s">
        <v>10</v>
      </c>
      <c r="C56" s="13">
        <v>29.699000000000002</v>
      </c>
      <c r="D56" s="13">
        <v>2.0859999999999999</v>
      </c>
      <c r="E56" s="13">
        <v>79.73</v>
      </c>
      <c r="F56" s="13">
        <v>90.88</v>
      </c>
      <c r="G56" s="14">
        <f>AVERAGE(C56:C58)</f>
        <v>29.828666666666667</v>
      </c>
      <c r="H56" s="15">
        <v>22.116</v>
      </c>
      <c r="I56" s="16">
        <f xml:space="preserve"> G56-H56</f>
        <v>7.7126666666666672</v>
      </c>
      <c r="J56" s="16">
        <f>AVERAGE(I56:I64)</f>
        <v>8.7379999999999995</v>
      </c>
      <c r="K56" s="16">
        <f>I56-$J$20</f>
        <v>-6.0734444444444442</v>
      </c>
      <c r="L56" s="16">
        <f>2^-(K56)</f>
        <v>67.342456555562066</v>
      </c>
      <c r="M56" s="13">
        <f>AVERAGE(L56:L62)</f>
        <v>38.061435496056873</v>
      </c>
      <c r="N56" s="13">
        <f xml:space="preserve"> _xlfn.T.TEST(L56:L64,L65:L72,2,3)</f>
        <v>0.45387427766513366</v>
      </c>
      <c r="O56" s="16">
        <f xml:space="preserve"> _xlfn.STDEV.S(L56:L64)</f>
        <v>25.569262511561075</v>
      </c>
      <c r="P56">
        <f>O56/SQRT(3)</f>
        <v>14.762420594029994</v>
      </c>
      <c r="S56" t="s">
        <v>33</v>
      </c>
      <c r="T56">
        <f>M56/M56</f>
        <v>1</v>
      </c>
      <c r="U56">
        <f>O56/M56</f>
        <v>0.6717892317595332</v>
      </c>
      <c r="V56">
        <f>U56/SQRT(3)</f>
        <v>0.38785769379505841</v>
      </c>
    </row>
    <row r="57" spans="1:22">
      <c r="A57" s="6" t="s">
        <v>0</v>
      </c>
      <c r="B57" s="6" t="s">
        <v>10</v>
      </c>
      <c r="C57" s="6">
        <v>30.28</v>
      </c>
      <c r="D57" s="6">
        <v>2.0579999999999998</v>
      </c>
      <c r="E57" s="6">
        <v>79.67</v>
      </c>
      <c r="F57" s="6">
        <v>90.64</v>
      </c>
      <c r="G57" s="7"/>
      <c r="H57" s="8"/>
      <c r="I57" s="9"/>
      <c r="J57" s="9"/>
      <c r="K57" s="9"/>
      <c r="L57" s="9"/>
      <c r="M57" s="9"/>
      <c r="N57" s="9"/>
      <c r="O57" s="9"/>
      <c r="S57" t="s">
        <v>34</v>
      </c>
      <c r="T57">
        <f>M65/M56</f>
        <v>3.8947530540257689</v>
      </c>
      <c r="U57">
        <f>O65/M56</f>
        <v>5.4320628676117444</v>
      </c>
      <c r="V57">
        <f>U57/SQRT(3)</f>
        <v>3.1362029588706113</v>
      </c>
    </row>
    <row r="58" spans="1:22">
      <c r="A58" s="6" t="s">
        <v>0</v>
      </c>
      <c r="B58" s="6" t="s">
        <v>10</v>
      </c>
      <c r="C58" s="6">
        <v>29.507000000000001</v>
      </c>
      <c r="D58" s="6">
        <v>2.0499999999999998</v>
      </c>
      <c r="E58" s="6">
        <v>79.680000000000007</v>
      </c>
      <c r="F58" s="6">
        <v>90.57</v>
      </c>
      <c r="G58" s="7"/>
      <c r="H58" s="8"/>
      <c r="I58" s="9"/>
      <c r="J58" s="9"/>
      <c r="K58" s="9"/>
      <c r="L58" s="9"/>
      <c r="M58" s="9"/>
      <c r="N58" s="9"/>
      <c r="O58" s="9"/>
    </row>
    <row r="59" spans="1:22">
      <c r="A59" s="6" t="s">
        <v>1</v>
      </c>
      <c r="B59" s="6" t="s">
        <v>10</v>
      </c>
      <c r="C59" s="6">
        <v>29.556000000000001</v>
      </c>
      <c r="D59" s="6">
        <v>2.0369999999999999</v>
      </c>
      <c r="E59" s="6">
        <v>79.69</v>
      </c>
      <c r="F59" s="6">
        <v>89.95</v>
      </c>
      <c r="G59" s="7">
        <f t="shared" ref="G59" si="40">AVERAGE(C59:C61)</f>
        <v>30.723333333333333</v>
      </c>
      <c r="H59" s="8">
        <v>21.676000000000002</v>
      </c>
      <c r="I59" s="9">
        <f t="shared" ref="I59" si="41" xml:space="preserve"> G59-H59</f>
        <v>9.0473333333333308</v>
      </c>
      <c r="J59" s="9"/>
      <c r="K59" s="9">
        <f t="shared" ref="K59" si="42">I59-$J$20</f>
        <v>-4.7387777777777806</v>
      </c>
      <c r="L59" s="9">
        <f t="shared" ref="L59" si="43">2^-K59</f>
        <v>26.700183978601551</v>
      </c>
      <c r="M59" s="9"/>
      <c r="N59" s="9"/>
      <c r="O59" s="9"/>
    </row>
    <row r="60" spans="1:22">
      <c r="A60" s="9" t="s">
        <v>1</v>
      </c>
      <c r="B60" s="9" t="s">
        <v>10</v>
      </c>
      <c r="C60" s="9">
        <v>31.076000000000001</v>
      </c>
      <c r="D60" s="9">
        <v>1.899</v>
      </c>
      <c r="E60" s="9">
        <v>90.89</v>
      </c>
      <c r="F60" s="9"/>
      <c r="G60" s="7"/>
      <c r="H60" s="8"/>
      <c r="I60" s="9"/>
      <c r="J60" s="9"/>
      <c r="K60" s="9"/>
      <c r="L60" s="9"/>
      <c r="M60" s="9"/>
      <c r="N60" s="9"/>
      <c r="O60" s="9"/>
    </row>
    <row r="61" spans="1:22">
      <c r="A61" s="9" t="s">
        <v>1</v>
      </c>
      <c r="B61" s="9" t="s">
        <v>10</v>
      </c>
      <c r="C61" s="9">
        <v>31.538</v>
      </c>
      <c r="D61" s="9">
        <v>2.0379999999999998</v>
      </c>
      <c r="E61" s="9">
        <v>91</v>
      </c>
      <c r="F61" s="9"/>
      <c r="G61" s="7"/>
      <c r="H61" s="8"/>
      <c r="I61" s="9"/>
      <c r="J61" s="9"/>
      <c r="K61" s="9"/>
      <c r="L61" s="9"/>
      <c r="M61" s="9"/>
      <c r="N61" s="9"/>
      <c r="O61" s="9"/>
    </row>
    <row r="62" spans="1:22">
      <c r="A62" s="6" t="s">
        <v>5</v>
      </c>
      <c r="B62" s="6" t="s">
        <v>10</v>
      </c>
      <c r="C62" s="6">
        <v>31.957999999999998</v>
      </c>
      <c r="D62" s="6">
        <v>2.1579999999999999</v>
      </c>
      <c r="E62" s="6">
        <v>80.38</v>
      </c>
      <c r="F62" s="6">
        <v>89.88</v>
      </c>
      <c r="G62" s="7">
        <f t="shared" ref="G62" si="44">AVERAGE(C62:C64)</f>
        <v>32.045666666666669</v>
      </c>
      <c r="H62" s="8">
        <v>22.591666666666669</v>
      </c>
      <c r="I62" s="9">
        <f t="shared" ref="I62" si="45" xml:space="preserve"> G62-H62</f>
        <v>9.4540000000000006</v>
      </c>
      <c r="J62" s="9"/>
      <c r="K62" s="9">
        <f t="shared" ref="K62" si="46">I62-$J$20</f>
        <v>-4.3321111111111108</v>
      </c>
      <c r="L62" s="9">
        <f t="shared" ref="L62" si="47">2^-K62</f>
        <v>20.141665954007003</v>
      </c>
      <c r="M62" s="9"/>
      <c r="N62" s="9"/>
      <c r="O62" s="9"/>
    </row>
    <row r="63" spans="1:22">
      <c r="A63" s="9" t="s">
        <v>5</v>
      </c>
      <c r="B63" s="9" t="s">
        <v>10</v>
      </c>
      <c r="C63" s="9">
        <v>31.56</v>
      </c>
      <c r="D63" s="9">
        <v>2</v>
      </c>
      <c r="E63" s="9">
        <v>90.84</v>
      </c>
      <c r="F63" s="9"/>
      <c r="G63" s="7"/>
      <c r="H63" s="8"/>
      <c r="I63" s="9"/>
      <c r="J63" s="9"/>
      <c r="K63" s="9"/>
      <c r="L63" s="9"/>
      <c r="M63" s="9"/>
      <c r="N63" s="9"/>
      <c r="O63" s="9"/>
    </row>
    <row r="64" spans="1:22">
      <c r="A64" s="9" t="s">
        <v>5</v>
      </c>
      <c r="B64" s="9" t="s">
        <v>10</v>
      </c>
      <c r="C64" s="9">
        <v>32.619</v>
      </c>
      <c r="D64" s="9">
        <v>1.857</v>
      </c>
      <c r="E64" s="9">
        <v>91.18</v>
      </c>
      <c r="F64" s="9"/>
      <c r="G64" s="7"/>
      <c r="H64" s="8"/>
      <c r="I64" s="9"/>
      <c r="J64" s="9"/>
      <c r="K64" s="9"/>
      <c r="L64" s="9"/>
      <c r="M64" s="9"/>
      <c r="N64" s="9"/>
      <c r="O64" s="9"/>
    </row>
    <row r="65" spans="1:22">
      <c r="A65" s="9" t="s">
        <v>2</v>
      </c>
      <c r="B65" s="9" t="s">
        <v>10</v>
      </c>
      <c r="C65" s="9">
        <v>26.838999999999999</v>
      </c>
      <c r="D65" s="9">
        <v>2.0979999999999999</v>
      </c>
      <c r="E65" s="9">
        <v>80.52</v>
      </c>
      <c r="F65" s="9"/>
      <c r="G65" s="7">
        <f t="shared" ref="G65" si="48">AVERAGE(C65:C67)</f>
        <v>26.736000000000001</v>
      </c>
      <c r="H65" s="8">
        <v>21.538666666666668</v>
      </c>
      <c r="I65" s="9">
        <f xml:space="preserve"> G65-H65</f>
        <v>5.1973333333333329</v>
      </c>
      <c r="J65" s="9"/>
      <c r="K65" s="9">
        <f t="shared" ref="K65" si="49">I65-$J$20</f>
        <v>-8.5887777777777785</v>
      </c>
      <c r="L65" s="9">
        <f t="shared" ref="L65" si="50">2^-K65</f>
        <v>385.01685060014211</v>
      </c>
      <c r="M65" s="6">
        <f>AVERAGE(L65:L71)</f>
        <v>148.23989213887231</v>
      </c>
      <c r="N65" s="9"/>
      <c r="O65" s="9">
        <f xml:space="preserve"> _xlfn.STDEV.S(L65:L73)</f>
        <v>206.75211044613013</v>
      </c>
      <c r="P65">
        <f>O65/SQRT(3)</f>
        <v>119.36838662159647</v>
      </c>
    </row>
    <row r="66" spans="1:22">
      <c r="A66" s="9" t="s">
        <v>2</v>
      </c>
      <c r="B66" s="9" t="s">
        <v>10</v>
      </c>
      <c r="C66" s="9">
        <v>26.79</v>
      </c>
      <c r="D66" s="9">
        <v>2.2050000000000001</v>
      </c>
      <c r="E66" s="9">
        <v>80.45</v>
      </c>
      <c r="F66" s="9"/>
      <c r="G66" s="7"/>
      <c r="H66" s="8"/>
      <c r="I66" s="9"/>
      <c r="J66" s="9"/>
      <c r="K66" s="9"/>
      <c r="L66" s="9"/>
      <c r="M66" s="9"/>
      <c r="N66" s="9"/>
      <c r="O66" s="9"/>
    </row>
    <row r="67" spans="1:22">
      <c r="A67" s="9" t="s">
        <v>2</v>
      </c>
      <c r="B67" s="9" t="s">
        <v>10</v>
      </c>
      <c r="C67" s="9">
        <v>26.579000000000001</v>
      </c>
      <c r="D67" s="9">
        <v>2.0659999999999998</v>
      </c>
      <c r="E67" s="9">
        <v>80.75</v>
      </c>
      <c r="F67" s="9"/>
      <c r="G67" s="7"/>
      <c r="H67" s="8"/>
      <c r="I67" s="9"/>
      <c r="J67" s="9"/>
      <c r="K67" s="9"/>
      <c r="L67" s="9"/>
      <c r="M67" s="9"/>
      <c r="N67" s="9"/>
      <c r="O67" s="9"/>
    </row>
    <row r="68" spans="1:22">
      <c r="A68" s="6" t="s">
        <v>3</v>
      </c>
      <c r="B68" s="6" t="s">
        <v>10</v>
      </c>
      <c r="C68" s="6">
        <v>29.87</v>
      </c>
      <c r="D68" s="6">
        <v>2.2810000000000001</v>
      </c>
      <c r="E68" s="6">
        <v>80.209999999999994</v>
      </c>
      <c r="F68" s="6">
        <v>90.14</v>
      </c>
      <c r="G68" s="7">
        <f t="shared" ref="G68" si="51">AVERAGE(C68:C70)</f>
        <v>29.227000000000004</v>
      </c>
      <c r="H68" s="8">
        <v>21.255666666666666</v>
      </c>
      <c r="I68" s="9">
        <f t="shared" ref="I68" si="52" xml:space="preserve"> G68-H68</f>
        <v>7.9713333333333374</v>
      </c>
      <c r="J68" s="9"/>
      <c r="K68" s="9">
        <f t="shared" ref="K68" si="53">I68-$J$20</f>
        <v>-5.814777777777774</v>
      </c>
      <c r="L68" s="9">
        <f t="shared" ref="L68" si="54">2^-K68</f>
        <v>56.288869864257094</v>
      </c>
      <c r="M68" s="9"/>
      <c r="N68" s="9"/>
      <c r="O68" s="9"/>
    </row>
    <row r="69" spans="1:22">
      <c r="A69" s="9" t="s">
        <v>3</v>
      </c>
      <c r="B69" s="9" t="s">
        <v>10</v>
      </c>
      <c r="C69" s="9">
        <v>28.655000000000001</v>
      </c>
      <c r="D69" s="9">
        <v>2.0819999999999999</v>
      </c>
      <c r="E69" s="9">
        <v>80.38</v>
      </c>
      <c r="F69" s="9"/>
      <c r="G69" s="7"/>
      <c r="H69" s="8"/>
      <c r="I69" s="9"/>
      <c r="J69" s="9"/>
      <c r="K69" s="9"/>
      <c r="L69" s="9"/>
      <c r="M69" s="9"/>
      <c r="N69" s="9"/>
      <c r="O69" s="9"/>
    </row>
    <row r="70" spans="1:22">
      <c r="A70" s="9" t="s">
        <v>3</v>
      </c>
      <c r="B70" s="9" t="s">
        <v>10</v>
      </c>
      <c r="C70" s="9">
        <v>29.155999999999999</v>
      </c>
      <c r="D70" s="9">
        <v>2.0579999999999998</v>
      </c>
      <c r="E70" s="9">
        <v>80.42</v>
      </c>
      <c r="F70" s="9"/>
      <c r="G70" s="7"/>
      <c r="H70" s="8"/>
      <c r="I70" s="9"/>
      <c r="J70" s="9"/>
      <c r="K70" s="9"/>
      <c r="L70" s="9"/>
      <c r="M70" s="9"/>
      <c r="N70" s="9"/>
      <c r="O70" s="9"/>
    </row>
    <row r="71" spans="1:22">
      <c r="A71" s="6" t="s">
        <v>6</v>
      </c>
      <c r="B71" s="6" t="s">
        <v>10</v>
      </c>
      <c r="C71" s="6">
        <v>32.073</v>
      </c>
      <c r="D71" s="6">
        <v>1.9810000000000001</v>
      </c>
      <c r="E71" s="6">
        <v>79.760000000000005</v>
      </c>
      <c r="F71" s="6">
        <v>90.12</v>
      </c>
      <c r="G71" s="7">
        <f t="shared" ref="G71" si="55">AVERAGE(C71:C73)</f>
        <v>33.780999999999999</v>
      </c>
      <c r="H71" s="8">
        <v>21.766333333333332</v>
      </c>
      <c r="I71" s="9">
        <f t="shared" ref="I71" si="56" xml:space="preserve"> G71-H71</f>
        <v>12.014666666666667</v>
      </c>
      <c r="J71" s="9"/>
      <c r="K71" s="9">
        <f t="shared" ref="K71" si="57">I71-$J$20</f>
        <v>-1.7714444444444446</v>
      </c>
      <c r="L71" s="9">
        <f t="shared" ref="L71" si="58">2^-K71</f>
        <v>3.413955952217727</v>
      </c>
      <c r="M71" s="9"/>
      <c r="N71" s="9"/>
      <c r="O71" s="9"/>
    </row>
    <row r="72" spans="1:22">
      <c r="A72" s="6" t="s">
        <v>6</v>
      </c>
      <c r="B72" s="6" t="s">
        <v>10</v>
      </c>
      <c r="C72" s="6">
        <v>33.22</v>
      </c>
      <c r="D72" s="6">
        <v>1.994</v>
      </c>
      <c r="E72" s="6">
        <v>75.73</v>
      </c>
      <c r="F72" s="6">
        <v>84.78</v>
      </c>
      <c r="G72" s="7"/>
      <c r="H72" s="8"/>
      <c r="I72" s="9"/>
      <c r="J72" s="9"/>
      <c r="K72" s="9"/>
      <c r="L72" s="9"/>
      <c r="M72" s="9"/>
      <c r="N72" s="9"/>
      <c r="O72" s="9"/>
    </row>
    <row r="73" spans="1:22">
      <c r="A73" s="10" t="s">
        <v>6</v>
      </c>
      <c r="B73" s="10" t="s">
        <v>10</v>
      </c>
      <c r="C73" s="10">
        <v>36.049999999999997</v>
      </c>
      <c r="D73" s="10">
        <v>1.976</v>
      </c>
      <c r="E73" s="10">
        <v>90.79</v>
      </c>
      <c r="F73" s="10"/>
      <c r="G73" s="11"/>
      <c r="H73" s="12"/>
      <c r="I73" s="10"/>
      <c r="J73" s="10"/>
      <c r="K73" s="9"/>
      <c r="L73" s="10"/>
      <c r="M73" s="10"/>
      <c r="N73" s="10"/>
      <c r="O73" s="10"/>
      <c r="T73" t="s">
        <v>35</v>
      </c>
      <c r="U73" t="s">
        <v>36</v>
      </c>
      <c r="V73" t="s">
        <v>37</v>
      </c>
    </row>
    <row r="74" spans="1:22">
      <c r="A74" s="13" t="s">
        <v>0</v>
      </c>
      <c r="B74" s="13" t="s">
        <v>15</v>
      </c>
      <c r="C74" s="13">
        <v>30.248000000000001</v>
      </c>
      <c r="D74" s="13">
        <v>2.0489999999999999</v>
      </c>
      <c r="E74" s="13">
        <v>77.27</v>
      </c>
      <c r="F74" s="13">
        <v>86.88</v>
      </c>
      <c r="G74" s="14">
        <f>AVERAGE(C74:C76)</f>
        <v>30.486000000000001</v>
      </c>
      <c r="H74" s="15">
        <v>22.116</v>
      </c>
      <c r="I74" s="16">
        <f xml:space="preserve"> G74-H74</f>
        <v>8.370000000000001</v>
      </c>
      <c r="J74" s="16">
        <f>AVERAGE(I74:I82)</f>
        <v>12.778222222222221</v>
      </c>
      <c r="K74" s="16">
        <f>I74-$J$20</f>
        <v>-5.4161111111111104</v>
      </c>
      <c r="L74" s="16">
        <f>2^-(K74)</f>
        <v>42.698429780415971</v>
      </c>
      <c r="M74" s="13">
        <f>AVERAGE(L74:L80)</f>
        <v>17.30385574534419</v>
      </c>
      <c r="N74" s="13">
        <f xml:space="preserve"> _xlfn.T.TEST(L74:L82,L83:L90,2,3)</f>
        <v>0.36252176612312059</v>
      </c>
      <c r="O74" s="16">
        <f xml:space="preserve"> _xlfn.STDEV.S(L74:L82)</f>
        <v>22.465380229150011</v>
      </c>
      <c r="P74">
        <f>O74/SQRT(3)</f>
        <v>12.970393322747055</v>
      </c>
      <c r="S74" t="s">
        <v>33</v>
      </c>
      <c r="T74">
        <f>M74/M74</f>
        <v>1</v>
      </c>
      <c r="U74">
        <f>O74/M74</f>
        <v>1.2982875354352506</v>
      </c>
      <c r="V74">
        <f>U74/SQRT(3)</f>
        <v>0.74956665806907774</v>
      </c>
    </row>
    <row r="75" spans="1:22">
      <c r="A75" s="9" t="s">
        <v>0</v>
      </c>
      <c r="B75" s="9" t="s">
        <v>15</v>
      </c>
      <c r="C75" s="9">
        <v>30.056999999999999</v>
      </c>
      <c r="D75" s="9">
        <v>2.8159999999999998</v>
      </c>
      <c r="E75" s="9">
        <v>78.040000000000006</v>
      </c>
      <c r="F75" s="9"/>
      <c r="G75" s="7"/>
      <c r="H75" s="8"/>
      <c r="I75" s="9"/>
      <c r="J75" s="9"/>
      <c r="K75" s="9"/>
      <c r="L75" s="9"/>
      <c r="M75" s="9"/>
      <c r="N75" s="9"/>
      <c r="O75" s="9"/>
      <c r="S75" t="s">
        <v>34</v>
      </c>
      <c r="T75">
        <f>M83/M74</f>
        <v>15.099274764013584</v>
      </c>
      <c r="U75">
        <f>O83/M74</f>
        <v>20.873510752047473</v>
      </c>
      <c r="V75">
        <f>U75/SQRT(3)</f>
        <v>12.051327051627156</v>
      </c>
    </row>
    <row r="76" spans="1:22">
      <c r="A76" s="9" t="s">
        <v>0</v>
      </c>
      <c r="B76" s="9" t="s">
        <v>15</v>
      </c>
      <c r="C76" s="9">
        <v>31.152999999999999</v>
      </c>
      <c r="D76" s="9">
        <v>2.1509999999999998</v>
      </c>
      <c r="E76" s="9">
        <v>78.14</v>
      </c>
      <c r="F76" s="9"/>
      <c r="G76" s="7"/>
      <c r="H76" s="8"/>
      <c r="I76" s="9"/>
      <c r="J76" s="9"/>
      <c r="K76" s="9"/>
      <c r="L76" s="9"/>
      <c r="M76" s="9"/>
      <c r="N76" s="9"/>
      <c r="O76" s="9"/>
    </row>
    <row r="77" spans="1:22">
      <c r="A77" s="9" t="s">
        <v>1</v>
      </c>
      <c r="B77" s="9" t="s">
        <v>15</v>
      </c>
      <c r="C77" s="9">
        <v>33.204000000000001</v>
      </c>
      <c r="D77" s="9">
        <v>2.052</v>
      </c>
      <c r="E77" s="9">
        <v>78.17</v>
      </c>
      <c r="F77" s="9"/>
      <c r="G77" s="7">
        <f t="shared" ref="G77" si="59">AVERAGE(C77:C79)</f>
        <v>32.261666666666663</v>
      </c>
      <c r="H77" s="8">
        <v>21.676000000000002</v>
      </c>
      <c r="I77" s="9">
        <f t="shared" ref="I77" si="60" xml:space="preserve"> G77-H77</f>
        <v>10.585666666666661</v>
      </c>
      <c r="J77" s="9"/>
      <c r="K77" s="9">
        <f t="shared" ref="K77" si="61">I77-$J$20</f>
        <v>-3.2004444444444502</v>
      </c>
      <c r="L77" s="9">
        <f t="shared" ref="L77" si="62">2^-K77</f>
        <v>9.192418269957253</v>
      </c>
      <c r="M77" s="9"/>
      <c r="N77" s="9"/>
      <c r="O77" s="9"/>
    </row>
    <row r="78" spans="1:22">
      <c r="A78" s="9" t="s">
        <v>1</v>
      </c>
      <c r="B78" s="9" t="s">
        <v>15</v>
      </c>
      <c r="C78" s="9">
        <v>31.638999999999999</v>
      </c>
      <c r="D78" s="9">
        <v>2.0640000000000001</v>
      </c>
      <c r="E78" s="9">
        <v>78.13</v>
      </c>
      <c r="F78" s="9"/>
      <c r="G78" s="7"/>
      <c r="H78" s="8"/>
      <c r="I78" s="9"/>
      <c r="J78" s="9"/>
      <c r="K78" s="9"/>
      <c r="L78" s="9"/>
      <c r="M78" s="9"/>
      <c r="N78" s="9"/>
      <c r="O78" s="9"/>
    </row>
    <row r="79" spans="1:22">
      <c r="A79" s="9" t="s">
        <v>1</v>
      </c>
      <c r="B79" s="9" t="s">
        <v>15</v>
      </c>
      <c r="C79" s="9">
        <v>31.942</v>
      </c>
      <c r="D79" s="9">
        <v>2.262</v>
      </c>
      <c r="E79" s="9">
        <v>78.239999999999995</v>
      </c>
      <c r="F79" s="9"/>
      <c r="G79" s="7"/>
      <c r="H79" s="8"/>
      <c r="I79" s="9"/>
      <c r="J79" s="9"/>
      <c r="K79" s="9"/>
      <c r="L79" s="9"/>
      <c r="M79" s="9"/>
      <c r="N79" s="9"/>
      <c r="O79" s="9"/>
    </row>
    <row r="80" spans="1:22">
      <c r="A80" s="9" t="s">
        <v>5</v>
      </c>
      <c r="B80" s="9" t="s">
        <v>15</v>
      </c>
      <c r="C80" s="9">
        <v>33.911999999999999</v>
      </c>
      <c r="D80" s="9">
        <v>2.1269999999999998</v>
      </c>
      <c r="E80" s="9">
        <v>78.040000000000006</v>
      </c>
      <c r="F80" s="9"/>
      <c r="G80" s="7">
        <f t="shared" ref="G80" si="63">AVERAGE(C80:C82)</f>
        <v>41.970666666666666</v>
      </c>
      <c r="H80" s="8">
        <v>22.591666666666669</v>
      </c>
      <c r="I80" s="9">
        <f t="shared" ref="I80" si="64" xml:space="preserve"> G80-H80</f>
        <v>19.378999999999998</v>
      </c>
      <c r="J80" s="9"/>
      <c r="K80" s="9">
        <f t="shared" ref="K80" si="65">I80-$J$20</f>
        <v>5.5928888888888864</v>
      </c>
      <c r="L80" s="9">
        <f t="shared" ref="L80" si="66">2^-K80</f>
        <v>2.071918565934484E-2</v>
      </c>
      <c r="M80" s="9"/>
      <c r="N80" s="9"/>
      <c r="O80" s="9"/>
    </row>
    <row r="81" spans="1:22">
      <c r="A81" s="9" t="s">
        <v>5</v>
      </c>
      <c r="B81" s="9" t="s">
        <v>15</v>
      </c>
      <c r="C81" s="9">
        <v>46</v>
      </c>
      <c r="D81" s="9" t="s">
        <v>4</v>
      </c>
      <c r="E81" s="9"/>
      <c r="F81" s="9"/>
      <c r="G81" s="7"/>
      <c r="H81" s="8"/>
      <c r="I81" s="9"/>
      <c r="J81" s="9"/>
      <c r="K81" s="9"/>
      <c r="L81" s="9"/>
      <c r="M81" s="9"/>
      <c r="N81" s="9"/>
      <c r="O81" s="9"/>
    </row>
    <row r="82" spans="1:22">
      <c r="A82" s="9" t="s">
        <v>5</v>
      </c>
      <c r="B82" s="9" t="s">
        <v>15</v>
      </c>
      <c r="C82" s="9">
        <v>46</v>
      </c>
      <c r="D82" s="9" t="s">
        <v>4</v>
      </c>
      <c r="E82" s="9"/>
      <c r="F82" s="9"/>
      <c r="G82" s="7"/>
      <c r="H82" s="8"/>
      <c r="I82" s="9"/>
      <c r="J82" s="9"/>
      <c r="K82" s="9"/>
      <c r="L82" s="9"/>
      <c r="M82" s="9"/>
      <c r="N82" s="9"/>
      <c r="O82" s="9"/>
    </row>
    <row r="83" spans="1:22">
      <c r="A83" s="9" t="s">
        <v>2</v>
      </c>
      <c r="B83" s="9" t="s">
        <v>15</v>
      </c>
      <c r="C83" s="9">
        <v>25.934000000000001</v>
      </c>
      <c r="D83" s="9">
        <v>2.262</v>
      </c>
      <c r="E83" s="9">
        <v>78.09</v>
      </c>
      <c r="F83" s="9"/>
      <c r="G83" s="7">
        <f t="shared" ref="G83" si="67">AVERAGE(C83:C85)</f>
        <v>25.929333333333332</v>
      </c>
      <c r="H83" s="8">
        <v>21.538666666666668</v>
      </c>
      <c r="I83" s="9">
        <f xml:space="preserve"> G83-H83</f>
        <v>4.3906666666666645</v>
      </c>
      <c r="J83" s="9"/>
      <c r="K83" s="9">
        <f t="shared" ref="K83" si="68">I83-$J$20</f>
        <v>-9.3954444444444469</v>
      </c>
      <c r="L83" s="9">
        <f t="shared" ref="L83" si="69">2^-K83</f>
        <v>673.45813042872351</v>
      </c>
      <c r="M83" s="6">
        <f>AVERAGE(L83:L89)</f>
        <v>261.27567237580701</v>
      </c>
      <c r="N83" s="9"/>
      <c r="O83" s="9">
        <f xml:space="preserve"> _xlfn.STDEV.S(L83:L91)</f>
        <v>361.19221895232039</v>
      </c>
      <c r="P83">
        <f>O83/SQRT(3)</f>
        <v>208.53442484132043</v>
      </c>
    </row>
    <row r="84" spans="1:22">
      <c r="A84" s="9" t="s">
        <v>2</v>
      </c>
      <c r="B84" s="9" t="s">
        <v>15</v>
      </c>
      <c r="C84" s="9">
        <v>25.92</v>
      </c>
      <c r="D84" s="9">
        <v>2.1760000000000002</v>
      </c>
      <c r="E84" s="9">
        <v>78.09</v>
      </c>
      <c r="F84" s="9"/>
      <c r="G84" s="7"/>
      <c r="H84" s="8"/>
      <c r="I84" s="9"/>
      <c r="J84" s="9"/>
      <c r="K84" s="9"/>
      <c r="L84" s="9"/>
      <c r="M84" s="9"/>
      <c r="N84" s="9"/>
      <c r="O84" s="9"/>
    </row>
    <row r="85" spans="1:22">
      <c r="A85" s="9" t="s">
        <v>2</v>
      </c>
      <c r="B85" s="9" t="s">
        <v>15</v>
      </c>
      <c r="C85" s="9">
        <v>25.934000000000001</v>
      </c>
      <c r="D85" s="9">
        <v>2.1280000000000001</v>
      </c>
      <c r="E85" s="9">
        <v>78.23</v>
      </c>
      <c r="F85" s="9"/>
      <c r="G85" s="7"/>
      <c r="H85" s="8"/>
      <c r="I85" s="9"/>
      <c r="J85" s="9"/>
      <c r="K85" s="9"/>
      <c r="L85" s="9"/>
      <c r="M85" s="9"/>
      <c r="N85" s="9"/>
      <c r="O85" s="9"/>
    </row>
    <row r="86" spans="1:22">
      <c r="A86" s="9" t="s">
        <v>3</v>
      </c>
      <c r="B86" s="9" t="s">
        <v>15</v>
      </c>
      <c r="C86" s="9">
        <v>28.341999999999999</v>
      </c>
      <c r="D86" s="9">
        <v>2.1219999999999999</v>
      </c>
      <c r="E86" s="9">
        <v>77.959999999999994</v>
      </c>
      <c r="F86" s="9"/>
      <c r="G86" s="7">
        <f t="shared" ref="G86" si="70">AVERAGE(C86:C88)</f>
        <v>28.25633333333333</v>
      </c>
      <c r="H86" s="8">
        <v>21.255666666666666</v>
      </c>
      <c r="I86" s="9">
        <f t="shared" ref="I86" si="71" xml:space="preserve"> G86-H86</f>
        <v>7.0006666666666639</v>
      </c>
      <c r="J86" s="9"/>
      <c r="K86" s="9">
        <f t="shared" ref="K86" si="72">I86-$J$20</f>
        <v>-6.7854444444444475</v>
      </c>
      <c r="L86" s="9">
        <f t="shared" ref="L86" si="73">2^-K86</f>
        <v>110.31188648607312</v>
      </c>
      <c r="M86" s="9"/>
      <c r="N86" s="9"/>
      <c r="O86" s="9"/>
    </row>
    <row r="87" spans="1:22">
      <c r="A87" s="9" t="s">
        <v>3</v>
      </c>
      <c r="B87" s="9" t="s">
        <v>15</v>
      </c>
      <c r="C87" s="9">
        <v>28.123999999999999</v>
      </c>
      <c r="D87" s="9">
        <v>2.0270000000000001</v>
      </c>
      <c r="E87" s="9">
        <v>77.84</v>
      </c>
      <c r="F87" s="9"/>
      <c r="G87" s="7"/>
      <c r="H87" s="8"/>
      <c r="I87" s="9"/>
      <c r="J87" s="9"/>
      <c r="K87" s="9"/>
      <c r="L87" s="9"/>
      <c r="M87" s="9"/>
      <c r="N87" s="9"/>
      <c r="O87" s="9"/>
    </row>
    <row r="88" spans="1:22">
      <c r="A88" s="9" t="s">
        <v>3</v>
      </c>
      <c r="B88" s="9" t="s">
        <v>15</v>
      </c>
      <c r="C88" s="9">
        <v>28.303000000000001</v>
      </c>
      <c r="D88" s="9">
        <v>1.9930000000000001</v>
      </c>
      <c r="E88" s="9">
        <v>77.95</v>
      </c>
      <c r="F88" s="9"/>
      <c r="G88" s="7"/>
      <c r="H88" s="8"/>
      <c r="I88" s="9"/>
      <c r="J88" s="9"/>
      <c r="K88" s="9"/>
      <c r="L88" s="9"/>
      <c r="M88" s="9"/>
      <c r="N88" s="9"/>
      <c r="O88" s="9"/>
    </row>
    <row r="89" spans="1:22">
      <c r="A89" s="6" t="s">
        <v>6</v>
      </c>
      <c r="B89" s="6" t="s">
        <v>15</v>
      </c>
      <c r="C89" s="6">
        <v>46</v>
      </c>
      <c r="D89" s="6" t="s">
        <v>4</v>
      </c>
      <c r="E89" s="6">
        <v>84.19</v>
      </c>
      <c r="F89" s="6">
        <v>87.63</v>
      </c>
      <c r="G89" s="7">
        <f t="shared" ref="G89" si="74">AVERAGE(C89:C91)</f>
        <v>39.685333333333332</v>
      </c>
      <c r="H89" s="8">
        <v>21.766333333333332</v>
      </c>
      <c r="I89" s="9">
        <f xml:space="preserve"> G89-H89</f>
        <v>17.919</v>
      </c>
      <c r="J89" s="9"/>
      <c r="K89" s="9">
        <f t="shared" ref="K89" si="75">I89-$J$20</f>
        <v>4.1328888888888891</v>
      </c>
      <c r="L89" s="9">
        <f t="shared" ref="L89" si="76">2^-K89</f>
        <v>5.7000212624460082E-2</v>
      </c>
      <c r="M89" s="9"/>
      <c r="N89" s="9"/>
      <c r="O89" s="9"/>
    </row>
    <row r="90" spans="1:22">
      <c r="A90" s="9" t="s">
        <v>6</v>
      </c>
      <c r="B90" s="9" t="s">
        <v>15</v>
      </c>
      <c r="C90" s="9">
        <v>39.884</v>
      </c>
      <c r="D90" s="9">
        <v>2.1080000000000001</v>
      </c>
      <c r="E90" s="9">
        <v>75.48</v>
      </c>
      <c r="F90" s="9"/>
      <c r="G90" s="7"/>
      <c r="H90" s="8"/>
      <c r="I90" s="9"/>
      <c r="J90" s="9"/>
      <c r="K90" s="9"/>
      <c r="L90" s="9"/>
      <c r="M90" s="9"/>
      <c r="N90" s="9"/>
      <c r="O90" s="9"/>
    </row>
    <row r="91" spans="1:22">
      <c r="A91" s="10" t="s">
        <v>6</v>
      </c>
      <c r="B91" s="10" t="s">
        <v>15</v>
      </c>
      <c r="C91" s="10">
        <v>33.171999999999997</v>
      </c>
      <c r="D91" s="10">
        <v>1.9990000000000001</v>
      </c>
      <c r="E91" s="10">
        <v>78.08</v>
      </c>
      <c r="F91" s="10"/>
      <c r="G91" s="11"/>
      <c r="H91" s="12"/>
      <c r="I91" s="10"/>
      <c r="J91" s="10"/>
      <c r="K91" s="9"/>
      <c r="L91" s="10"/>
      <c r="M91" s="10"/>
      <c r="N91" s="10"/>
      <c r="O91" s="10"/>
      <c r="T91" t="s">
        <v>35</v>
      </c>
      <c r="U91" t="s">
        <v>36</v>
      </c>
      <c r="V91" t="s">
        <v>37</v>
      </c>
    </row>
    <row r="92" spans="1:22">
      <c r="A92" s="16" t="s">
        <v>0</v>
      </c>
      <c r="B92" s="16" t="s">
        <v>12</v>
      </c>
      <c r="C92" s="16">
        <v>29.614999999999998</v>
      </c>
      <c r="D92" s="16">
        <v>2.0449999999999999</v>
      </c>
      <c r="E92" s="16">
        <v>77.14</v>
      </c>
      <c r="F92" s="16"/>
      <c r="G92" s="14">
        <f>AVERAGE(C92:C94)</f>
        <v>29.353333333333335</v>
      </c>
      <c r="H92" s="15">
        <v>22.116</v>
      </c>
      <c r="I92" s="16">
        <f xml:space="preserve"> G92-H92</f>
        <v>7.2373333333333356</v>
      </c>
      <c r="J92" s="16">
        <f>AVERAGE(I92:I100)</f>
        <v>15.287111111111107</v>
      </c>
      <c r="K92" s="16">
        <f>I92-$J$20</f>
        <v>-6.5487777777777758</v>
      </c>
      <c r="L92" s="16">
        <f>2^-(K92)</f>
        <v>93.622136143331133</v>
      </c>
      <c r="M92" s="13">
        <f>AVERAGE(L92:L98)</f>
        <v>31.331550090614613</v>
      </c>
      <c r="N92" s="13">
        <f xml:space="preserve"> _xlfn.T.TEST(L92:L100,L101:L108,2,3)</f>
        <v>0.37886420031651002</v>
      </c>
      <c r="O92" s="16">
        <f xml:space="preserve"> _xlfn.STDEV.S(L92:L100)</f>
        <v>53.945547116693376</v>
      </c>
      <c r="P92">
        <f>O92/SQRT(3)</f>
        <v>31.145476149404562</v>
      </c>
      <c r="S92" t="s">
        <v>33</v>
      </c>
      <c r="T92">
        <f>M92/M92</f>
        <v>1</v>
      </c>
      <c r="U92">
        <f>O92/M92</f>
        <v>1.721764386398897</v>
      </c>
      <c r="V92">
        <f>U92/SQRT(3)</f>
        <v>0.99406113196851409</v>
      </c>
    </row>
    <row r="93" spans="1:22">
      <c r="A93" s="9" t="s">
        <v>0</v>
      </c>
      <c r="B93" s="9" t="s">
        <v>12</v>
      </c>
      <c r="C93" s="9">
        <v>29.097999999999999</v>
      </c>
      <c r="D93" s="9">
        <v>2.0329999999999999</v>
      </c>
      <c r="E93" s="9">
        <v>77.14</v>
      </c>
      <c r="F93" s="9"/>
      <c r="G93" s="7"/>
      <c r="H93" s="8"/>
      <c r="I93" s="9"/>
      <c r="J93" s="9"/>
      <c r="K93" s="9"/>
      <c r="L93" s="9"/>
      <c r="M93" s="9"/>
      <c r="N93" s="9"/>
      <c r="O93" s="9"/>
      <c r="S93" t="s">
        <v>34</v>
      </c>
      <c r="T93">
        <f>M101/M92</f>
        <v>17.311525148592668</v>
      </c>
      <c r="U93">
        <f>O101/M92</f>
        <v>25.207905378292899</v>
      </c>
      <c r="V93">
        <f>U93/SQRT(3)</f>
        <v>14.553790955864022</v>
      </c>
    </row>
    <row r="94" spans="1:22">
      <c r="A94" s="9" t="s">
        <v>0</v>
      </c>
      <c r="B94" s="9" t="s">
        <v>12</v>
      </c>
      <c r="C94" s="9">
        <v>29.347000000000001</v>
      </c>
      <c r="D94" s="9">
        <v>2.1219999999999999</v>
      </c>
      <c r="E94" s="9">
        <v>77.239999999999995</v>
      </c>
      <c r="F94" s="9"/>
      <c r="G94" s="7"/>
      <c r="H94" s="8"/>
      <c r="I94" s="9"/>
      <c r="J94" s="9"/>
      <c r="K94" s="9"/>
      <c r="L94" s="9"/>
      <c r="M94" s="9"/>
      <c r="N94" s="9"/>
      <c r="O94" s="9"/>
    </row>
    <row r="95" spans="1:22">
      <c r="A95" s="9" t="s">
        <v>1</v>
      </c>
      <c r="B95" s="9" t="s">
        <v>12</v>
      </c>
      <c r="C95" s="9">
        <v>46</v>
      </c>
      <c r="D95" s="9" t="s">
        <v>4</v>
      </c>
      <c r="E95" s="9"/>
      <c r="F95" s="9"/>
      <c r="G95" s="7">
        <f t="shared" ref="G95" si="77">AVERAGE(C95:C97)</f>
        <v>36.891666666666659</v>
      </c>
      <c r="H95" s="8">
        <v>21.676000000000002</v>
      </c>
      <c r="I95" s="9">
        <f t="shared" ref="I95" si="78" xml:space="preserve"> G95-H95</f>
        <v>15.215666666666657</v>
      </c>
      <c r="J95" s="9"/>
      <c r="K95" s="9">
        <f t="shared" ref="K95" si="79">I95-$J$20</f>
        <v>1.4295555555555453</v>
      </c>
      <c r="L95" s="9">
        <f t="shared" ref="L95" si="80">2^-K95</f>
        <v>0.37124524286197169</v>
      </c>
      <c r="M95" s="9"/>
      <c r="N95" s="9"/>
      <c r="O95" s="9"/>
    </row>
    <row r="96" spans="1:22">
      <c r="A96" s="9" t="s">
        <v>1</v>
      </c>
      <c r="B96" s="9" t="s">
        <v>12</v>
      </c>
      <c r="C96" s="9">
        <v>33.003999999999998</v>
      </c>
      <c r="D96" s="9">
        <v>2.0680000000000001</v>
      </c>
      <c r="E96" s="9">
        <v>77.010000000000005</v>
      </c>
      <c r="F96" s="9"/>
      <c r="G96" s="7"/>
      <c r="H96" s="8"/>
      <c r="I96" s="9"/>
      <c r="J96" s="9"/>
      <c r="K96" s="9"/>
      <c r="L96" s="9"/>
      <c r="M96" s="9"/>
      <c r="N96" s="9"/>
      <c r="O96" s="9"/>
    </row>
    <row r="97" spans="1:16">
      <c r="A97" s="9" t="s">
        <v>1</v>
      </c>
      <c r="B97" s="9" t="s">
        <v>12</v>
      </c>
      <c r="C97" s="9">
        <v>31.670999999999999</v>
      </c>
      <c r="D97" s="9">
        <v>2.1909999999999998</v>
      </c>
      <c r="E97" s="9">
        <v>77.150000000000006</v>
      </c>
      <c r="F97" s="9"/>
      <c r="G97" s="7"/>
      <c r="H97" s="8"/>
      <c r="I97" s="9"/>
      <c r="J97" s="9"/>
      <c r="K97" s="9"/>
      <c r="L97" s="9"/>
      <c r="M97" s="9"/>
      <c r="N97" s="9"/>
      <c r="O97" s="9"/>
    </row>
    <row r="98" spans="1:16">
      <c r="A98" s="9" t="s">
        <v>5</v>
      </c>
      <c r="B98" s="9" t="s">
        <v>12</v>
      </c>
      <c r="C98" s="9">
        <v>46</v>
      </c>
      <c r="D98" s="9" t="s">
        <v>4</v>
      </c>
      <c r="E98" s="9"/>
      <c r="F98" s="9"/>
      <c r="G98" s="7">
        <f>AVERAGE(C98:C100)</f>
        <v>46</v>
      </c>
      <c r="H98" s="8">
        <v>22.591666666666669</v>
      </c>
      <c r="I98" s="9">
        <f t="shared" ref="I98" si="81" xml:space="preserve"> G98-H98</f>
        <v>23.408333333333331</v>
      </c>
      <c r="J98" s="9"/>
      <c r="K98" s="9">
        <f t="shared" ref="K98" si="82">I98-$J$20</f>
        <v>9.62222222222222</v>
      </c>
      <c r="L98" s="9">
        <f t="shared" ref="L98" si="83">2^-K98</f>
        <v>1.2688856507341406E-3</v>
      </c>
      <c r="M98" s="9"/>
      <c r="N98" s="9"/>
      <c r="O98" s="9"/>
    </row>
    <row r="99" spans="1:16">
      <c r="A99" s="9" t="s">
        <v>5</v>
      </c>
      <c r="B99" s="9" t="s">
        <v>12</v>
      </c>
      <c r="C99" s="9">
        <v>46</v>
      </c>
      <c r="D99" s="9" t="s">
        <v>4</v>
      </c>
      <c r="E99" s="9"/>
      <c r="F99" s="9"/>
      <c r="G99" s="7"/>
      <c r="H99" s="8"/>
      <c r="I99" s="9"/>
      <c r="J99" s="9"/>
      <c r="K99" s="9"/>
      <c r="L99" s="9"/>
      <c r="M99" s="9"/>
      <c r="N99" s="9"/>
      <c r="O99" s="9"/>
    </row>
    <row r="100" spans="1:16">
      <c r="A100" s="9" t="s">
        <v>5</v>
      </c>
      <c r="B100" s="9" t="s">
        <v>12</v>
      </c>
      <c r="C100" s="9">
        <v>46</v>
      </c>
      <c r="D100" s="9" t="s">
        <v>4</v>
      </c>
      <c r="E100" s="9"/>
      <c r="F100" s="9"/>
      <c r="G100" s="7"/>
      <c r="H100" s="8"/>
      <c r="I100" s="9"/>
      <c r="J100" s="9"/>
      <c r="K100" s="9"/>
      <c r="L100" s="9"/>
      <c r="M100" s="9"/>
      <c r="N100" s="9"/>
      <c r="O100" s="9"/>
    </row>
    <row r="101" spans="1:16">
      <c r="A101" s="9" t="s">
        <v>2</v>
      </c>
      <c r="B101" s="9" t="s">
        <v>12</v>
      </c>
      <c r="C101" s="9">
        <v>24.600999999999999</v>
      </c>
      <c r="D101" s="9">
        <v>2.1019999999999999</v>
      </c>
      <c r="E101" s="9">
        <v>77.06</v>
      </c>
      <c r="F101" s="9"/>
      <c r="G101" s="7">
        <f t="shared" ref="G101" si="84">AVERAGE(C101:C103)</f>
        <v>24.824333333333332</v>
      </c>
      <c r="H101" s="8">
        <v>21.538666666666668</v>
      </c>
      <c r="I101" s="9">
        <f xml:space="preserve"> G101-H101</f>
        <v>3.2856666666666641</v>
      </c>
      <c r="J101" s="9"/>
      <c r="K101" s="9">
        <f t="shared" ref="K101" si="85">I101-$J$20</f>
        <v>-10.500444444444447</v>
      </c>
      <c r="L101" s="9">
        <f t="shared" ref="L101" si="86">2^-K101</f>
        <v>1448.600882968012</v>
      </c>
      <c r="M101" s="6">
        <f>AVERAGE(L101:L107)</f>
        <v>542.3969173380658</v>
      </c>
      <c r="N101" s="9"/>
      <c r="O101" s="9">
        <f xml:space="preserve"> _xlfn.STDEV.S(L101:L109)</f>
        <v>789.80275003945746</v>
      </c>
      <c r="P101">
        <f>O101/SQRT(3)</f>
        <v>455.99283034198749</v>
      </c>
    </row>
    <row r="102" spans="1:16">
      <c r="A102" s="9" t="s">
        <v>2</v>
      </c>
      <c r="B102" s="9" t="s">
        <v>12</v>
      </c>
      <c r="C102" s="9">
        <v>25.087</v>
      </c>
      <c r="D102" s="9">
        <v>1.99</v>
      </c>
      <c r="E102" s="9">
        <v>76.59</v>
      </c>
      <c r="F102" s="9"/>
      <c r="G102" s="7"/>
      <c r="H102" s="8"/>
      <c r="I102" s="9"/>
      <c r="J102" s="9"/>
      <c r="K102" s="9"/>
      <c r="L102" s="9"/>
      <c r="M102" s="9"/>
      <c r="N102" s="9"/>
      <c r="O102" s="9"/>
    </row>
    <row r="103" spans="1:16">
      <c r="A103" s="9" t="s">
        <v>2</v>
      </c>
      <c r="B103" s="9" t="s">
        <v>12</v>
      </c>
      <c r="C103" s="9">
        <v>24.785</v>
      </c>
      <c r="D103" s="9">
        <v>2.2629999999999999</v>
      </c>
      <c r="E103" s="9">
        <v>77.180000000000007</v>
      </c>
      <c r="F103" s="9"/>
      <c r="G103" s="7"/>
      <c r="H103" s="8"/>
      <c r="I103" s="9"/>
      <c r="J103" s="9"/>
      <c r="K103" s="9"/>
      <c r="L103" s="9"/>
      <c r="M103" s="9"/>
      <c r="N103" s="9"/>
      <c r="O103" s="9"/>
    </row>
    <row r="104" spans="1:16">
      <c r="A104" s="9" t="s">
        <v>3</v>
      </c>
      <c r="B104" s="9" t="s">
        <v>12</v>
      </c>
      <c r="C104" s="9">
        <v>27.782</v>
      </c>
      <c r="D104" s="9">
        <v>2.1789999999999998</v>
      </c>
      <c r="E104" s="9">
        <v>77.05</v>
      </c>
      <c r="F104" s="9"/>
      <c r="G104" s="7">
        <f>AVERAGE(C104:C106)</f>
        <v>27.565333333333331</v>
      </c>
      <c r="H104" s="8">
        <v>21.255666666666698</v>
      </c>
      <c r="I104" s="9">
        <f xml:space="preserve"> G104-H104</f>
        <v>6.309666666666633</v>
      </c>
      <c r="J104" s="9"/>
      <c r="K104" s="9">
        <f t="shared" ref="K104" si="87">I104-$J$20</f>
        <v>-7.4764444444444784</v>
      </c>
      <c r="L104" s="9">
        <f t="shared" ref="L104" si="88">2^-K104</f>
        <v>178.08774660441557</v>
      </c>
      <c r="M104" s="9"/>
      <c r="N104" s="9"/>
      <c r="O104" s="9"/>
    </row>
    <row r="105" spans="1:16">
      <c r="A105" s="9" t="s">
        <v>3</v>
      </c>
      <c r="B105" s="9" t="s">
        <v>12</v>
      </c>
      <c r="C105" s="9">
        <v>27.648</v>
      </c>
      <c r="D105" s="9">
        <v>2.1240000000000001</v>
      </c>
      <c r="E105" s="9">
        <v>77.05</v>
      </c>
      <c r="F105" s="9"/>
      <c r="G105" s="7"/>
      <c r="H105" s="8"/>
      <c r="I105" s="9"/>
      <c r="J105" s="9"/>
      <c r="K105" s="9"/>
      <c r="L105" s="9"/>
      <c r="M105" s="9"/>
      <c r="N105" s="9"/>
      <c r="O105" s="9"/>
    </row>
    <row r="106" spans="1:16">
      <c r="A106" s="9" t="s">
        <v>3</v>
      </c>
      <c r="B106" s="9" t="s">
        <v>12</v>
      </c>
      <c r="C106" s="9">
        <v>27.265999999999998</v>
      </c>
      <c r="D106" s="9">
        <v>2.008</v>
      </c>
      <c r="E106" s="9">
        <v>77.23</v>
      </c>
      <c r="F106" s="9"/>
      <c r="G106" s="7"/>
      <c r="H106" s="8"/>
      <c r="I106" s="9"/>
      <c r="J106" s="9"/>
      <c r="K106" s="9"/>
      <c r="L106" s="9"/>
      <c r="M106" s="9"/>
      <c r="N106" s="9"/>
      <c r="O106" s="9"/>
    </row>
    <row r="107" spans="1:16">
      <c r="A107" s="9" t="s">
        <v>6</v>
      </c>
      <c r="B107" s="9" t="s">
        <v>12</v>
      </c>
      <c r="C107" s="9">
        <v>31.611000000000001</v>
      </c>
      <c r="D107" s="9">
        <v>2.1139999999999999</v>
      </c>
      <c r="E107" s="9">
        <v>77.040000000000006</v>
      </c>
      <c r="F107" s="9"/>
      <c r="G107" s="7">
        <f t="shared" ref="G107" si="89">AVERAGE(C107:C109)</f>
        <v>36.54633333333333</v>
      </c>
      <c r="H107" s="8">
        <v>21.766333333333332</v>
      </c>
      <c r="I107" s="9">
        <f t="shared" ref="I107" si="90" xml:space="preserve"> G107-H107</f>
        <v>14.779999999999998</v>
      </c>
      <c r="J107" s="9"/>
      <c r="K107" s="9">
        <f t="shared" ref="K107" si="91">I107-$J$20</f>
        <v>0.99388888888888616</v>
      </c>
      <c r="L107" s="9">
        <f t="shared" ref="L107" si="92">2^-K107</f>
        <v>0.50212244176977461</v>
      </c>
      <c r="M107" s="9"/>
      <c r="N107" s="9"/>
      <c r="O107" s="9"/>
    </row>
    <row r="108" spans="1:16">
      <c r="A108" s="9" t="s">
        <v>6</v>
      </c>
      <c r="B108" s="9" t="s">
        <v>12</v>
      </c>
      <c r="C108" s="9">
        <v>32.027999999999999</v>
      </c>
      <c r="D108" s="9">
        <v>1.978</v>
      </c>
      <c r="E108" s="9">
        <v>77.03</v>
      </c>
      <c r="F108" s="9"/>
      <c r="G108" s="7"/>
      <c r="H108" s="8"/>
      <c r="I108" s="9"/>
      <c r="J108" s="9"/>
      <c r="K108" s="9"/>
      <c r="L108" s="9"/>
      <c r="M108" s="9"/>
      <c r="N108" s="9"/>
      <c r="O108" s="9"/>
    </row>
    <row r="109" spans="1:16">
      <c r="A109" s="10" t="s">
        <v>6</v>
      </c>
      <c r="B109" s="10" t="s">
        <v>12</v>
      </c>
      <c r="C109" s="10">
        <v>46</v>
      </c>
      <c r="D109" s="10" t="s">
        <v>4</v>
      </c>
      <c r="E109" s="10"/>
      <c r="F109" s="10"/>
      <c r="G109" s="11"/>
      <c r="H109" s="12"/>
      <c r="I109" s="10"/>
      <c r="J109" s="10"/>
      <c r="K109" s="9"/>
      <c r="L109" s="10"/>
      <c r="M109" s="10"/>
      <c r="N109" s="10"/>
      <c r="O109" s="10"/>
    </row>
    <row r="110" spans="1:16">
      <c r="A110" t="s">
        <v>0</v>
      </c>
      <c r="B110" t="s">
        <v>11</v>
      </c>
      <c r="C110">
        <v>20.456</v>
      </c>
      <c r="D110">
        <v>2.0659999999999998</v>
      </c>
      <c r="E110">
        <v>79.53</v>
      </c>
      <c r="G110" s="2">
        <f>AVERAGE(C110:C112)</f>
        <v>20.487666666666666</v>
      </c>
      <c r="H110" s="3"/>
      <c r="M110" s="4"/>
      <c r="N110" s="4"/>
    </row>
    <row r="111" spans="1:16">
      <c r="A111" t="s">
        <v>0</v>
      </c>
      <c r="B111" t="s">
        <v>11</v>
      </c>
      <c r="C111">
        <v>20.538</v>
      </c>
      <c r="D111">
        <v>2.0539999999999998</v>
      </c>
      <c r="E111">
        <v>79.510000000000005</v>
      </c>
      <c r="G111" s="2"/>
      <c r="H111" s="3"/>
      <c r="M111" s="4"/>
      <c r="N111" s="4"/>
    </row>
    <row r="112" spans="1:16">
      <c r="A112" t="s">
        <v>0</v>
      </c>
      <c r="B112" t="s">
        <v>11</v>
      </c>
      <c r="C112">
        <v>20.469000000000001</v>
      </c>
      <c r="D112">
        <v>2.149</v>
      </c>
      <c r="E112">
        <v>79.61</v>
      </c>
      <c r="G112" s="2"/>
      <c r="H112" s="3"/>
      <c r="M112" s="4"/>
      <c r="N112" s="4"/>
    </row>
    <row r="113" spans="1:22">
      <c r="A113" s="1" t="s">
        <v>1</v>
      </c>
      <c r="B113" s="1" t="s">
        <v>11</v>
      </c>
      <c r="C113" s="1">
        <v>20.122</v>
      </c>
      <c r="D113" s="1">
        <v>2.0630000000000002</v>
      </c>
      <c r="E113" s="1">
        <v>79.540000000000006</v>
      </c>
      <c r="F113" s="1">
        <v>88.11</v>
      </c>
      <c r="G113" s="2">
        <f t="shared" ref="G113" si="93">AVERAGE(C113:C115)</f>
        <v>20.143666666666665</v>
      </c>
      <c r="H113" s="3"/>
      <c r="M113" s="4"/>
      <c r="N113" s="4"/>
    </row>
    <row r="114" spans="1:22">
      <c r="A114" s="1" t="s">
        <v>1</v>
      </c>
      <c r="B114" s="1" t="s">
        <v>11</v>
      </c>
      <c r="C114" s="1">
        <v>20.234999999999999</v>
      </c>
      <c r="D114" s="1">
        <v>2.0219999999999998</v>
      </c>
      <c r="E114" s="1">
        <v>79.44</v>
      </c>
      <c r="F114" s="1">
        <v>88.08</v>
      </c>
      <c r="G114" s="2"/>
      <c r="H114" s="3"/>
      <c r="M114" s="4"/>
      <c r="N114" s="4"/>
    </row>
    <row r="115" spans="1:22">
      <c r="A115" s="1" t="s">
        <v>1</v>
      </c>
      <c r="B115" s="1" t="s">
        <v>11</v>
      </c>
      <c r="C115" s="1">
        <v>20.074000000000002</v>
      </c>
      <c r="D115" s="1">
        <v>1.998</v>
      </c>
      <c r="E115" s="1">
        <v>79.430000000000007</v>
      </c>
      <c r="F115" s="1">
        <v>87.97</v>
      </c>
      <c r="G115" s="2"/>
      <c r="H115" s="3"/>
      <c r="M115" s="4"/>
      <c r="N115" s="4"/>
    </row>
    <row r="116" spans="1:22">
      <c r="A116" s="1" t="s">
        <v>5</v>
      </c>
      <c r="B116" s="1" t="s">
        <v>11</v>
      </c>
      <c r="C116" s="1">
        <v>21.140999999999998</v>
      </c>
      <c r="D116" s="1">
        <v>2.0710000000000002</v>
      </c>
      <c r="E116" s="1">
        <v>79.540000000000006</v>
      </c>
      <c r="F116" s="1">
        <v>88.15</v>
      </c>
      <c r="G116" s="2">
        <f t="shared" ref="G116" si="94">AVERAGE(C116:C118)</f>
        <v>21.2</v>
      </c>
      <c r="H116" s="3"/>
      <c r="M116" s="4"/>
      <c r="N116" s="4"/>
    </row>
    <row r="117" spans="1:22">
      <c r="A117" s="1" t="s">
        <v>5</v>
      </c>
      <c r="B117" s="1" t="s">
        <v>11</v>
      </c>
      <c r="C117" s="1">
        <v>21.183</v>
      </c>
      <c r="D117" s="1">
        <v>2.0219999999999998</v>
      </c>
      <c r="E117" s="1">
        <v>79.44</v>
      </c>
      <c r="F117" s="1">
        <v>88.01</v>
      </c>
      <c r="G117" s="2"/>
      <c r="H117" s="3"/>
      <c r="M117" s="4"/>
      <c r="N117" s="4"/>
    </row>
    <row r="118" spans="1:22">
      <c r="A118" t="s">
        <v>5</v>
      </c>
      <c r="B118" t="s">
        <v>11</v>
      </c>
      <c r="C118">
        <v>21.276</v>
      </c>
      <c r="D118">
        <v>2.069</v>
      </c>
      <c r="E118">
        <v>79.44</v>
      </c>
      <c r="G118" s="2"/>
      <c r="H118" s="3"/>
      <c r="M118" s="4"/>
      <c r="N118" s="4"/>
    </row>
    <row r="119" spans="1:22">
      <c r="A119" s="1" t="s">
        <v>2</v>
      </c>
      <c r="B119" s="1" t="s">
        <v>11</v>
      </c>
      <c r="C119" s="1">
        <v>20.254999999999999</v>
      </c>
      <c r="D119" s="1">
        <v>2.0289999999999999</v>
      </c>
      <c r="E119" s="1">
        <v>79.52</v>
      </c>
      <c r="F119" s="1">
        <v>88.06</v>
      </c>
      <c r="G119" s="2">
        <f t="shared" ref="G119" si="95">AVERAGE(C119:C121)</f>
        <v>20.247666666666664</v>
      </c>
      <c r="H119" s="3"/>
      <c r="M119" s="4"/>
      <c r="N119" s="4"/>
    </row>
    <row r="120" spans="1:22">
      <c r="A120" s="1" t="s">
        <v>2</v>
      </c>
      <c r="B120" s="1" t="s">
        <v>11</v>
      </c>
      <c r="C120" s="1">
        <v>20.38</v>
      </c>
      <c r="D120" s="1">
        <v>2.008</v>
      </c>
      <c r="E120" s="1">
        <v>79.37</v>
      </c>
      <c r="F120" s="1">
        <v>87.77</v>
      </c>
      <c r="G120" s="2"/>
      <c r="H120" s="3"/>
      <c r="M120" s="4"/>
      <c r="N120" s="4"/>
    </row>
    <row r="121" spans="1:22">
      <c r="A121" s="1" t="s">
        <v>2</v>
      </c>
      <c r="B121" s="1" t="s">
        <v>11</v>
      </c>
      <c r="C121" s="1">
        <v>20.108000000000001</v>
      </c>
      <c r="D121" s="1">
        <v>1.968</v>
      </c>
      <c r="E121" s="1">
        <v>79.349999999999994</v>
      </c>
      <c r="F121" s="1">
        <v>87.74</v>
      </c>
      <c r="G121" s="2"/>
      <c r="H121" s="3"/>
    </row>
    <row r="122" spans="1:22">
      <c r="A122" s="1" t="s">
        <v>3</v>
      </c>
      <c r="B122" s="1" t="s">
        <v>11</v>
      </c>
      <c r="C122" s="1">
        <v>19.753</v>
      </c>
      <c r="D122" s="1">
        <v>2.1360000000000001</v>
      </c>
      <c r="E122" s="1">
        <v>79.48</v>
      </c>
      <c r="F122" s="1">
        <v>87.8</v>
      </c>
      <c r="G122" s="2">
        <f t="shared" ref="G122" si="96">AVERAGE(C122:C124)</f>
        <v>19.813000000000002</v>
      </c>
      <c r="H122" s="3"/>
    </row>
    <row r="123" spans="1:22">
      <c r="A123" s="1" t="s">
        <v>3</v>
      </c>
      <c r="B123" s="1" t="s">
        <v>11</v>
      </c>
      <c r="C123" s="1">
        <v>19.815999999999999</v>
      </c>
      <c r="D123" s="1">
        <v>2.1</v>
      </c>
      <c r="E123" s="1">
        <v>79.38</v>
      </c>
      <c r="F123" s="1">
        <v>87.78</v>
      </c>
      <c r="G123" s="2"/>
      <c r="H123" s="3"/>
    </row>
    <row r="124" spans="1:22">
      <c r="A124" s="1" t="s">
        <v>3</v>
      </c>
      <c r="B124" s="1" t="s">
        <v>11</v>
      </c>
      <c r="C124" s="1">
        <v>19.87</v>
      </c>
      <c r="D124" s="1">
        <v>2.0979999999999999</v>
      </c>
      <c r="E124" s="1">
        <v>79.34</v>
      </c>
      <c r="F124" s="1">
        <v>87.64</v>
      </c>
      <c r="G124" s="2"/>
      <c r="H124" s="3"/>
    </row>
    <row r="125" spans="1:22">
      <c r="A125" s="1" t="s">
        <v>6</v>
      </c>
      <c r="B125" s="1" t="s">
        <v>11</v>
      </c>
      <c r="C125" s="1">
        <v>20.405999999999999</v>
      </c>
      <c r="D125" s="1">
        <v>2.0859999999999999</v>
      </c>
      <c r="E125" s="1">
        <v>79.569999999999993</v>
      </c>
      <c r="F125" s="1">
        <v>88.09</v>
      </c>
      <c r="G125" s="2">
        <f t="shared" ref="G125" si="97">AVERAGE(C125:C127)</f>
        <v>20.427333333333333</v>
      </c>
      <c r="H125" s="3"/>
    </row>
    <row r="126" spans="1:22">
      <c r="A126" s="1" t="s">
        <v>6</v>
      </c>
      <c r="B126" s="1" t="s">
        <v>11</v>
      </c>
      <c r="C126" s="1">
        <v>20.492999999999999</v>
      </c>
      <c r="D126" s="1">
        <v>2.0609999999999999</v>
      </c>
      <c r="E126" s="1">
        <v>79.44</v>
      </c>
      <c r="F126" s="1">
        <v>87.99</v>
      </c>
      <c r="G126" s="2"/>
      <c r="H126" s="3"/>
    </row>
    <row r="127" spans="1:22">
      <c r="A127" s="1" t="s">
        <v>6</v>
      </c>
      <c r="B127" s="1" t="s">
        <v>11</v>
      </c>
      <c r="C127" s="1">
        <v>20.382999999999999</v>
      </c>
      <c r="D127" s="1">
        <v>1.9890000000000001</v>
      </c>
      <c r="E127" s="1">
        <v>79.44</v>
      </c>
      <c r="F127" s="1">
        <v>87.93</v>
      </c>
      <c r="G127" s="2"/>
      <c r="H127" s="3"/>
      <c r="T127" t="s">
        <v>35</v>
      </c>
      <c r="U127" t="s">
        <v>36</v>
      </c>
      <c r="V127" t="s">
        <v>37</v>
      </c>
    </row>
    <row r="128" spans="1:22">
      <c r="A128" s="16" t="s">
        <v>0</v>
      </c>
      <c r="B128" s="16" t="s">
        <v>17</v>
      </c>
      <c r="C128" s="16">
        <v>19.384</v>
      </c>
      <c r="D128" s="16">
        <v>1.9950000000000001</v>
      </c>
      <c r="E128" s="16">
        <v>83.54</v>
      </c>
      <c r="F128" s="16"/>
      <c r="G128" s="14">
        <f>AVERAGE(C128:C130)</f>
        <v>19.461000000000002</v>
      </c>
      <c r="H128" s="15">
        <v>22.116</v>
      </c>
      <c r="I128" s="16">
        <f xml:space="preserve"> G128-H128</f>
        <v>-2.6549999999999976</v>
      </c>
      <c r="J128" s="16">
        <f>AVERAGE(I128:I136)</f>
        <v>-1.1326666666666678</v>
      </c>
      <c r="K128" s="16">
        <f>I128-$J$20</f>
        <v>-16.441111111111109</v>
      </c>
      <c r="L128" s="16">
        <f>2^-(K128)</f>
        <v>88974.920061431389</v>
      </c>
      <c r="M128" s="13">
        <f>AVERAGE(L128:L134)</f>
        <v>73426.98668378689</v>
      </c>
      <c r="N128" s="13">
        <f xml:space="preserve"> _xlfn.T.TEST(L128:L136,L137:L144,2,3)</f>
        <v>0.84389897346277998</v>
      </c>
      <c r="O128" s="16">
        <f xml:space="preserve"> _xlfn.STDEV.S(L128:L136)</f>
        <v>64479.721092116415</v>
      </c>
      <c r="P128">
        <f>O128/SQRT(3)</f>
        <v>37227.384329805405</v>
      </c>
      <c r="S128" t="s">
        <v>33</v>
      </c>
      <c r="T128">
        <f>M128/M128</f>
        <v>1</v>
      </c>
      <c r="U128">
        <f>O128/M128</f>
        <v>0.87814744965360148</v>
      </c>
      <c r="V128">
        <f>U128/SQRT(3)</f>
        <v>0.50699866644569014</v>
      </c>
    </row>
    <row r="129" spans="1:22">
      <c r="A129" s="9" t="s">
        <v>0</v>
      </c>
      <c r="B129" s="9" t="s">
        <v>17</v>
      </c>
      <c r="C129" s="9">
        <v>19.579000000000001</v>
      </c>
      <c r="D129" s="9">
        <v>2.1589999999999998</v>
      </c>
      <c r="E129" s="9">
        <v>83.45</v>
      </c>
      <c r="F129" s="9"/>
      <c r="G129" s="7"/>
      <c r="H129" s="8"/>
      <c r="I129" s="9"/>
      <c r="J129" s="9"/>
      <c r="K129" s="9"/>
      <c r="L129" s="9"/>
      <c r="M129" s="9"/>
      <c r="N129" s="9"/>
      <c r="O129" s="9"/>
      <c r="S129" t="s">
        <v>34</v>
      </c>
      <c r="T129">
        <f>M137/M128</f>
        <v>0.87778016567118256</v>
      </c>
      <c r="U129">
        <f>O137/M128</f>
        <v>0.44890806878542955</v>
      </c>
      <c r="V129">
        <f>U129/SQRT(3)</f>
        <v>0.2591771943546628</v>
      </c>
    </row>
    <row r="130" spans="1:22">
      <c r="A130" s="9" t="s">
        <v>0</v>
      </c>
      <c r="B130" s="9" t="s">
        <v>17</v>
      </c>
      <c r="C130" s="9">
        <v>19.420000000000002</v>
      </c>
      <c r="D130" s="9">
        <v>2.069</v>
      </c>
      <c r="E130" s="9">
        <v>83.56</v>
      </c>
      <c r="F130" s="9"/>
      <c r="G130" s="7"/>
      <c r="H130" s="8"/>
      <c r="I130" s="9"/>
      <c r="J130" s="9"/>
      <c r="K130" s="9"/>
      <c r="L130" s="9"/>
      <c r="M130" s="9"/>
      <c r="N130" s="9"/>
      <c r="O130" s="9"/>
    </row>
    <row r="131" spans="1:22">
      <c r="A131" s="9" t="s">
        <v>1</v>
      </c>
      <c r="B131" s="9" t="s">
        <v>17</v>
      </c>
      <c r="C131" s="9">
        <v>18.488</v>
      </c>
      <c r="D131" s="9">
        <v>2.0489999999999999</v>
      </c>
      <c r="E131" s="9">
        <v>83.44</v>
      </c>
      <c r="F131" s="9"/>
      <c r="G131" s="7">
        <f t="shared" ref="G131" si="98">AVERAGE(C131:C133)</f>
        <v>18.488333333333333</v>
      </c>
      <c r="H131" s="8">
        <v>21.676000000000002</v>
      </c>
      <c r="I131" s="9">
        <f t="shared" ref="I131" si="99" xml:space="preserve"> G131-H131</f>
        <v>-3.1876666666666686</v>
      </c>
      <c r="J131" s="9"/>
      <c r="K131" s="9">
        <f t="shared" ref="K131" si="100">I131-$J$20</f>
        <v>-16.97377777777778</v>
      </c>
      <c r="L131" s="9">
        <f t="shared" ref="L131" si="101">2^-K131</f>
        <v>128711.17377288909</v>
      </c>
      <c r="M131" s="9"/>
      <c r="N131" s="9"/>
      <c r="O131" s="9"/>
    </row>
    <row r="132" spans="1:22">
      <c r="A132" s="9" t="s">
        <v>1</v>
      </c>
      <c r="B132" s="9" t="s">
        <v>17</v>
      </c>
      <c r="C132" s="9">
        <v>18.622</v>
      </c>
      <c r="D132" s="9">
        <v>2.0830000000000002</v>
      </c>
      <c r="E132" s="9">
        <v>83.39</v>
      </c>
      <c r="F132" s="9"/>
      <c r="G132" s="7"/>
      <c r="H132" s="8"/>
      <c r="I132" s="9"/>
      <c r="J132" s="9"/>
      <c r="K132" s="9"/>
      <c r="L132" s="9"/>
      <c r="M132" s="9"/>
      <c r="N132" s="9"/>
      <c r="O132" s="9"/>
    </row>
    <row r="133" spans="1:22">
      <c r="A133" s="9" t="s">
        <v>1</v>
      </c>
      <c r="B133" s="9" t="s">
        <v>17</v>
      </c>
      <c r="C133" s="9">
        <v>18.355</v>
      </c>
      <c r="D133" s="9">
        <v>2.1070000000000002</v>
      </c>
      <c r="E133" s="9">
        <v>83.53</v>
      </c>
      <c r="F133" s="9"/>
      <c r="G133" s="7"/>
      <c r="H133" s="8"/>
      <c r="I133" s="9"/>
      <c r="J133" s="9"/>
      <c r="K133" s="9"/>
      <c r="L133" s="9"/>
      <c r="M133" s="9"/>
      <c r="N133" s="9"/>
      <c r="O133" s="9"/>
    </row>
    <row r="134" spans="1:22">
      <c r="A134" s="9" t="s">
        <v>5</v>
      </c>
      <c r="B134" s="9" t="s">
        <v>17</v>
      </c>
      <c r="C134" s="9">
        <v>25.041</v>
      </c>
      <c r="D134" s="9">
        <v>2.2050000000000001</v>
      </c>
      <c r="E134" s="9">
        <v>83.41</v>
      </c>
      <c r="F134" s="9"/>
      <c r="G134" s="7">
        <f t="shared" ref="G134" si="102">AVERAGE(C134:C136)</f>
        <v>25.036333333333332</v>
      </c>
      <c r="H134" s="8">
        <v>22.591666666666669</v>
      </c>
      <c r="I134" s="9">
        <f t="shared" ref="I134" si="103" xml:space="preserve"> G134-H134</f>
        <v>2.444666666666663</v>
      </c>
      <c r="J134" s="9"/>
      <c r="K134" s="9">
        <f t="shared" ref="K134" si="104">I134-$J$20</f>
        <v>-11.341444444444448</v>
      </c>
      <c r="L134" s="9">
        <f t="shared" ref="L134" si="105">2^-K134</f>
        <v>2594.8662170401635</v>
      </c>
      <c r="M134" s="9"/>
      <c r="N134" s="9"/>
      <c r="O134" s="9"/>
    </row>
    <row r="135" spans="1:22">
      <c r="A135" s="9" t="s">
        <v>5</v>
      </c>
      <c r="B135" s="9" t="s">
        <v>17</v>
      </c>
      <c r="C135" s="9">
        <v>25.004999999999999</v>
      </c>
      <c r="D135" s="9">
        <v>2.258</v>
      </c>
      <c r="E135" s="9">
        <v>83.4</v>
      </c>
      <c r="F135" s="9"/>
      <c r="G135" s="7"/>
      <c r="H135" s="8"/>
      <c r="I135" s="9"/>
      <c r="J135" s="9"/>
      <c r="K135" s="9"/>
      <c r="L135" s="9"/>
      <c r="M135" s="9"/>
      <c r="N135" s="9"/>
      <c r="O135" s="9"/>
    </row>
    <row r="136" spans="1:22">
      <c r="A136" s="9" t="s">
        <v>5</v>
      </c>
      <c r="B136" s="9" t="s">
        <v>17</v>
      </c>
      <c r="C136" s="9">
        <v>25.062999999999999</v>
      </c>
      <c r="D136" s="9">
        <v>2.0059999999999998</v>
      </c>
      <c r="E136" s="9">
        <v>83.53</v>
      </c>
      <c r="F136" s="9"/>
      <c r="G136" s="7"/>
      <c r="H136" s="8"/>
      <c r="I136" s="9"/>
      <c r="J136" s="9"/>
      <c r="K136" s="9"/>
      <c r="L136" s="9"/>
      <c r="M136" s="9"/>
      <c r="N136" s="9"/>
      <c r="O136" s="9"/>
    </row>
    <row r="137" spans="1:22">
      <c r="A137" s="9" t="s">
        <v>2</v>
      </c>
      <c r="B137" s="9" t="s">
        <v>17</v>
      </c>
      <c r="C137" s="9">
        <v>18.652000000000001</v>
      </c>
      <c r="D137" s="9">
        <v>2.0470000000000002</v>
      </c>
      <c r="E137" s="9">
        <v>83.37</v>
      </c>
      <c r="F137" s="9"/>
      <c r="G137" s="7">
        <f t="shared" ref="G137" si="106">AVERAGE(C137:C139)</f>
        <v>18.765666666666668</v>
      </c>
      <c r="H137" s="8">
        <v>21.538666666666668</v>
      </c>
      <c r="I137" s="9">
        <f xml:space="preserve"> G137-H137</f>
        <v>-2.7729999999999997</v>
      </c>
      <c r="J137" s="9"/>
      <c r="K137" s="9">
        <f t="shared" ref="K137" si="107">I137-$J$20</f>
        <v>-16.559111111111111</v>
      </c>
      <c r="L137" s="9">
        <f t="shared" ref="L137" si="108">2^-K137</f>
        <v>96558.196611501262</v>
      </c>
      <c r="M137" s="6">
        <f>AVERAGE(L137:L143)</f>
        <v>64452.752536030173</v>
      </c>
      <c r="N137" s="9"/>
      <c r="O137" s="9">
        <f xml:space="preserve"> _xlfn.STDEV.S(L137:L145)</f>
        <v>32961.966788952224</v>
      </c>
      <c r="P137">
        <f>O137/SQRT(3)</f>
        <v>19030.600398621071</v>
      </c>
    </row>
    <row r="138" spans="1:22">
      <c r="A138" s="9" t="s">
        <v>2</v>
      </c>
      <c r="B138" s="9" t="s">
        <v>17</v>
      </c>
      <c r="C138" s="9">
        <v>18.858000000000001</v>
      </c>
      <c r="D138" s="9">
        <v>2.0760000000000001</v>
      </c>
      <c r="E138" s="9">
        <v>83.35</v>
      </c>
      <c r="F138" s="9"/>
      <c r="G138" s="7"/>
      <c r="H138" s="8"/>
      <c r="I138" s="9"/>
      <c r="J138" s="9"/>
      <c r="K138" s="9"/>
      <c r="L138" s="9"/>
      <c r="M138" s="9"/>
      <c r="N138" s="9"/>
      <c r="O138" s="9"/>
    </row>
    <row r="139" spans="1:22">
      <c r="A139" s="9" t="s">
        <v>2</v>
      </c>
      <c r="B139" s="9" t="s">
        <v>17</v>
      </c>
      <c r="C139" s="9">
        <v>18.786999999999999</v>
      </c>
      <c r="D139" s="9">
        <v>2.145</v>
      </c>
      <c r="E139" s="9">
        <v>83.48</v>
      </c>
      <c r="F139" s="9"/>
      <c r="G139" s="7"/>
      <c r="H139" s="8"/>
      <c r="I139" s="9"/>
      <c r="J139" s="9"/>
      <c r="K139" s="9"/>
      <c r="L139" s="9"/>
      <c r="M139" s="9"/>
      <c r="N139" s="9"/>
      <c r="O139" s="9"/>
    </row>
    <row r="140" spans="1:22">
      <c r="A140" s="9" t="s">
        <v>3</v>
      </c>
      <c r="B140" s="9" t="s">
        <v>17</v>
      </c>
      <c r="C140" s="9">
        <v>20.035</v>
      </c>
      <c r="D140" s="9">
        <v>2.2130000000000001</v>
      </c>
      <c r="E140" s="9">
        <v>83.35</v>
      </c>
      <c r="F140" s="9"/>
      <c r="G140" s="7">
        <f t="shared" ref="G140" si="109">AVERAGE(C140:C142)</f>
        <v>20.135999999999999</v>
      </c>
      <c r="H140" s="8">
        <v>21.255666666666666</v>
      </c>
      <c r="I140" s="9">
        <f t="shared" ref="I140" si="110" xml:space="preserve"> G140-H140</f>
        <v>-1.1196666666666673</v>
      </c>
      <c r="J140" s="9"/>
      <c r="K140" s="9">
        <f t="shared" ref="K140" si="111">I140-$J$20</f>
        <v>-14.905777777777779</v>
      </c>
      <c r="L140" s="9">
        <f t="shared" ref="L140" si="112">2^-K140</f>
        <v>30696.313370708467</v>
      </c>
      <c r="M140" s="9"/>
      <c r="N140" s="9"/>
      <c r="O140" s="9"/>
    </row>
    <row r="141" spans="1:22">
      <c r="A141" s="9" t="s">
        <v>3</v>
      </c>
      <c r="B141" s="9" t="s">
        <v>17</v>
      </c>
      <c r="C141" s="9">
        <v>20.169</v>
      </c>
      <c r="D141" s="9">
        <v>2.04</v>
      </c>
      <c r="E141" s="9">
        <v>83.29</v>
      </c>
      <c r="F141" s="9"/>
      <c r="G141" s="7"/>
      <c r="H141" s="8"/>
      <c r="I141" s="9"/>
      <c r="J141" s="9"/>
      <c r="K141" s="9"/>
      <c r="L141" s="9"/>
      <c r="M141" s="9"/>
      <c r="N141" s="9"/>
      <c r="O141" s="9"/>
    </row>
    <row r="142" spans="1:22">
      <c r="A142" s="9" t="s">
        <v>3</v>
      </c>
      <c r="B142" s="9" t="s">
        <v>17</v>
      </c>
      <c r="C142" s="9">
        <v>20.204000000000001</v>
      </c>
      <c r="D142" s="9">
        <v>2.0750000000000002</v>
      </c>
      <c r="E142" s="9">
        <v>83.45</v>
      </c>
      <c r="F142" s="9"/>
      <c r="G142" s="7"/>
      <c r="H142" s="8"/>
      <c r="I142" s="9"/>
      <c r="J142" s="9"/>
      <c r="K142" s="9"/>
      <c r="L142" s="9"/>
      <c r="M142" s="9"/>
      <c r="N142" s="9"/>
      <c r="O142" s="9"/>
    </row>
    <row r="143" spans="1:22">
      <c r="A143" s="9" t="s">
        <v>6</v>
      </c>
      <c r="B143" s="9" t="s">
        <v>17</v>
      </c>
      <c r="C143" s="9">
        <v>19.626000000000001</v>
      </c>
      <c r="D143" s="9">
        <v>2.125</v>
      </c>
      <c r="E143" s="9">
        <v>83.4</v>
      </c>
      <c r="F143" s="9"/>
      <c r="G143" s="7">
        <f t="shared" ref="G143" si="113">AVERAGE(C143:C145)</f>
        <v>19.540000000000003</v>
      </c>
      <c r="H143" s="8">
        <v>21.766333333333332</v>
      </c>
      <c r="I143" s="9">
        <f t="shared" ref="I143" si="114" xml:space="preserve"> G143-H143</f>
        <v>-2.2263333333333293</v>
      </c>
      <c r="J143" s="9"/>
      <c r="K143" s="9">
        <f t="shared" ref="K143" si="115">I143-$J$20</f>
        <v>-16.012444444444441</v>
      </c>
      <c r="L143" s="9">
        <f t="shared" ref="L143" si="116">2^-K143</f>
        <v>66103.747625880802</v>
      </c>
      <c r="M143" s="9"/>
      <c r="N143" s="9"/>
      <c r="O143" s="9"/>
    </row>
    <row r="144" spans="1:22">
      <c r="A144" s="9" t="s">
        <v>6</v>
      </c>
      <c r="B144" s="9" t="s">
        <v>17</v>
      </c>
      <c r="C144" s="9">
        <v>19.460999999999999</v>
      </c>
      <c r="D144" s="9">
        <v>2.077</v>
      </c>
      <c r="E144" s="9">
        <v>83.4</v>
      </c>
      <c r="F144" s="9"/>
      <c r="G144" s="7"/>
      <c r="H144" s="8"/>
      <c r="I144" s="9"/>
      <c r="J144" s="9"/>
      <c r="K144" s="9"/>
      <c r="L144" s="9"/>
      <c r="M144" s="9"/>
      <c r="N144" s="9"/>
      <c r="O144" s="9"/>
    </row>
    <row r="145" spans="1:22">
      <c r="A145" s="10" t="s">
        <v>6</v>
      </c>
      <c r="B145" s="10" t="s">
        <v>17</v>
      </c>
      <c r="C145" s="10">
        <v>19.533000000000001</v>
      </c>
      <c r="D145" s="10">
        <v>2.09</v>
      </c>
      <c r="E145" s="10">
        <v>83.57</v>
      </c>
      <c r="F145" s="10"/>
      <c r="G145" s="11"/>
      <c r="H145" s="12"/>
      <c r="I145" s="10"/>
      <c r="J145" s="10"/>
      <c r="K145" s="9"/>
      <c r="L145" s="10"/>
      <c r="M145" s="10"/>
      <c r="N145" s="10"/>
      <c r="O145" s="10"/>
      <c r="T145" t="s">
        <v>35</v>
      </c>
      <c r="U145" t="s">
        <v>36</v>
      </c>
      <c r="V145" t="s">
        <v>37</v>
      </c>
    </row>
    <row r="146" spans="1:22">
      <c r="A146" s="16" t="s">
        <v>0</v>
      </c>
      <c r="B146" s="16" t="s">
        <v>16</v>
      </c>
      <c r="C146" s="16">
        <v>27.28</v>
      </c>
      <c r="D146" s="16">
        <v>1.994</v>
      </c>
      <c r="E146" s="16">
        <v>77.739999999999995</v>
      </c>
      <c r="F146" s="16"/>
      <c r="G146" s="14">
        <f>AVERAGE(C146:C148)</f>
        <v>27.302333333333333</v>
      </c>
      <c r="H146" s="15">
        <v>22.116</v>
      </c>
      <c r="I146" s="16">
        <f xml:space="preserve"> G146-H146</f>
        <v>5.1863333333333337</v>
      </c>
      <c r="J146" s="16">
        <f>AVERAGE(I146:I154)</f>
        <v>5.9210000000000003</v>
      </c>
      <c r="K146" s="16">
        <f>I146-$J$20</f>
        <v>-8.5997777777777777</v>
      </c>
      <c r="L146" s="16">
        <f>2^-(K146)</f>
        <v>387.96367732864229</v>
      </c>
      <c r="M146" s="13">
        <f>AVERAGE(L146:L152)</f>
        <v>272.21830250722218</v>
      </c>
      <c r="N146" s="13">
        <f xml:space="preserve"> _xlfn.T.TEST(L146:L154,L155:L162,2,3)</f>
        <v>0.88669805487578746</v>
      </c>
      <c r="O146" s="16">
        <f xml:space="preserve"> _xlfn.STDEV.S(L146:L154)</f>
        <v>152.7238622435377</v>
      </c>
      <c r="P146">
        <f>O146/SQRT(3)</f>
        <v>88.175162977985821</v>
      </c>
      <c r="S146" t="s">
        <v>33</v>
      </c>
      <c r="T146">
        <f>M146/M146</f>
        <v>1</v>
      </c>
      <c r="U146">
        <f>O146/M146</f>
        <v>0.56103451104095325</v>
      </c>
      <c r="V146">
        <f>U146/SQRT(3)</f>
        <v>0.32391342597416445</v>
      </c>
    </row>
    <row r="147" spans="1:22">
      <c r="A147" s="9" t="s">
        <v>0</v>
      </c>
      <c r="B147" s="9" t="s">
        <v>16</v>
      </c>
      <c r="C147" s="9">
        <v>27.541</v>
      </c>
      <c r="D147" s="9">
        <v>2.0230000000000001</v>
      </c>
      <c r="E147" s="9">
        <v>77.73</v>
      </c>
      <c r="F147" s="9"/>
      <c r="G147" s="7"/>
      <c r="H147" s="8"/>
      <c r="I147" s="9"/>
      <c r="J147" s="9"/>
      <c r="K147" s="9"/>
      <c r="L147" s="9"/>
      <c r="M147" s="9"/>
      <c r="N147" s="9"/>
      <c r="O147" s="9"/>
      <c r="S147" t="s">
        <v>34</v>
      </c>
      <c r="T147">
        <f>M155/M146</f>
        <v>0.94259751005582149</v>
      </c>
      <c r="U147">
        <f>O155/M146</f>
        <v>0.31673483212101733</v>
      </c>
      <c r="V147">
        <f>U147/SQRT(3)</f>
        <v>0.18286694058680028</v>
      </c>
    </row>
    <row r="148" spans="1:22">
      <c r="A148" s="9" t="s">
        <v>0</v>
      </c>
      <c r="B148" s="9" t="s">
        <v>16</v>
      </c>
      <c r="C148" s="9">
        <v>27.085999999999999</v>
      </c>
      <c r="D148" s="9">
        <v>2.0209999999999999</v>
      </c>
      <c r="E148" s="9">
        <v>77.84</v>
      </c>
      <c r="F148" s="9"/>
      <c r="G148" s="7"/>
      <c r="H148" s="8"/>
      <c r="I148" s="9"/>
      <c r="J148" s="9"/>
      <c r="K148" s="9"/>
      <c r="L148" s="9"/>
      <c r="M148" s="9"/>
      <c r="N148" s="9"/>
      <c r="O148" s="9"/>
    </row>
    <row r="149" spans="1:22">
      <c r="A149" s="9" t="s">
        <v>1</v>
      </c>
      <c r="B149" s="9" t="s">
        <v>16</v>
      </c>
      <c r="C149" s="9">
        <v>26.870999999999999</v>
      </c>
      <c r="D149" s="9">
        <v>2.2669999999999999</v>
      </c>
      <c r="E149" s="9">
        <v>77.7</v>
      </c>
      <c r="F149" s="9"/>
      <c r="G149" s="7">
        <f t="shared" ref="G149" si="117">AVERAGE(C149:C151)</f>
        <v>27.097666666666669</v>
      </c>
      <c r="H149" s="8">
        <v>21.676000000000002</v>
      </c>
      <c r="I149" s="9">
        <f t="shared" ref="I149" si="118" xml:space="preserve"> G149-H149</f>
        <v>5.4216666666666669</v>
      </c>
      <c r="J149" s="9"/>
      <c r="K149" s="9">
        <f t="shared" ref="K149" si="119">I149-$J$20</f>
        <v>-8.3644444444444446</v>
      </c>
      <c r="L149" s="9">
        <f t="shared" ref="L149" si="120">2^-K149</f>
        <v>329.57076102468983</v>
      </c>
      <c r="M149" s="9"/>
      <c r="N149" s="9"/>
      <c r="O149" s="9"/>
    </row>
    <row r="150" spans="1:22">
      <c r="A150" s="9" t="s">
        <v>1</v>
      </c>
      <c r="B150" s="9" t="s">
        <v>16</v>
      </c>
      <c r="C150" s="9">
        <v>27.231000000000002</v>
      </c>
      <c r="D150" s="9">
        <v>1.98</v>
      </c>
      <c r="E150" s="9">
        <v>77.67</v>
      </c>
      <c r="F150" s="9"/>
      <c r="G150" s="7"/>
      <c r="H150" s="8"/>
      <c r="I150" s="9"/>
      <c r="J150" s="9"/>
      <c r="K150" s="9"/>
      <c r="L150" s="9"/>
      <c r="M150" s="9"/>
      <c r="N150" s="9"/>
      <c r="O150" s="9"/>
    </row>
    <row r="151" spans="1:22">
      <c r="A151" s="9" t="s">
        <v>1</v>
      </c>
      <c r="B151" s="9" t="s">
        <v>16</v>
      </c>
      <c r="C151" s="9">
        <v>27.190999999999999</v>
      </c>
      <c r="D151" s="9">
        <v>2.008</v>
      </c>
      <c r="E151" s="9">
        <v>77.790000000000006</v>
      </c>
      <c r="F151" s="9"/>
      <c r="G151" s="7"/>
      <c r="H151" s="8"/>
      <c r="I151" s="9"/>
      <c r="J151" s="9"/>
      <c r="K151" s="9"/>
      <c r="L151" s="9"/>
      <c r="M151" s="9"/>
      <c r="N151" s="9"/>
      <c r="O151" s="9"/>
    </row>
    <row r="152" spans="1:22">
      <c r="A152" s="9" t="s">
        <v>5</v>
      </c>
      <c r="B152" s="9" t="s">
        <v>16</v>
      </c>
      <c r="C152" s="9">
        <v>29.649000000000001</v>
      </c>
      <c r="D152" s="9">
        <v>2.1480000000000001</v>
      </c>
      <c r="E152" s="9">
        <v>77.75</v>
      </c>
      <c r="F152" s="9"/>
      <c r="G152" s="7">
        <f t="shared" ref="G152" si="121">AVERAGE(C152:C154)</f>
        <v>29.74666666666667</v>
      </c>
      <c r="H152" s="8">
        <v>22.591666666666669</v>
      </c>
      <c r="I152" s="9">
        <f t="shared" ref="I152" si="122" xml:space="preserve"> G152-H152</f>
        <v>7.1550000000000011</v>
      </c>
      <c r="J152" s="9"/>
      <c r="K152" s="9">
        <f t="shared" ref="K152" si="123">I152-$J$20</f>
        <v>-6.6311111111111103</v>
      </c>
      <c r="L152" s="9">
        <f t="shared" ref="L152" si="124">2^-K152</f>
        <v>99.120469168334466</v>
      </c>
      <c r="M152" s="9"/>
      <c r="N152" s="9"/>
      <c r="O152" s="9"/>
    </row>
    <row r="153" spans="1:22">
      <c r="A153" s="9" t="s">
        <v>5</v>
      </c>
      <c r="B153" s="9" t="s">
        <v>16</v>
      </c>
      <c r="C153" s="9">
        <v>29.85</v>
      </c>
      <c r="D153" s="9">
        <v>2.17</v>
      </c>
      <c r="E153" s="9">
        <v>77.73</v>
      </c>
      <c r="F153" s="9"/>
      <c r="G153" s="7"/>
      <c r="H153" s="8"/>
      <c r="I153" s="9"/>
      <c r="J153" s="9"/>
      <c r="K153" s="9"/>
      <c r="L153" s="9"/>
      <c r="M153" s="9"/>
      <c r="N153" s="9"/>
      <c r="O153" s="9"/>
    </row>
    <row r="154" spans="1:22">
      <c r="A154" s="9" t="s">
        <v>5</v>
      </c>
      <c r="B154" s="9" t="s">
        <v>16</v>
      </c>
      <c r="C154" s="9">
        <v>29.741</v>
      </c>
      <c r="D154" s="9">
        <v>2.2229999999999999</v>
      </c>
      <c r="E154" s="9">
        <v>77.83</v>
      </c>
      <c r="F154" s="9"/>
      <c r="G154" s="7"/>
      <c r="H154" s="8"/>
      <c r="I154" s="9"/>
      <c r="J154" s="9"/>
      <c r="K154" s="9"/>
      <c r="L154" s="9"/>
      <c r="M154" s="9"/>
      <c r="N154" s="9"/>
      <c r="O154" s="9"/>
    </row>
    <row r="155" spans="1:22">
      <c r="A155" s="9" t="s">
        <v>2</v>
      </c>
      <c r="B155" s="9" t="s">
        <v>16</v>
      </c>
      <c r="C155" s="9">
        <v>27.968</v>
      </c>
      <c r="D155" s="9">
        <v>2.129</v>
      </c>
      <c r="E155" s="9">
        <v>77.760000000000005</v>
      </c>
      <c r="F155" s="9"/>
      <c r="G155" s="7">
        <f t="shared" ref="G155" si="125">AVERAGE(C155:C157)</f>
        <v>27.840999999999998</v>
      </c>
      <c r="H155" s="8">
        <v>21.538666666666668</v>
      </c>
      <c r="I155" s="9">
        <f xml:space="preserve"> G155-H155</f>
        <v>6.3023333333333298</v>
      </c>
      <c r="J155" s="9"/>
      <c r="K155" s="9">
        <f t="shared" ref="K155" si="126">I155-$J$20</f>
        <v>-7.4837777777777816</v>
      </c>
      <c r="L155" s="9">
        <f t="shared" ref="L155" si="127">2^-K155</f>
        <v>178.99528533868323</v>
      </c>
      <c r="M155" s="6">
        <f>AVERAGE(L155:L161)</f>
        <v>256.59229413493</v>
      </c>
      <c r="N155" s="9"/>
      <c r="O155" s="9">
        <f xml:space="preserve"> _xlfn.STDEV.S(L155:L163)</f>
        <v>86.221018344893324</v>
      </c>
      <c r="P155">
        <f>O155/SQRT(3)</f>
        <v>49.779728151227822</v>
      </c>
    </row>
    <row r="156" spans="1:22">
      <c r="A156" s="9" t="s">
        <v>2</v>
      </c>
      <c r="B156" s="9" t="s">
        <v>16</v>
      </c>
      <c r="C156" s="9">
        <v>27.783000000000001</v>
      </c>
      <c r="D156" s="9">
        <v>2.0179999999999998</v>
      </c>
      <c r="E156" s="9">
        <v>77.63</v>
      </c>
      <c r="F156" s="9"/>
      <c r="G156" s="7"/>
      <c r="H156" s="8"/>
      <c r="I156" s="9"/>
      <c r="J156" s="9"/>
      <c r="K156" s="9"/>
      <c r="L156" s="9"/>
      <c r="M156" s="9"/>
      <c r="N156" s="9"/>
      <c r="O156" s="9"/>
    </row>
    <row r="157" spans="1:22">
      <c r="A157" s="9" t="s">
        <v>2</v>
      </c>
      <c r="B157" s="9" t="s">
        <v>16</v>
      </c>
      <c r="C157" s="9">
        <v>27.771999999999998</v>
      </c>
      <c r="D157" s="9">
        <v>2.0739999999999998</v>
      </c>
      <c r="E157" s="9">
        <v>77.77</v>
      </c>
      <c r="F157" s="9"/>
      <c r="G157" s="7"/>
      <c r="H157" s="8"/>
      <c r="I157" s="9"/>
      <c r="J157" s="9"/>
      <c r="K157" s="9"/>
      <c r="L157" s="9"/>
      <c r="M157" s="9"/>
      <c r="N157" s="9"/>
      <c r="O157" s="9"/>
    </row>
    <row r="158" spans="1:22">
      <c r="A158" s="9" t="s">
        <v>3</v>
      </c>
      <c r="B158" s="9" t="s">
        <v>16</v>
      </c>
      <c r="C158" s="9">
        <v>26.533000000000001</v>
      </c>
      <c r="D158" s="9">
        <v>2.105</v>
      </c>
      <c r="E158" s="9">
        <v>77.7</v>
      </c>
      <c r="F158" s="9"/>
      <c r="G158" s="7">
        <f t="shared" ref="G158" si="128">AVERAGE(C158:C160)</f>
        <v>26.593</v>
      </c>
      <c r="H158" s="8">
        <v>21.255666666666666</v>
      </c>
      <c r="I158" s="9">
        <f t="shared" ref="I158" si="129" xml:space="preserve"> G158-H158</f>
        <v>5.3373333333333335</v>
      </c>
      <c r="J158" s="9"/>
      <c r="K158" s="9">
        <f t="shared" ref="K158" si="130">I158-$J$20</f>
        <v>-8.4487777777777779</v>
      </c>
      <c r="L158" s="9">
        <f t="shared" ref="L158" si="131">2^-K158</f>
        <v>349.41016703951442</v>
      </c>
      <c r="M158" s="9"/>
      <c r="N158" s="9"/>
      <c r="O158" s="9"/>
    </row>
    <row r="159" spans="1:22">
      <c r="A159" s="9" t="s">
        <v>3</v>
      </c>
      <c r="B159" s="9" t="s">
        <v>16</v>
      </c>
      <c r="C159" s="9">
        <v>26.841000000000001</v>
      </c>
      <c r="D159" s="9">
        <v>2.1539999999999999</v>
      </c>
      <c r="E159" s="9">
        <v>77.64</v>
      </c>
      <c r="F159" s="9"/>
      <c r="G159" s="7"/>
      <c r="H159" s="8"/>
      <c r="I159" s="9"/>
      <c r="J159" s="9"/>
      <c r="K159" s="9"/>
      <c r="L159" s="9"/>
      <c r="M159" s="9"/>
      <c r="N159" s="9"/>
      <c r="O159" s="9"/>
    </row>
    <row r="160" spans="1:22">
      <c r="A160" s="9" t="s">
        <v>3</v>
      </c>
      <c r="B160" s="9" t="s">
        <v>16</v>
      </c>
      <c r="C160" s="9">
        <v>26.405000000000001</v>
      </c>
      <c r="D160" s="9">
        <v>2.032</v>
      </c>
      <c r="E160" s="9">
        <v>77.81</v>
      </c>
      <c r="F160" s="9"/>
      <c r="G160" s="7"/>
      <c r="H160" s="8"/>
      <c r="I160" s="9"/>
      <c r="J160" s="9"/>
      <c r="K160" s="9"/>
      <c r="L160" s="9"/>
      <c r="M160" s="9"/>
      <c r="N160" s="9"/>
      <c r="O160" s="9"/>
    </row>
    <row r="161" spans="1:15">
      <c r="A161" s="9" t="s">
        <v>6</v>
      </c>
      <c r="B161" s="9" t="s">
        <v>16</v>
      </c>
      <c r="C161" s="9">
        <v>28.096</v>
      </c>
      <c r="D161" s="9">
        <v>2.2850000000000001</v>
      </c>
      <c r="E161" s="9">
        <v>77.650000000000006</v>
      </c>
      <c r="F161" s="9"/>
      <c r="G161" s="7">
        <f t="shared" ref="G161" si="132">AVERAGE(C161:C163)</f>
        <v>27.637333333333334</v>
      </c>
      <c r="H161" s="8">
        <v>21.766333333333332</v>
      </c>
      <c r="I161" s="9">
        <f t="shared" ref="I161" si="133" xml:space="preserve"> G161-H161</f>
        <v>5.8710000000000022</v>
      </c>
      <c r="J161" s="9"/>
      <c r="K161" s="9">
        <f t="shared" ref="K161" si="134">I161-$J$20</f>
        <v>-7.9151111111111092</v>
      </c>
      <c r="L161" s="9">
        <f t="shared" ref="L161" si="135">2^-K161</f>
        <v>241.37143002659226</v>
      </c>
      <c r="M161" s="9"/>
      <c r="N161" s="9"/>
      <c r="O161" s="9"/>
    </row>
    <row r="162" spans="1:15">
      <c r="A162" s="9" t="s">
        <v>6</v>
      </c>
      <c r="B162" s="9" t="s">
        <v>16</v>
      </c>
      <c r="C162" s="9">
        <v>27.541</v>
      </c>
      <c r="D162" s="9">
        <v>2.0630000000000002</v>
      </c>
      <c r="E162" s="9">
        <v>77.67</v>
      </c>
      <c r="F162" s="9"/>
      <c r="G162" s="7"/>
      <c r="H162" s="8"/>
      <c r="I162" s="9"/>
      <c r="J162" s="9"/>
      <c r="K162" s="9"/>
      <c r="L162" s="9"/>
      <c r="M162" s="9"/>
      <c r="N162" s="9"/>
      <c r="O162" s="9"/>
    </row>
    <row r="163" spans="1:15">
      <c r="A163" s="10" t="s">
        <v>6</v>
      </c>
      <c r="B163" s="10" t="s">
        <v>16</v>
      </c>
      <c r="C163" s="10">
        <v>27.274999999999999</v>
      </c>
      <c r="D163" s="10">
        <v>2.0630000000000002</v>
      </c>
      <c r="E163" s="10">
        <v>77.8</v>
      </c>
      <c r="F163" s="10"/>
      <c r="G163" s="11"/>
      <c r="H163" s="12"/>
      <c r="I163" s="10"/>
      <c r="J163" s="10"/>
      <c r="K163" s="9"/>
      <c r="L163" s="10"/>
      <c r="M163" s="10"/>
      <c r="N163" s="10"/>
      <c r="O163" s="10"/>
    </row>
    <row r="164" spans="1:15">
      <c r="A164" t="s">
        <v>0</v>
      </c>
      <c r="B164" t="s">
        <v>14</v>
      </c>
      <c r="C164">
        <v>23.102</v>
      </c>
      <c r="D164">
        <v>1.96</v>
      </c>
      <c r="E164">
        <v>85.22</v>
      </c>
      <c r="G164" s="2">
        <f>AVERAGE(C164:C166)</f>
        <v>23.066666666666663</v>
      </c>
      <c r="H164" s="3"/>
      <c r="L164" s="4"/>
      <c r="M164" s="4"/>
      <c r="N164" s="4"/>
      <c r="O164" s="4"/>
    </row>
    <row r="165" spans="1:15">
      <c r="A165" t="s">
        <v>0</v>
      </c>
      <c r="B165" t="s">
        <v>14</v>
      </c>
      <c r="C165">
        <v>23.158999999999999</v>
      </c>
      <c r="D165">
        <v>2.028</v>
      </c>
      <c r="E165">
        <v>85.09</v>
      </c>
      <c r="G165" s="2"/>
      <c r="H165" s="3"/>
      <c r="L165" s="4"/>
      <c r="M165" s="4"/>
      <c r="N165" s="4"/>
      <c r="O165" s="4"/>
    </row>
    <row r="166" spans="1:15">
      <c r="A166" t="s">
        <v>0</v>
      </c>
      <c r="B166" t="s">
        <v>14</v>
      </c>
      <c r="C166">
        <v>22.939</v>
      </c>
      <c r="D166">
        <v>2.1360000000000001</v>
      </c>
      <c r="E166">
        <v>85.21</v>
      </c>
      <c r="G166" s="2"/>
      <c r="H166" s="3"/>
      <c r="L166" s="4"/>
      <c r="M166" s="4"/>
      <c r="N166" s="4"/>
      <c r="O166" s="4"/>
    </row>
    <row r="167" spans="1:15">
      <c r="A167" t="s">
        <v>1</v>
      </c>
      <c r="B167" t="s">
        <v>14</v>
      </c>
      <c r="C167">
        <v>22.347999999999999</v>
      </c>
      <c r="D167">
        <v>2.056</v>
      </c>
      <c r="E167">
        <v>85.01</v>
      </c>
      <c r="G167" s="2">
        <f t="shared" ref="G167" si="136">AVERAGE(C167:C169)</f>
        <v>22.275666666666666</v>
      </c>
      <c r="H167" s="3"/>
      <c r="L167" s="4"/>
      <c r="M167" s="4"/>
      <c r="N167" s="4"/>
      <c r="O167" s="4"/>
    </row>
    <row r="168" spans="1:15">
      <c r="A168" t="s">
        <v>1</v>
      </c>
      <c r="B168" t="s">
        <v>14</v>
      </c>
      <c r="C168">
        <v>22.388999999999999</v>
      </c>
      <c r="D168">
        <v>2.0489999999999999</v>
      </c>
      <c r="E168">
        <v>85.02</v>
      </c>
      <c r="G168" s="2"/>
      <c r="H168" s="3"/>
      <c r="L168" s="4"/>
      <c r="M168" s="4"/>
      <c r="N168" s="4"/>
      <c r="O168" s="4"/>
    </row>
    <row r="169" spans="1:15">
      <c r="A169" t="s">
        <v>1</v>
      </c>
      <c r="B169" t="s">
        <v>14</v>
      </c>
      <c r="C169">
        <v>22.09</v>
      </c>
      <c r="D169">
        <v>2.0619999999999998</v>
      </c>
      <c r="E169">
        <v>85.11</v>
      </c>
      <c r="G169" s="2"/>
      <c r="H169" s="3"/>
      <c r="L169" s="4"/>
      <c r="M169" s="4"/>
      <c r="N169" s="4"/>
      <c r="O169" s="4"/>
    </row>
    <row r="170" spans="1:15">
      <c r="A170" t="s">
        <v>5</v>
      </c>
      <c r="B170" t="s">
        <v>14</v>
      </c>
      <c r="C170">
        <v>24.908999999999999</v>
      </c>
      <c r="D170">
        <v>2.335</v>
      </c>
      <c r="E170">
        <v>85.05</v>
      </c>
      <c r="G170" s="2">
        <f t="shared" ref="G170" si="137">AVERAGE(C170:C172)</f>
        <v>24.843</v>
      </c>
      <c r="H170" s="3"/>
      <c r="L170" s="4"/>
      <c r="M170" s="4"/>
      <c r="N170" s="4"/>
      <c r="O170" s="4"/>
    </row>
    <row r="171" spans="1:15">
      <c r="A171" t="s">
        <v>5</v>
      </c>
      <c r="B171" t="s">
        <v>14</v>
      </c>
      <c r="C171">
        <v>24.859000000000002</v>
      </c>
      <c r="D171">
        <v>2.2029999999999998</v>
      </c>
      <c r="E171">
        <v>85.06</v>
      </c>
      <c r="G171" s="2"/>
      <c r="H171" s="3"/>
      <c r="L171" s="4"/>
      <c r="M171" s="4"/>
      <c r="N171" s="4"/>
      <c r="O171" s="4"/>
    </row>
    <row r="172" spans="1:15">
      <c r="A172" t="s">
        <v>5</v>
      </c>
      <c r="B172" t="s">
        <v>14</v>
      </c>
      <c r="C172">
        <v>24.760999999999999</v>
      </c>
      <c r="D172">
        <v>2.1309999999999998</v>
      </c>
      <c r="E172">
        <v>85.2</v>
      </c>
      <c r="G172" s="2"/>
      <c r="H172" s="3"/>
      <c r="L172" s="4"/>
      <c r="M172" s="4"/>
      <c r="N172" s="4"/>
      <c r="O172" s="4"/>
    </row>
    <row r="173" spans="1:15">
      <c r="A173" t="s">
        <v>2</v>
      </c>
      <c r="B173" t="s">
        <v>14</v>
      </c>
      <c r="C173">
        <v>22.57</v>
      </c>
      <c r="D173">
        <v>2.1680000000000001</v>
      </c>
      <c r="E173">
        <v>84.96</v>
      </c>
      <c r="G173" s="2">
        <f t="shared" ref="G173" si="138">AVERAGE(C173:C175)</f>
        <v>22.552333333333333</v>
      </c>
      <c r="H173" s="3"/>
      <c r="L173" s="4"/>
      <c r="M173" s="4"/>
      <c r="N173" s="4"/>
      <c r="O173" s="4"/>
    </row>
    <row r="174" spans="1:15">
      <c r="A174" t="s">
        <v>2</v>
      </c>
      <c r="B174" t="s">
        <v>14</v>
      </c>
      <c r="C174">
        <v>22.475000000000001</v>
      </c>
      <c r="D174">
        <v>2.0619999999999998</v>
      </c>
      <c r="E174">
        <v>84.95</v>
      </c>
      <c r="G174" s="2"/>
      <c r="H174" s="3"/>
      <c r="L174" s="4"/>
      <c r="M174" s="4"/>
      <c r="N174" s="4"/>
      <c r="O174" s="4"/>
    </row>
    <row r="175" spans="1:15">
      <c r="A175" t="s">
        <v>2</v>
      </c>
      <c r="B175" t="s">
        <v>14</v>
      </c>
      <c r="C175">
        <v>22.611999999999998</v>
      </c>
      <c r="D175">
        <v>2.222</v>
      </c>
      <c r="E175">
        <v>85.01</v>
      </c>
      <c r="G175" s="2"/>
      <c r="H175" s="3"/>
      <c r="L175" s="4"/>
      <c r="M175" s="4"/>
      <c r="N175" s="4"/>
      <c r="O175" s="4"/>
    </row>
    <row r="176" spans="1:15">
      <c r="A176" t="s">
        <v>3</v>
      </c>
      <c r="B176" t="s">
        <v>14</v>
      </c>
      <c r="C176">
        <v>22.077999999999999</v>
      </c>
      <c r="D176">
        <v>1.996</v>
      </c>
      <c r="E176">
        <v>84.87</v>
      </c>
      <c r="G176" s="2">
        <f t="shared" ref="G176" si="139">AVERAGE(C176:C178)</f>
        <v>22.225333333333335</v>
      </c>
      <c r="H176" s="3"/>
    </row>
    <row r="177" spans="1:8">
      <c r="A177" t="s">
        <v>3</v>
      </c>
      <c r="B177" t="s">
        <v>14</v>
      </c>
      <c r="C177">
        <v>22.341999999999999</v>
      </c>
      <c r="D177">
        <v>2.0070000000000001</v>
      </c>
      <c r="E177">
        <v>84.84</v>
      </c>
      <c r="G177" s="2"/>
      <c r="H177" s="3"/>
    </row>
    <row r="178" spans="1:8">
      <c r="A178" t="s">
        <v>3</v>
      </c>
      <c r="B178" t="s">
        <v>14</v>
      </c>
      <c r="C178">
        <v>22.256</v>
      </c>
      <c r="D178">
        <v>2.0150000000000001</v>
      </c>
      <c r="E178">
        <v>85</v>
      </c>
      <c r="G178" s="2"/>
      <c r="H178" s="3"/>
    </row>
    <row r="179" spans="1:8">
      <c r="A179" t="s">
        <v>6</v>
      </c>
      <c r="B179" t="s">
        <v>14</v>
      </c>
      <c r="C179">
        <v>22.661999999999999</v>
      </c>
      <c r="D179">
        <v>2.0329999999999999</v>
      </c>
      <c r="E179">
        <v>84.97</v>
      </c>
      <c r="G179" s="2">
        <f t="shared" ref="G179" si="140">AVERAGE(C179:C181)</f>
        <v>22.590666666666667</v>
      </c>
      <c r="H179" s="3"/>
    </row>
    <row r="180" spans="1:8">
      <c r="A180" t="s">
        <v>6</v>
      </c>
      <c r="B180" t="s">
        <v>14</v>
      </c>
      <c r="C180">
        <v>22.651</v>
      </c>
      <c r="D180">
        <v>2.1110000000000002</v>
      </c>
      <c r="E180">
        <v>84.93</v>
      </c>
      <c r="G180" s="2"/>
      <c r="H180" s="3"/>
    </row>
    <row r="181" spans="1:8">
      <c r="A181" t="s">
        <v>6</v>
      </c>
      <c r="B181" t="s">
        <v>14</v>
      </c>
      <c r="C181">
        <v>22.459</v>
      </c>
      <c r="D181">
        <v>2.0699999999999998</v>
      </c>
      <c r="E181">
        <v>85.04</v>
      </c>
      <c r="G181" s="2"/>
      <c r="H181" s="3"/>
    </row>
  </sheetData>
  <autoFilter ref="A1:F181" xr:uid="{00000000-0009-0000-0000-000000000000}">
    <sortState ref="A2:F181">
      <sortCondition ref="B1:B181"/>
    </sortState>
  </autoFilter>
  <sortState ref="A38:E55">
    <sortCondition ref="A3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mabra_270524_senescence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mabra</dc:creator>
  <cp:lastModifiedBy>Marjon Braem</cp:lastModifiedBy>
  <dcterms:created xsi:type="dcterms:W3CDTF">2024-05-29T14:43:12Z</dcterms:created>
  <dcterms:modified xsi:type="dcterms:W3CDTF">2024-07-03T09:56:10Z</dcterms:modified>
</cp:coreProperties>
</file>