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3db15f0bc9159c/Documentos/Curso_Excel/Curso Intermedio/"/>
    </mc:Choice>
  </mc:AlternateContent>
  <xr:revisionPtr revIDLastSave="921" documentId="8_{6C383E57-2EAE-4C3E-BEA4-134B76E6AF0D}" xr6:coauthVersionLast="47" xr6:coauthVersionMax="47" xr10:uidLastSave="{ED423C1F-B05A-487B-893E-B54845567C19}"/>
  <bookViews>
    <workbookView xWindow="-110" yWindow="-110" windowWidth="25820" windowHeight="14020" xr2:uid="{5A6E137D-F33A-4C9C-9AEE-A5A4F0AD9BA2}"/>
  </bookViews>
  <sheets>
    <sheet name="Conjunto" sheetId="2" r:id="rId1"/>
    <sheet name="IMPUESTOS_2024" sheetId="1" r:id="rId2"/>
    <sheet name="IMPUESTOS_2025" sheetId="15" r:id="rId3"/>
    <sheet name="Datos Aleatorios" sheetId="17" r:id="rId4"/>
    <sheet name="Base_Esperanza de Vida" sheetId="3" r:id="rId5"/>
    <sheet name="Regresión" sheetId="19" r:id="rId6"/>
    <sheet name="Histograma" sheetId="9" r:id="rId7"/>
    <sheet name="SOLVER" sheetId="16" r:id="rId8"/>
  </sheets>
  <externalReferences>
    <externalReference r:id="rId9"/>
  </externalReferences>
  <definedNames>
    <definedName name="_xlnm._FilterDatabase" localSheetId="4" hidden="1">'Base_Esperanza de Vida'!$A$1:$V$433</definedName>
    <definedName name="solver_cvg" localSheetId="7" hidden="1">0.0001</definedName>
    <definedName name="solver_drv" localSheetId="7" hidden="1">1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SOLVER!$C$10</definedName>
    <definedName name="solver_lhs10" localSheetId="7" hidden="1">SOLVER!$C$7</definedName>
    <definedName name="solver_lhs11" localSheetId="7" hidden="1">SOLVER!$C$8</definedName>
    <definedName name="solver_lhs12" localSheetId="7" hidden="1">SOLVER!$C$8</definedName>
    <definedName name="solver_lhs13" localSheetId="7" hidden="1">SOLVER!$C$9</definedName>
    <definedName name="solver_lhs14" localSheetId="7" hidden="1">SOLVER!$C$8</definedName>
    <definedName name="solver_lhs15" localSheetId="7" hidden="1">SOLVER!$C$9</definedName>
    <definedName name="solver_lhs2" localSheetId="7" hidden="1">SOLVER!$C$10</definedName>
    <definedName name="solver_lhs3" localSheetId="7" hidden="1">SOLVER!$C$11</definedName>
    <definedName name="solver_lhs4" localSheetId="7" hidden="1">SOLVER!$C$11</definedName>
    <definedName name="solver_lhs5" localSheetId="7" hidden="1">SOLVER!$C$12</definedName>
    <definedName name="solver_lhs6" localSheetId="7" hidden="1">SOLVER!$C$13</definedName>
    <definedName name="solver_lhs7" localSheetId="7" hidden="1">SOLVER!$C$14</definedName>
    <definedName name="solver_lhs8" localSheetId="7" hidden="1">SOLVER!$C$15</definedName>
    <definedName name="solver_lhs9" localSheetId="7" hidden="1">SOLVER!$C$16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10" localSheetId="7" hidden="1">2</definedName>
    <definedName name="solver_rel11" localSheetId="7" hidden="1">1</definedName>
    <definedName name="solver_rel12" localSheetId="7" hidden="1">3</definedName>
    <definedName name="solver_rel13" localSheetId="7" hidden="1">2</definedName>
    <definedName name="solver_rel14" localSheetId="7" hidden="1">3</definedName>
    <definedName name="solver_rel15" localSheetId="7" hidden="1">2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2</definedName>
    <definedName name="solver_rel6" localSheetId="7" hidden="1">3</definedName>
    <definedName name="solver_rel7" localSheetId="7" hidden="1">3</definedName>
    <definedName name="solver_rel8" localSheetId="7" hidden="1">3</definedName>
    <definedName name="solver_rel9" localSheetId="7" hidden="1">3</definedName>
    <definedName name="solver_rhs1" localSheetId="7" hidden="1">1000</definedName>
    <definedName name="solver_rhs10" localSheetId="7" hidden="1">9000</definedName>
    <definedName name="solver_rhs11" localSheetId="7" hidden="1">2500</definedName>
    <definedName name="solver_rhs12" localSheetId="7" hidden="1">2000</definedName>
    <definedName name="solver_rhs13" localSheetId="7" hidden="1">1000</definedName>
    <definedName name="solver_rhs14" localSheetId="7" hidden="1">2000</definedName>
    <definedName name="solver_rhs15" localSheetId="7" hidden="1">1000</definedName>
    <definedName name="solver_rhs2" localSheetId="7" hidden="1">500</definedName>
    <definedName name="solver_rhs3" localSheetId="7" hidden="1">700</definedName>
    <definedName name="solver_rhs4" localSheetId="7" hidden="1">500</definedName>
    <definedName name="solver_rhs5" localSheetId="7" hidden="1">500</definedName>
    <definedName name="solver_rhs6" localSheetId="7" hidden="1">1000</definedName>
    <definedName name="solver_rhs7" localSheetId="7" hidden="1">300</definedName>
    <definedName name="solver_rhs8" localSheetId="7" hidden="1">1000</definedName>
    <definedName name="solver_rhs9" localSheetId="7" hidden="1">1000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6" l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32" i="16" l="1"/>
  <c r="D33" i="16"/>
  <c r="D34" i="16"/>
  <c r="D35" i="16"/>
  <c r="D36" i="16"/>
  <c r="D37" i="16"/>
  <c r="D38" i="16"/>
  <c r="D39" i="16"/>
  <c r="D31" i="16"/>
  <c r="B17" i="16"/>
  <c r="E7" i="9"/>
  <c r="E8" i="9"/>
  <c r="F6" i="9"/>
  <c r="F7" i="9"/>
  <c r="F8" i="9"/>
  <c r="E9" i="9" s="1"/>
  <c r="F9" i="9" s="1"/>
  <c r="E10" i="9" s="1"/>
  <c r="F10" i="9" s="1"/>
  <c r="E11" i="9" s="1"/>
  <c r="F11" i="9" s="1"/>
  <c r="E12" i="9" s="1"/>
  <c r="F12" i="9" s="1"/>
  <c r="E13" i="9" s="1"/>
  <c r="F13" i="9" s="1"/>
  <c r="E14" i="9" s="1"/>
  <c r="F14" i="9" s="1"/>
  <c r="E15" i="9" s="1"/>
  <c r="F15" i="9" s="1"/>
  <c r="E16" i="9" s="1"/>
  <c r="F16" i="9" s="1"/>
  <c r="E17" i="9" s="1"/>
  <c r="F17" i="9" s="1"/>
  <c r="E18" i="9" s="1"/>
  <c r="F18" i="9" s="1"/>
  <c r="E19" i="9" s="1"/>
  <c r="F19" i="9" s="1"/>
  <c r="E20" i="9" s="1"/>
  <c r="F20" i="9" s="1"/>
  <c r="E21" i="9" s="1"/>
  <c r="F21" i="9" s="1"/>
  <c r="E22" i="9" s="1"/>
  <c r="F22" i="9" s="1"/>
  <c r="E23" i="9" s="1"/>
  <c r="F23" i="9" s="1"/>
  <c r="E24" i="9" s="1"/>
  <c r="F24" i="9" s="1"/>
  <c r="E25" i="9" s="1"/>
  <c r="F25" i="9" s="1"/>
  <c r="E6" i="9"/>
  <c r="F5" i="9"/>
  <c r="E5" i="9"/>
  <c r="E4" i="9"/>
  <c r="D3" i="9"/>
  <c r="C4" i="9"/>
  <c r="C3" i="9"/>
  <c r="C2" i="9"/>
  <c r="D40" i="16" l="1"/>
</calcChain>
</file>

<file path=xl/sharedStrings.xml><?xml version="1.0" encoding="utf-8"?>
<sst xmlns="http://schemas.openxmlformats.org/spreadsheetml/2006/main" count="1580" uniqueCount="184">
  <si>
    <t>IMPUESTO</t>
  </si>
  <si>
    <t>F</t>
  </si>
  <si>
    <t>P</t>
  </si>
  <si>
    <t>T</t>
  </si>
  <si>
    <t>Indice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</si>
  <si>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</si>
  <si>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</si>
  <si>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</si>
  <si>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</si>
  <si>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</si>
  <si>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</si>
  <si>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</si>
  <si>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</si>
  <si>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</si>
  <si>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Hidalgo</t>
  </si>
  <si>
    <t>Jalisco</t>
  </si>
  <si>
    <t>Michoacan</t>
  </si>
  <si>
    <t>Morelos</t>
  </si>
  <si>
    <t>Nayarit</t>
  </si>
  <si>
    <t>Nuevo León</t>
  </si>
  <si>
    <t>Oaxaca</t>
  </si>
  <si>
    <t>Puebla</t>
  </si>
  <si>
    <t>Queretaro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</si>
  <si>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</si>
  <si>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</si>
  <si>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</si>
  <si>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</si>
  <si>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</si>
  <si>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</si>
  <si>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</si>
  <si>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</si>
  <si>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</si>
  <si>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</si>
  <si>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Localidad</t>
  </si>
  <si>
    <t>Clave_Unica</t>
  </si>
  <si>
    <t>Producto</t>
  </si>
  <si>
    <t>Precio</t>
  </si>
  <si>
    <t>Cantitad</t>
  </si>
  <si>
    <t>Total Ticket</t>
  </si>
  <si>
    <t>Tipo de producto</t>
  </si>
  <si>
    <t>Impuestos Pagados por ticket</t>
  </si>
  <si>
    <t>Mediante condiciones "SI"</t>
  </si>
  <si>
    <t>F_Li_A</t>
  </si>
  <si>
    <t>Lima</t>
  </si>
  <si>
    <t>T_L_A</t>
  </si>
  <si>
    <t>Laptop</t>
  </si>
  <si>
    <t>F_L_A</t>
  </si>
  <si>
    <t>Limón</t>
  </si>
  <si>
    <t>F_M_C/S</t>
  </si>
  <si>
    <t>Melón</t>
  </si>
  <si>
    <t>F_N_A</t>
  </si>
  <si>
    <t>Naranja</t>
  </si>
  <si>
    <t>P_C_Grande</t>
  </si>
  <si>
    <t>Cuaderno</t>
  </si>
  <si>
    <t>P_C_Chico</t>
  </si>
  <si>
    <t>F_P_A</t>
  </si>
  <si>
    <t>Piña</t>
  </si>
  <si>
    <t>F_S_S/S</t>
  </si>
  <si>
    <t>Sandía</t>
  </si>
  <si>
    <t>F_T_A</t>
  </si>
  <si>
    <t>Toronja</t>
  </si>
  <si>
    <t>P_P_Roja</t>
  </si>
  <si>
    <t>Pluma</t>
  </si>
  <si>
    <t>F_P_Cafe</t>
  </si>
  <si>
    <t>Pera</t>
  </si>
  <si>
    <t>F_M_Verde</t>
  </si>
  <si>
    <t>Manzana</t>
  </si>
  <si>
    <t>P_P_Negra</t>
  </si>
  <si>
    <t>F_P_Roja</t>
  </si>
  <si>
    <t>F_P_Verde</t>
  </si>
  <si>
    <t>F_S_C/S</t>
  </si>
  <si>
    <t>F_P_P_Azul</t>
  </si>
  <si>
    <t>F_M_Amarilla</t>
  </si>
  <si>
    <t>F_M_S/S</t>
  </si>
  <si>
    <t>F_M_Roja</t>
  </si>
  <si>
    <t>P_C_Lineas</t>
  </si>
  <si>
    <t>WiFi</t>
  </si>
  <si>
    <t>S_W_A</t>
  </si>
  <si>
    <t>S_L_A</t>
  </si>
  <si>
    <t>S_N_A</t>
  </si>
  <si>
    <t>S_A_A</t>
  </si>
  <si>
    <t>Luz</t>
  </si>
  <si>
    <t>Netflix</t>
  </si>
  <si>
    <t>Amazon</t>
  </si>
  <si>
    <t>Renta</t>
  </si>
  <si>
    <t>S</t>
  </si>
  <si>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</si>
  <si>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</si>
  <si>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</si>
  <si>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</si>
  <si>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</si>
  <si>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</si>
  <si>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</si>
  <si>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</si>
  <si>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</si>
  <si>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</si>
  <si>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</si>
  <si>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</si>
  <si>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</si>
  <si>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</si>
  <si>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</si>
  <si>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</si>
  <si>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</si>
  <si>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</si>
  <si>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</si>
  <si>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</si>
  <si>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</si>
  <si>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</si>
  <si>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</si>
  <si>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</si>
  <si>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</si>
  <si>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</si>
  <si>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</si>
  <si>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</si>
  <si>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</si>
  <si>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</si>
  <si>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</si>
  <si>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</si>
  <si>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</si>
  <si>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</si>
  <si>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</si>
  <si>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</si>
  <si>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</si>
  <si>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</si>
  <si>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</si>
  <si>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</si>
  <si>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</si>
  <si>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</si>
  <si>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</si>
  <si>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</si>
  <si>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</si>
  <si>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</si>
  <si>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</si>
  <si>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</si>
  <si>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</si>
  <si>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</si>
  <si>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</si>
  <si>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Total</t>
  </si>
  <si>
    <t>Problema:  Somos un recien egresado de la carrera que con su primer salario de 18,000 pesos, se independizó, queremos saber cuál sería la mejor manera de gastar nuestro dinero</t>
  </si>
  <si>
    <t>Salario</t>
  </si>
  <si>
    <t>Comida</t>
  </si>
  <si>
    <t>Servicios</t>
  </si>
  <si>
    <t>Ropa</t>
  </si>
  <si>
    <t>Transporte</t>
  </si>
  <si>
    <t>Diversión</t>
  </si>
  <si>
    <t>Ahorro</t>
  </si>
  <si>
    <t>Inversión</t>
  </si>
  <si>
    <t>Viajes</t>
  </si>
  <si>
    <t>Gasto Actual</t>
  </si>
  <si>
    <t>1. Ni la Renta ni los Servicios podemos modificar el precio</t>
  </si>
  <si>
    <t>2. Queremos ahorrar como mínimo 1,000 mxn e Invertir otros 1,000</t>
  </si>
  <si>
    <t xml:space="preserve">3. Queremos seguir saliendo, comprando ropa y tomando </t>
  </si>
  <si>
    <t>4. Tenemos un viaje con amigos próximamente, por lo que debemos incrementar nuestro guardadito</t>
  </si>
  <si>
    <t xml:space="preserve">Propuesta </t>
  </si>
  <si>
    <t>Problema 2:  Somos el responsable del área de Marketing y debemos determinar cuántos productos debemos comprar para nuestro evento</t>
  </si>
  <si>
    <t>Costo</t>
  </si>
  <si>
    <t>Cantidad</t>
  </si>
  <si>
    <t>Sillas</t>
  </si>
  <si>
    <t>Snaks (varios)</t>
  </si>
  <si>
    <t>Silbatos</t>
  </si>
  <si>
    <t>Gorras</t>
  </si>
  <si>
    <t>Termos</t>
  </si>
  <si>
    <t>Plumas</t>
  </si>
  <si>
    <t>Lentes Sol</t>
  </si>
  <si>
    <t>Presupuesto</t>
  </si>
  <si>
    <t>Playeras</t>
  </si>
  <si>
    <t>Sudaderas</t>
  </si>
  <si>
    <t>1. Debe haber 500 Sillas y 500 Plumas</t>
  </si>
  <si>
    <t>2. Debe haber entre 250 y 300 snaks</t>
  </si>
  <si>
    <t>3. Debe haber el mismo número de Playeras y Sudaderas</t>
  </si>
  <si>
    <t>4. Debe haber entre 300 y 400 Lentes de Sol</t>
  </si>
  <si>
    <t>5. Debe haber el mismo número de Termos que de Lentes de sol</t>
  </si>
  <si>
    <t>6. Debe haber 400 silbatos</t>
  </si>
  <si>
    <t>7. Debe haber 500 gorras</t>
  </si>
  <si>
    <t>OBJETIVOS</t>
  </si>
  <si>
    <t>Si.ERROR</t>
  </si>
  <si>
    <t>Si.Error Anidado</t>
  </si>
  <si>
    <t>Cambiamos la referencia</t>
  </si>
  <si>
    <t>Cambiamos la referencia2</t>
  </si>
  <si>
    <t>1. En la columna J replica el buscarV de la columna H, pero mandando un mensaje de error para los valores que no encuentra</t>
  </si>
  <si>
    <t>2. Replica el cálculo de la columna J, pero en lugar de mandar un mensaje de error, agrega una fórmula que busque los impuestos faltantes</t>
  </si>
  <si>
    <t>3. Cambia la referencia en la columna L y M para que tome los valores de 2025</t>
  </si>
  <si>
    <t xml:space="preserve">Objetivo: </t>
  </si>
  <si>
    <t xml:space="preserve">1. Crear una matriz de valores aleatorios mediante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</si>
</sst>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3" applyFont="1"/>
    <xf numFmtId="0" fontId="0" fillId="2" borderId="0" xfId="0" applyFill="1"/>
    <xf numFmtId="44" fontId="0" fillId="0" borderId="0" xfId="2" applyFont="1"/>
    <xf numFmtId="43" fontId="0" fillId="0" borderId="0" xfId="1" applyFont="1"/>
    <xf numFmtId="9" fontId="0" fillId="0" borderId="0" xfId="0" applyNumberFormat="1"/>
    <xf numFmtId="10" fontId="0" fillId="0" borderId="0" xfId="0" applyNumberFormat="1"/>
    <xf numFmtId="0" fontId="0" fillId="3" borderId="0" xfId="0" applyFill="1"/>
    <xf numFmtId="44" fontId="0" fillId="3" borderId="0" xfId="2" applyFont="1" applyFill="1"/>
    <xf numFmtId="3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44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9"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34" formatCode="_-&quot;$&quot;* #,##0.00_-;\-&quot;$&quot;* #,##0.00_-;_-&quot;$&quot;* &quot;-&quot;??_-;_-@_-"/>
      <fill>
        <patternFill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* #,##0.00_-;\-&quot;$&quot;* #,##0.00_-;_-&quot;$&quot;* &quot;-&quot;??_-;_-@_-"/>
      <fill>
        <patternFill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43db15f0bc9159c/Documentos/Clase%202_FPE.xlsx" TargetMode="External"/><Relationship Id="rId1" Type="http://schemas.openxmlformats.org/officeDocument/2006/relationships/externalLinkPath" Target="/943db15f0bc9159c/Documentos/Clase%202_F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junto"/>
      <sheetName val="IMPUESTOS_2024"/>
      <sheetName val="IMPUESTOS_2025"/>
      <sheetName val="Hoja2"/>
      <sheetName val="Estadística desc"/>
      <sheetName val="Regresión"/>
      <sheetName val="Hist"/>
      <sheetName val="Nums Aleatorios"/>
      <sheetName val="Base_Esperanza de Vida"/>
      <sheetName val="Histograma"/>
      <sheetName val="SOLVER"/>
      <sheetName val="Clase 2_F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DEEA3-08C5-435A-ADCC-7BB92E87891A}" name="Tabla2" displayName="Tabla2" ref="A1:M187" totalsRowShown="0" headerRowDxfId="8">
  <autoFilter ref="A1:M187" xr:uid="{5D8DEEA3-08C5-435A-ADCC-7BB92E87891A}"/>
  <tableColumns count="13">
    <tableColumn id="1" xr3:uid="{0B4FE3ED-2658-4401-9B56-A6DBB3D0AC9A}" name="Localidad"/>
    <tableColumn id="2" xr3:uid="{499E138A-7CB8-4EDD-9441-9B16090E85EB}" name="Clave_Unica"/>
    <tableColumn id="3" xr3:uid="{C64E8CCD-7C37-43D6-A0DE-1239F96AC169}" name="Producto"/>
    <tableColumn id="4" xr3:uid="{FA8118DA-BA45-4F93-827D-E4AA457A5693}" name="Precio"/>
    <tableColumn id="5" xr3:uid="{3A037A98-7AAE-4503-B42C-19BE0E3CC072}" name="Cantitad"/>
    <tableColumn id="6" xr3:uid="{116528B7-7C82-49BC-B0AE-C8B862EA8E6A}" name="Total Ticket" dataDxfId="7">
      <calculatedColumnFormula>+D2*E2</calculatedColumnFormula>
    </tableColumn>
    <tableColumn id="7" xr3:uid="{DC3AD2AF-3D64-4D10-8323-9121ABE7428A}" name="Tipo de producto" dataDxfId="6">
      <calculatedColumnFormula>LEFT([1]!Tabla2[[#This Row],[Clave_Unica]],1)</calculatedColumnFormula>
    </tableColumn>
    <tableColumn id="8" xr3:uid="{ED8E810B-538C-412A-BD54-54D844AD4929}" name="Impuestos Pagados por ticket" dataDxfId="5" dataCellStyle="Moneda">
      <calculatedColumnFormula>VLOOKUP(Tabla2[[#This Row],[Localidad]],IMPUESTOS_2024!A:D,HLOOKUP(Tabla2[[#This Row],[Tipo de producto]],IMPUESTOS_2024!$A$1:$D$2,2,0),0)*Tabla2[[#This Row],[Total Ticket]]</calculatedColumnFormula>
    </tableColumn>
    <tableColumn id="9" xr3:uid="{23696F41-2535-4173-910A-838C865578D5}" name="Mediante condiciones &quot;SI&quot;" dataDxfId="4" dataCellStyle="Moneda">
      <calculatedColumnFormula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calculatedColumnFormula>
    </tableColumn>
    <tableColumn id="10" xr3:uid="{4B79AF64-F7E0-4F9C-AFE5-9EE605B151EA}" name="Si.ERROR" dataDxfId="3" dataCellStyle="Moneda"/>
    <tableColumn id="11" xr3:uid="{9701C57D-EE57-45CB-94A2-9E5936A56B6F}" name="Si.Error Anidado" dataDxfId="2" dataCellStyle="Moneda"/>
    <tableColumn id="12" xr3:uid="{06B71343-018A-402F-AFEC-D134A4F513A5}" name="Cambiamos la referencia" dataDxfId="1"/>
    <tableColumn id="13" xr3:uid="{DB704171-1C32-4EDA-82C5-94779C605348}" name="Cambiamos la referencia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15C-400D-49AA-B509-BB6A5BBFB307}">
  <dimension ref="A1:O187"/>
  <sheetViews>
    <sheetView tabSelected="1" workbookViewId="0">
      <selection activeCell="I3" sqref="I3"/>
    </sheetView>
  </sheetViews>
  <sheetFormatPr baseColWidth="10" defaultRowHeight="14.5" x14ac:dyDescent="0.35"/>
  <cols>
    <col min="8" max="8" width="27.7265625" bestFit="1" customWidth="1"/>
    <col min="9" max="9" width="25.1796875" bestFit="1" customWidth="1"/>
    <col min="10" max="10" width="11.1796875" customWidth="1"/>
  </cols>
  <sheetData>
    <row r="1" spans="1:15" x14ac:dyDescent="0.35">
      <c r="A1" t="s">
        <v>33</v>
      </c>
      <c r="B1" t="s">
        <v>34</v>
      </c>
      <c r="C1" s="2" t="s">
        <v>35</v>
      </c>
      <c r="D1" s="2" t="s">
        <v>36</v>
      </c>
      <c r="E1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7" t="s">
        <v>175</v>
      </c>
      <c r="K1" s="7" t="s">
        <v>176</v>
      </c>
      <c r="L1" s="2" t="s">
        <v>177</v>
      </c>
      <c r="M1" s="2" t="s">
        <v>178</v>
      </c>
      <c r="O1" t="s">
        <v>174</v>
      </c>
    </row>
    <row r="2" spans="1:15" x14ac:dyDescent="0.35">
      <c r="A2" t="s">
        <v>14</v>
      </c>
      <c r="B2" t="s">
        <v>42</v>
      </c>
      <c r="C2" t="s">
        <v>43</v>
      </c>
      <c r="D2">
        <v>8</v>
      </c>
      <c r="E2">
        <v>14</v>
      </c>
      <c r="F2">
        <f>+D2*E2</f>
        <v>112</v>
      </c>
      <c r="G2" t="str">
        <f>LEFT([1]!Tabla2[[#This Row],[Clave_Unica]],1)</f>
        <v>F</v>
      </c>
      <c r="H2" s="3">
        <f>VLOOKUP(Tabla2[[#This Row],[Localidad]],IMPUESTOS_2024!A:D,HLOOKUP(Tabla2[[#This Row],[Tipo de producto]],IMPUESTOS_2024!$A$1:$D$2,2,0),0)*Tabla2[[#This Row],[Total Ticket]]</f>
        <v>1.1200000000000001</v>
      </c>
      <c r="I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1.1200000000000001</v>
      </c>
      <c r="J2" s="8"/>
      <c r="K2" s="8"/>
      <c r="L2" s="2"/>
      <c r="M2" s="2"/>
      <c r="O2" t="s">
        <v>179</v>
      </c>
    </row>
    <row r="3" spans="1:15" x14ac:dyDescent="0.35">
      <c r="A3" t="s">
        <v>6</v>
      </c>
      <c r="B3" t="s">
        <v>44</v>
      </c>
      <c r="C3" t="s">
        <v>45</v>
      </c>
      <c r="D3">
        <v>500</v>
      </c>
      <c r="E3">
        <v>4</v>
      </c>
      <c r="F3">
        <f t="shared" ref="F3:F66" si="0">+D3*E3</f>
        <v>2000</v>
      </c>
      <c r="G3" t="str">
        <f>LEFT([1]!Tabla2[[#This Row],[Clave_Unica]],1)</f>
        <v>T</v>
      </c>
      <c r="H3" s="3">
        <f>VLOOKUP(Tabla2[[#This Row],[Localidad]],IMPUESTOS_2024!A:D,HLOOKUP(Tabla2[[#This Row],[Tipo de producto]],IMPUESTOS_2024!$A$1:$D$2,2,0),0)*Tabla2[[#This Row],[Total Ticket]]</f>
        <v>200</v>
      </c>
      <c r="I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200</v>
      </c>
      <c r="J3" s="8"/>
      <c r="K3" s="8"/>
      <c r="L3" s="2"/>
      <c r="M3" s="2"/>
      <c r="O3" t="s">
        <v>180</v>
      </c>
    </row>
    <row r="4" spans="1:15" x14ac:dyDescent="0.35">
      <c r="A4" t="s">
        <v>9</v>
      </c>
      <c r="B4" t="s">
        <v>42</v>
      </c>
      <c r="C4" t="s">
        <v>43</v>
      </c>
      <c r="D4">
        <v>8</v>
      </c>
      <c r="E4">
        <v>10</v>
      </c>
      <c r="F4">
        <f t="shared" si="0"/>
        <v>80</v>
      </c>
      <c r="G4" t="str">
        <f>LEFT([1]!Tabla2[[#This Row],[Clave_Unica]],1)</f>
        <v>F</v>
      </c>
      <c r="H4" s="3">
        <f>VLOOKUP(Tabla2[[#This Row],[Localidad]],IMPUESTOS_2024!A:D,HLOOKUP(Tabla2[[#This Row],[Tipo de producto]],IMPUESTOS_2024!$A$1:$D$2,2,0),0)*Tabla2[[#This Row],[Total Ticket]]</f>
        <v>4.8</v>
      </c>
      <c r="I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4.8</v>
      </c>
      <c r="J4" s="12"/>
      <c r="K4" s="8"/>
      <c r="L4" s="2"/>
      <c r="M4" s="2"/>
      <c r="O4" t="s">
        <v>181</v>
      </c>
    </row>
    <row r="5" spans="1:15" x14ac:dyDescent="0.35">
      <c r="A5" t="s">
        <v>24</v>
      </c>
      <c r="B5" t="s">
        <v>46</v>
      </c>
      <c r="C5" t="s">
        <v>47</v>
      </c>
      <c r="D5">
        <v>1</v>
      </c>
      <c r="E5">
        <v>20</v>
      </c>
      <c r="F5">
        <f t="shared" si="0"/>
        <v>20</v>
      </c>
      <c r="G5" t="str">
        <f>LEFT([1]!Tabla2[[#This Row],[Clave_Unica]],1)</f>
        <v>F</v>
      </c>
      <c r="H5" s="3">
        <f>VLOOKUP(Tabla2[[#This Row],[Localidad]],IMPUESTOS_2024!A:D,HLOOKUP(Tabla2[[#This Row],[Tipo de producto]],IMPUESTOS_2024!$A$1:$D$2,2,0),0)*Tabla2[[#This Row],[Total Ticket]]</f>
        <v>0.6</v>
      </c>
      <c r="I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0.6</v>
      </c>
      <c r="J5" s="8"/>
      <c r="K5" s="8"/>
      <c r="L5" s="2"/>
      <c r="M5" s="2"/>
    </row>
    <row r="6" spans="1:15" x14ac:dyDescent="0.35">
      <c r="A6" t="s">
        <v>6</v>
      </c>
      <c r="B6" t="s">
        <v>48</v>
      </c>
      <c r="C6" t="s">
        <v>49</v>
      </c>
      <c r="D6">
        <v>4</v>
      </c>
      <c r="E6">
        <v>17</v>
      </c>
      <c r="F6">
        <f t="shared" si="0"/>
        <v>68</v>
      </c>
      <c r="G6" t="str">
        <f>LEFT([1]!Tabla2[[#This Row],[Clave_Unica]],1)</f>
        <v>F</v>
      </c>
      <c r="H6" s="3">
        <f>VLOOKUP(Tabla2[[#This Row],[Localidad]],IMPUESTOS_2024!A:D,HLOOKUP(Tabla2[[#This Row],[Tipo de producto]],IMPUESTOS_2024!$A$1:$D$2,2,0),0)*Tabla2[[#This Row],[Total Ticket]]</f>
        <v>2.72</v>
      </c>
      <c r="I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2.72</v>
      </c>
      <c r="J6" s="8"/>
      <c r="K6" s="8"/>
      <c r="L6" s="2"/>
      <c r="M6" s="2"/>
    </row>
    <row r="7" spans="1:15" x14ac:dyDescent="0.35">
      <c r="A7" t="s">
        <v>28</v>
      </c>
      <c r="B7" t="s">
        <v>50</v>
      </c>
      <c r="C7" t="s">
        <v>51</v>
      </c>
      <c r="D7">
        <v>5</v>
      </c>
      <c r="E7">
        <v>16</v>
      </c>
      <c r="F7">
        <f t="shared" si="0"/>
        <v>80</v>
      </c>
      <c r="G7" t="str">
        <f>LEFT([1]!Tabla2[[#This Row],[Clave_Unica]],1)</f>
        <v>F</v>
      </c>
      <c r="H7" s="3">
        <f>VLOOKUP(Tabla2[[#This Row],[Localidad]],IMPUESTOS_2024!A:D,HLOOKUP(Tabla2[[#This Row],[Tipo de producto]],IMPUESTOS_2024!$A$1:$D$2,2,0),0)*Tabla2[[#This Row],[Total Ticket]]</f>
        <v>0.8</v>
      </c>
      <c r="I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</v>
      </c>
      <c r="J7" s="8"/>
      <c r="K7" s="8"/>
      <c r="L7" s="2"/>
      <c r="M7" s="2"/>
    </row>
    <row r="8" spans="1:15" x14ac:dyDescent="0.35">
      <c r="A8" t="s">
        <v>17</v>
      </c>
      <c r="B8" t="s">
        <v>52</v>
      </c>
      <c r="C8" t="s">
        <v>53</v>
      </c>
      <c r="D8">
        <v>14</v>
      </c>
      <c r="E8">
        <v>15</v>
      </c>
      <c r="F8">
        <f t="shared" si="0"/>
        <v>210</v>
      </c>
      <c r="G8" t="str">
        <f>LEFT([1]!Tabla2[[#This Row],[Clave_Unica]],1)</f>
        <v>P</v>
      </c>
      <c r="H8" s="3">
        <f>VLOOKUP(Tabla2[[#This Row],[Localidad]],IMPUESTOS_2024!A:D,HLOOKUP(Tabla2[[#This Row],[Tipo de producto]],IMPUESTOS_2024!$A$1:$D$2,2,0),0)*Tabla2[[#This Row],[Total Ticket]]</f>
        <v>14.700000000000001</v>
      </c>
      <c r="I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14.700000000000001</v>
      </c>
      <c r="J8" s="8"/>
      <c r="K8" s="8"/>
      <c r="L8" s="2"/>
      <c r="M8" s="2"/>
    </row>
    <row r="9" spans="1:15" x14ac:dyDescent="0.35">
      <c r="A9" t="s">
        <v>13</v>
      </c>
      <c r="B9" t="s">
        <v>54</v>
      </c>
      <c r="C9" t="s">
        <v>53</v>
      </c>
      <c r="D9">
        <v>20</v>
      </c>
      <c r="E9">
        <v>10</v>
      </c>
      <c r="F9">
        <f t="shared" si="0"/>
        <v>200</v>
      </c>
      <c r="G9" t="str">
        <f>LEFT([1]!Tabla2[[#This Row],[Clave_Unica]],1)</f>
        <v>P</v>
      </c>
      <c r="H9" s="3">
        <f>VLOOKUP(Tabla2[[#This Row],[Localidad]],IMPUESTOS_2024!A:D,HLOOKUP(Tabla2[[#This Row],[Tipo de producto]],IMPUESTOS_2024!$A$1:$D$2,2,0),0)*Tabla2[[#This Row],[Total Ticket]]</f>
        <v>12</v>
      </c>
      <c r="I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12</v>
      </c>
      <c r="J9" s="8"/>
      <c r="K9" s="8"/>
      <c r="L9" s="2"/>
      <c r="M9" s="2"/>
    </row>
    <row r="10" spans="1:15" x14ac:dyDescent="0.35">
      <c r="A10" t="s">
        <v>6</v>
      </c>
      <c r="B10" t="s">
        <v>52</v>
      </c>
      <c r="C10" t="s">
        <v>53</v>
      </c>
      <c r="D10">
        <v>14</v>
      </c>
      <c r="E10">
        <v>7</v>
      </c>
      <c r="F10">
        <f t="shared" si="0"/>
        <v>98</v>
      </c>
      <c r="G10" t="str">
        <f>LEFT([1]!Tabla2[[#This Row],[Clave_Unica]],1)</f>
        <v>P</v>
      </c>
      <c r="H10" s="3">
        <f>VLOOKUP(Tabla2[[#This Row],[Localidad]],IMPUESTOS_2024!A:D,HLOOKUP(Tabla2[[#This Row],[Tipo de producto]],IMPUESTOS_2024!$A$1:$D$2,2,0),0)*Tabla2[[#This Row],[Total Ticket]]</f>
        <v>9.8000000000000007</v>
      </c>
      <c r="I1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9.8000000000000007</v>
      </c>
      <c r="J10" s="8"/>
      <c r="K10" s="8"/>
      <c r="L10" s="2"/>
      <c r="M10" s="2"/>
    </row>
    <row r="11" spans="1:15" x14ac:dyDescent="0.35">
      <c r="A11" t="s">
        <v>21</v>
      </c>
      <c r="B11" t="s">
        <v>55</v>
      </c>
      <c r="C11" t="s">
        <v>56</v>
      </c>
      <c r="D11">
        <v>7</v>
      </c>
      <c r="E11">
        <v>18</v>
      </c>
      <c r="F11">
        <f t="shared" si="0"/>
        <v>126</v>
      </c>
      <c r="G11" t="str">
        <f>LEFT([1]!Tabla2[[#This Row],[Clave_Unica]],1)</f>
        <v>F</v>
      </c>
      <c r="H11" s="3">
        <f>VLOOKUP(Tabla2[[#This Row],[Localidad]],IMPUESTOS_2024!A:D,HLOOKUP(Tabla2[[#This Row],[Tipo de producto]],IMPUESTOS_2024!$A$1:$D$2,2,0),0)*Tabla2[[#This Row],[Total Ticket]]</f>
        <v>1.26</v>
      </c>
      <c r="I1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1.26</v>
      </c>
      <c r="J11" s="8"/>
      <c r="K11" s="8"/>
      <c r="L11" s="2"/>
      <c r="M11" s="2"/>
    </row>
    <row r="12" spans="1:15" x14ac:dyDescent="0.35">
      <c r="A12" t="s">
        <v>22</v>
      </c>
      <c r="B12" t="s">
        <v>57</v>
      </c>
      <c r="C12" t="s">
        <v>58</v>
      </c>
      <c r="D12">
        <v>10</v>
      </c>
      <c r="E12">
        <v>9</v>
      </c>
      <c r="F12">
        <f t="shared" si="0"/>
        <v>90</v>
      </c>
      <c r="G12" t="str">
        <f>LEFT([1]!Tabla2[[#This Row],[Clave_Unica]],1)</f>
        <v>F</v>
      </c>
      <c r="H12" s="3">
        <f>VLOOKUP(Tabla2[[#This Row],[Localidad]],IMPUESTOS_2024!A:D,HLOOKUP(Tabla2[[#This Row],[Tipo de producto]],IMPUESTOS_2024!$A$1:$D$2,2,0),0)*Tabla2[[#This Row],[Total Ticket]]</f>
        <v>3.6</v>
      </c>
      <c r="I1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3.6</v>
      </c>
      <c r="J12" s="8"/>
      <c r="K12" s="8"/>
      <c r="L12" s="2"/>
      <c r="M12" s="2"/>
    </row>
    <row r="13" spans="1:15" x14ac:dyDescent="0.35">
      <c r="A13" t="s">
        <v>16</v>
      </c>
      <c r="B13" t="s">
        <v>59</v>
      </c>
      <c r="C13" t="s">
        <v>60</v>
      </c>
      <c r="D13">
        <v>7</v>
      </c>
      <c r="E13">
        <v>12</v>
      </c>
      <c r="F13">
        <f t="shared" si="0"/>
        <v>84</v>
      </c>
      <c r="G13" t="str">
        <f>LEFT([1]!Tabla2[[#This Row],[Clave_Unica]],1)</f>
        <v>F</v>
      </c>
      <c r="H13" s="3">
        <f>VLOOKUP(Tabla2[[#This Row],[Localidad]],IMPUESTOS_2024!A:D,HLOOKUP(Tabla2[[#This Row],[Tipo de producto]],IMPUESTOS_2024!$A$1:$D$2,2,0),0)*Tabla2[[#This Row],[Total Ticket]]</f>
        <v>4.2</v>
      </c>
      <c r="I1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4.2</v>
      </c>
      <c r="J13" s="8"/>
      <c r="K13" s="8"/>
      <c r="L13" s="2"/>
      <c r="M13" s="2"/>
    </row>
    <row r="14" spans="1:15" x14ac:dyDescent="0.35">
      <c r="A14" t="s">
        <v>19</v>
      </c>
      <c r="B14" t="s">
        <v>59</v>
      </c>
      <c r="C14" t="s">
        <v>60</v>
      </c>
      <c r="D14">
        <v>7</v>
      </c>
      <c r="E14">
        <v>15</v>
      </c>
      <c r="F14">
        <f t="shared" si="0"/>
        <v>105</v>
      </c>
      <c r="G14" t="str">
        <f>LEFT([1]!Tabla2[[#This Row],[Clave_Unica]],1)</f>
        <v>F</v>
      </c>
      <c r="H14" s="3">
        <f>VLOOKUP(Tabla2[[#This Row],[Localidad]],IMPUESTOS_2024!A:D,HLOOKUP(Tabla2[[#This Row],[Tipo de producto]],IMPUESTOS_2024!$A$1:$D$2,2,0),0)*Tabla2[[#This Row],[Total Ticket]]</f>
        <v>4.2</v>
      </c>
      <c r="I1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4.2</v>
      </c>
      <c r="J14" s="8"/>
      <c r="K14" s="8"/>
      <c r="L14" s="2"/>
      <c r="M14" s="2"/>
    </row>
    <row r="15" spans="1:15" x14ac:dyDescent="0.35">
      <c r="A15" t="s">
        <v>22</v>
      </c>
      <c r="B15" t="s">
        <v>52</v>
      </c>
      <c r="C15" t="s">
        <v>53</v>
      </c>
      <c r="D15">
        <v>14</v>
      </c>
      <c r="E15">
        <v>20</v>
      </c>
      <c r="F15">
        <f t="shared" si="0"/>
        <v>280</v>
      </c>
      <c r="G15" t="str">
        <f>LEFT([1]!Tabla2[[#This Row],[Clave_Unica]],1)</f>
        <v>P</v>
      </c>
      <c r="H15" s="3">
        <f>VLOOKUP(Tabla2[[#This Row],[Localidad]],IMPUESTOS_2024!A:D,HLOOKUP(Tabla2[[#This Row],[Tipo de producto]],IMPUESTOS_2024!$A$1:$D$2,2,0),0)*Tabla2[[#This Row],[Total Ticket]]</f>
        <v>22.400000000000002</v>
      </c>
      <c r="I1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22.400000000000002</v>
      </c>
      <c r="J15" s="8"/>
      <c r="K15" s="8"/>
      <c r="L15" s="2"/>
      <c r="M15" s="2"/>
    </row>
    <row r="16" spans="1:15" x14ac:dyDescent="0.35">
      <c r="A16" t="s">
        <v>27</v>
      </c>
      <c r="B16" t="s">
        <v>61</v>
      </c>
      <c r="C16" t="s">
        <v>62</v>
      </c>
      <c r="D16">
        <v>19</v>
      </c>
      <c r="E16">
        <v>11</v>
      </c>
      <c r="F16">
        <f t="shared" si="0"/>
        <v>209</v>
      </c>
      <c r="G16" t="str">
        <f>LEFT([1]!Tabla2[[#This Row],[Clave_Unica]],1)</f>
        <v>P</v>
      </c>
      <c r="H16" s="3">
        <f>VLOOKUP(Tabla2[[#This Row],[Localidad]],IMPUESTOS_2024!A:D,HLOOKUP(Tabla2[[#This Row],[Tipo de producto]],IMPUESTOS_2024!$A$1:$D$2,2,0),0)*Tabla2[[#This Row],[Total Ticket]]</f>
        <v>16.72</v>
      </c>
      <c r="I1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16.72</v>
      </c>
      <c r="J16" s="8"/>
      <c r="K16" s="8"/>
      <c r="L16" s="2"/>
      <c r="M16" s="2"/>
    </row>
    <row r="17" spans="1:13" x14ac:dyDescent="0.35">
      <c r="A17" t="s">
        <v>5</v>
      </c>
      <c r="B17" t="s">
        <v>63</v>
      </c>
      <c r="C17" t="s">
        <v>64</v>
      </c>
      <c r="D17">
        <v>9</v>
      </c>
      <c r="E17">
        <v>15</v>
      </c>
      <c r="F17">
        <f t="shared" si="0"/>
        <v>135</v>
      </c>
      <c r="G17" t="str">
        <f>LEFT([1]!Tabla2[[#This Row],[Clave_Unica]],1)</f>
        <v>F</v>
      </c>
      <c r="H17" s="3">
        <f>VLOOKUP(Tabla2[[#This Row],[Localidad]],IMPUESTOS_2024!A:D,HLOOKUP(Tabla2[[#This Row],[Tipo de producto]],IMPUESTOS_2024!$A$1:$D$2,2,0),0)*Tabla2[[#This Row],[Total Ticket]]</f>
        <v>6.75</v>
      </c>
      <c r="I1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6.75</v>
      </c>
      <c r="J17" s="8"/>
      <c r="K17" s="8"/>
      <c r="L17" s="2"/>
      <c r="M17" s="2"/>
    </row>
    <row r="18" spans="1:13" x14ac:dyDescent="0.35">
      <c r="A18" t="s">
        <v>31</v>
      </c>
      <c r="B18" t="s">
        <v>42</v>
      </c>
      <c r="C18" t="s">
        <v>43</v>
      </c>
      <c r="D18">
        <v>8</v>
      </c>
      <c r="E18">
        <v>3</v>
      </c>
      <c r="F18">
        <f t="shared" si="0"/>
        <v>24</v>
      </c>
      <c r="G18" t="str">
        <f>LEFT([1]!Tabla2[[#This Row],[Clave_Unica]],1)</f>
        <v>F</v>
      </c>
      <c r="H18" s="3">
        <f>VLOOKUP(Tabla2[[#This Row],[Localidad]],IMPUESTOS_2024!A:D,HLOOKUP(Tabla2[[#This Row],[Tipo de producto]],IMPUESTOS_2024!$A$1:$D$2,2,0),0)*Tabla2[[#This Row],[Total Ticket]]</f>
        <v>0.96</v>
      </c>
      <c r="I1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0.96</v>
      </c>
      <c r="J18" s="8"/>
      <c r="K18" s="8"/>
      <c r="L18" s="2"/>
      <c r="M18" s="2"/>
    </row>
    <row r="19" spans="1:13" x14ac:dyDescent="0.35">
      <c r="A19" t="s">
        <v>5</v>
      </c>
      <c r="B19" t="s">
        <v>65</v>
      </c>
      <c r="C19" t="s">
        <v>66</v>
      </c>
      <c r="D19">
        <v>4</v>
      </c>
      <c r="E19">
        <v>7</v>
      </c>
      <c r="F19">
        <f t="shared" si="0"/>
        <v>28</v>
      </c>
      <c r="G19" t="str">
        <f>LEFT([1]!Tabla2[[#This Row],[Clave_Unica]],1)</f>
        <v>F</v>
      </c>
      <c r="H19" s="3">
        <f>VLOOKUP(Tabla2[[#This Row],[Localidad]],IMPUESTOS_2024!A:D,HLOOKUP(Tabla2[[#This Row],[Tipo de producto]],IMPUESTOS_2024!$A$1:$D$2,2,0),0)*Tabla2[[#This Row],[Total Ticket]]</f>
        <v>1.4000000000000001</v>
      </c>
      <c r="I1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1.4000000000000001</v>
      </c>
      <c r="J19" s="8"/>
      <c r="K19" s="8"/>
      <c r="L19" s="2"/>
      <c r="M19" s="2"/>
    </row>
    <row r="20" spans="1:13" x14ac:dyDescent="0.35">
      <c r="A20" t="s">
        <v>23</v>
      </c>
      <c r="B20" t="s">
        <v>67</v>
      </c>
      <c r="C20" t="s">
        <v>62</v>
      </c>
      <c r="D20">
        <v>19</v>
      </c>
      <c r="E20">
        <v>15</v>
      </c>
      <c r="F20">
        <f t="shared" si="0"/>
        <v>285</v>
      </c>
      <c r="G20" t="str">
        <f>LEFT([1]!Tabla2[[#This Row],[Clave_Unica]],1)</f>
        <v>P</v>
      </c>
      <c r="H20" s="3">
        <f>VLOOKUP(Tabla2[[#This Row],[Localidad]],IMPUESTOS_2024!A:D,HLOOKUP(Tabla2[[#This Row],[Tipo de producto]],IMPUESTOS_2024!$A$1:$D$2,2,0),0)*Tabla2[[#This Row],[Total Ticket]]</f>
        <v>22.8</v>
      </c>
      <c r="I2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22.8</v>
      </c>
      <c r="J20" s="8"/>
      <c r="K20" s="8"/>
      <c r="L20" s="2"/>
      <c r="M20" s="2"/>
    </row>
    <row r="21" spans="1:13" x14ac:dyDescent="0.35">
      <c r="A21" t="s">
        <v>7</v>
      </c>
      <c r="B21" t="s">
        <v>68</v>
      </c>
      <c r="C21" t="s">
        <v>64</v>
      </c>
      <c r="D21">
        <v>5</v>
      </c>
      <c r="E21">
        <v>4</v>
      </c>
      <c r="F21">
        <f t="shared" si="0"/>
        <v>20</v>
      </c>
      <c r="G21" t="str">
        <f>LEFT([1]!Tabla2[[#This Row],[Clave_Unica]],1)</f>
        <v>F</v>
      </c>
      <c r="H21" s="3">
        <f>VLOOKUP(Tabla2[[#This Row],[Localidad]],IMPUESTOS_2024!A:D,HLOOKUP(Tabla2[[#This Row],[Tipo de producto]],IMPUESTOS_2024!$A$1:$D$2,2,0),0)*Tabla2[[#This Row],[Total Ticket]]</f>
        <v>0.4</v>
      </c>
      <c r="I2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0.4</v>
      </c>
      <c r="J21" s="8"/>
      <c r="K21" s="8"/>
      <c r="L21" s="2"/>
      <c r="M21" s="2"/>
    </row>
    <row r="22" spans="1:13" x14ac:dyDescent="0.35">
      <c r="A22" t="s">
        <v>11</v>
      </c>
      <c r="B22" t="s">
        <v>69</v>
      </c>
      <c r="C22" t="s">
        <v>64</v>
      </c>
      <c r="D22">
        <v>1</v>
      </c>
      <c r="E22">
        <v>3</v>
      </c>
      <c r="F22">
        <f t="shared" si="0"/>
        <v>3</v>
      </c>
      <c r="G22" t="str">
        <f>LEFT([1]!Tabla2[[#This Row],[Clave_Unica]],1)</f>
        <v>F</v>
      </c>
      <c r="H22" s="3">
        <f>VLOOKUP(Tabla2[[#This Row],[Localidad]],IMPUESTOS_2024!A:D,HLOOKUP(Tabla2[[#This Row],[Tipo de producto]],IMPUESTOS_2024!$A$1:$D$2,2,0),0)*Tabla2[[#This Row],[Total Ticket]]</f>
        <v>0.12</v>
      </c>
      <c r="I2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0.12</v>
      </c>
      <c r="J22" s="8"/>
      <c r="K22" s="8"/>
      <c r="L22" s="2"/>
      <c r="M22" s="2"/>
    </row>
    <row r="23" spans="1:13" x14ac:dyDescent="0.35">
      <c r="A23" t="s">
        <v>25</v>
      </c>
      <c r="B23" t="s">
        <v>52</v>
      </c>
      <c r="C23" t="s">
        <v>53</v>
      </c>
      <c r="D23">
        <v>14</v>
      </c>
      <c r="E23">
        <v>17</v>
      </c>
      <c r="F23">
        <f t="shared" si="0"/>
        <v>238</v>
      </c>
      <c r="G23" t="str">
        <f>LEFT([1]!Tabla2[[#This Row],[Clave_Unica]],1)</f>
        <v>P</v>
      </c>
      <c r="H23" s="3">
        <f>VLOOKUP(Tabla2[[#This Row],[Localidad]],IMPUESTOS_2024!A:D,HLOOKUP(Tabla2[[#This Row],[Tipo de producto]],IMPUESTOS_2024!$A$1:$D$2,2,0),0)*Tabla2[[#This Row],[Total Ticket]]</f>
        <v>16.66</v>
      </c>
      <c r="I2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16.66</v>
      </c>
      <c r="J23" s="8"/>
      <c r="K23" s="8"/>
      <c r="L23" s="2"/>
      <c r="M23" s="2"/>
    </row>
    <row r="24" spans="1:13" x14ac:dyDescent="0.35">
      <c r="A24" t="s">
        <v>16</v>
      </c>
      <c r="B24" t="s">
        <v>57</v>
      </c>
      <c r="C24" t="s">
        <v>58</v>
      </c>
      <c r="D24">
        <v>10</v>
      </c>
      <c r="E24">
        <v>5</v>
      </c>
      <c r="F24">
        <f t="shared" si="0"/>
        <v>50</v>
      </c>
      <c r="G24" t="str">
        <f>LEFT([1]!Tabla2[[#This Row],[Clave_Unica]],1)</f>
        <v>F</v>
      </c>
      <c r="H24" s="3">
        <f>VLOOKUP(Tabla2[[#This Row],[Localidad]],IMPUESTOS_2024!A:D,HLOOKUP(Tabla2[[#This Row],[Tipo de producto]],IMPUESTOS_2024!$A$1:$D$2,2,0),0)*Tabla2[[#This Row],[Total Ticket]]</f>
        <v>2.5</v>
      </c>
      <c r="I2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2.5</v>
      </c>
      <c r="J24" s="8"/>
      <c r="K24" s="8"/>
      <c r="L24" s="2"/>
      <c r="M24" s="2"/>
    </row>
    <row r="25" spans="1:13" x14ac:dyDescent="0.35">
      <c r="A25" t="s">
        <v>14</v>
      </c>
      <c r="B25" t="s">
        <v>65</v>
      </c>
      <c r="C25" t="s">
        <v>66</v>
      </c>
      <c r="D25">
        <v>4</v>
      </c>
      <c r="E25">
        <v>19</v>
      </c>
      <c r="F25">
        <f t="shared" si="0"/>
        <v>76</v>
      </c>
      <c r="G25" t="str">
        <f>LEFT([1]!Tabla2[[#This Row],[Clave_Unica]],1)</f>
        <v>F</v>
      </c>
      <c r="H25" s="3">
        <f>VLOOKUP(Tabla2[[#This Row],[Localidad]],IMPUESTOS_2024!A:D,HLOOKUP(Tabla2[[#This Row],[Tipo de producto]],IMPUESTOS_2024!$A$1:$D$2,2,0),0)*Tabla2[[#This Row],[Total Ticket]]</f>
        <v>0.76</v>
      </c>
      <c r="I2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0.76</v>
      </c>
      <c r="J25" s="8"/>
      <c r="K25" s="8"/>
      <c r="L25" s="2"/>
      <c r="M25" s="2"/>
    </row>
    <row r="26" spans="1:13" x14ac:dyDescent="0.35">
      <c r="A26" t="s">
        <v>28</v>
      </c>
      <c r="B26" t="s">
        <v>57</v>
      </c>
      <c r="C26" t="s">
        <v>58</v>
      </c>
      <c r="D26">
        <v>10</v>
      </c>
      <c r="E26">
        <v>10</v>
      </c>
      <c r="F26">
        <f t="shared" si="0"/>
        <v>100</v>
      </c>
      <c r="G26" t="str">
        <f>LEFT([1]!Tabla2[[#This Row],[Clave_Unica]],1)</f>
        <v>F</v>
      </c>
      <c r="H26" s="3">
        <f>VLOOKUP(Tabla2[[#This Row],[Localidad]],IMPUESTOS_2024!A:D,HLOOKUP(Tabla2[[#This Row],[Tipo de producto]],IMPUESTOS_2024!$A$1:$D$2,2,0),0)*Tabla2[[#This Row],[Total Ticket]]</f>
        <v>1</v>
      </c>
      <c r="I2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</v>
      </c>
      <c r="J26" s="8"/>
      <c r="K26" s="8"/>
      <c r="L26" s="2"/>
      <c r="M26" s="2"/>
    </row>
    <row r="27" spans="1:13" x14ac:dyDescent="0.35">
      <c r="A27" t="s">
        <v>6</v>
      </c>
      <c r="B27" t="s">
        <v>65</v>
      </c>
      <c r="C27" t="s">
        <v>66</v>
      </c>
      <c r="D27">
        <v>4</v>
      </c>
      <c r="E27">
        <v>14</v>
      </c>
      <c r="F27">
        <f t="shared" si="0"/>
        <v>56</v>
      </c>
      <c r="G27" t="str">
        <f>LEFT([1]!Tabla2[[#This Row],[Clave_Unica]],1)</f>
        <v>F</v>
      </c>
      <c r="H27" s="3">
        <f>VLOOKUP(Tabla2[[#This Row],[Localidad]],IMPUESTOS_2024!A:D,HLOOKUP(Tabla2[[#This Row],[Tipo de producto]],IMPUESTOS_2024!$A$1:$D$2,2,0),0)*Tabla2[[#This Row],[Total Ticket]]</f>
        <v>2.2400000000000002</v>
      </c>
      <c r="I2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2.2400000000000002</v>
      </c>
      <c r="J27" s="8"/>
      <c r="K27" s="8"/>
      <c r="L27" s="2"/>
      <c r="M27" s="2"/>
    </row>
    <row r="28" spans="1:13" x14ac:dyDescent="0.35">
      <c r="A28" t="s">
        <v>18</v>
      </c>
      <c r="B28" t="s">
        <v>69</v>
      </c>
      <c r="C28" t="s">
        <v>64</v>
      </c>
      <c r="D28">
        <v>1</v>
      </c>
      <c r="E28">
        <v>4</v>
      </c>
      <c r="F28">
        <f t="shared" si="0"/>
        <v>4</v>
      </c>
      <c r="G28" t="str">
        <f>LEFT([1]!Tabla2[[#This Row],[Clave_Unica]],1)</f>
        <v>F</v>
      </c>
      <c r="H28" s="3">
        <f>VLOOKUP(Tabla2[[#This Row],[Localidad]],IMPUESTOS_2024!A:D,HLOOKUP(Tabla2[[#This Row],[Tipo de producto]],IMPUESTOS_2024!$A$1:$D$2,2,0),0)*Tabla2[[#This Row],[Total Ticket]]</f>
        <v>0.08</v>
      </c>
      <c r="I2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0.08</v>
      </c>
      <c r="J28" s="8"/>
      <c r="K28" s="8"/>
      <c r="L28" s="2"/>
      <c r="M28" s="2"/>
    </row>
    <row r="29" spans="1:13" x14ac:dyDescent="0.35">
      <c r="A29" t="s">
        <v>28</v>
      </c>
      <c r="B29" t="s">
        <v>68</v>
      </c>
      <c r="C29" t="s">
        <v>64</v>
      </c>
      <c r="D29">
        <v>5</v>
      </c>
      <c r="E29">
        <v>17</v>
      </c>
      <c r="F29">
        <f t="shared" si="0"/>
        <v>85</v>
      </c>
      <c r="G29" t="str">
        <f>LEFT([1]!Tabla2[[#This Row],[Clave_Unica]],1)</f>
        <v>F</v>
      </c>
      <c r="H29" s="3">
        <f>VLOOKUP(Tabla2[[#This Row],[Localidad]],IMPUESTOS_2024!A:D,HLOOKUP(Tabla2[[#This Row],[Tipo de producto]],IMPUESTOS_2024!$A$1:$D$2,2,0),0)*Tabla2[[#This Row],[Total Ticket]]</f>
        <v>0.85</v>
      </c>
      <c r="I2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0.85</v>
      </c>
      <c r="J29" s="8"/>
      <c r="K29" s="8"/>
      <c r="L29" s="2"/>
      <c r="M29" s="2"/>
    </row>
    <row r="30" spans="1:13" x14ac:dyDescent="0.35">
      <c r="A30" t="s">
        <v>32</v>
      </c>
      <c r="B30" t="s">
        <v>70</v>
      </c>
      <c r="C30" t="s">
        <v>58</v>
      </c>
      <c r="D30">
        <v>8</v>
      </c>
      <c r="E30">
        <v>18</v>
      </c>
      <c r="F30">
        <f t="shared" si="0"/>
        <v>144</v>
      </c>
      <c r="G30" t="str">
        <f>LEFT([1]!Tabla2[[#This Row],[Clave_Unica]],1)</f>
        <v>F</v>
      </c>
      <c r="H30" s="3">
        <f>VLOOKUP(Tabla2[[#This Row],[Localidad]],IMPUESTOS_2024!A:D,HLOOKUP(Tabla2[[#This Row],[Tipo de producto]],IMPUESTOS_2024!$A$1:$D$2,2,0),0)*Tabla2[[#This Row],[Total Ticket]]</f>
        <v>8.64</v>
      </c>
      <c r="I3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8.64</v>
      </c>
      <c r="J30" s="8"/>
      <c r="K30" s="8"/>
      <c r="L30" s="2"/>
      <c r="M30" s="2"/>
    </row>
    <row r="31" spans="1:13" x14ac:dyDescent="0.35">
      <c r="A31" t="s">
        <v>8</v>
      </c>
      <c r="B31" t="s">
        <v>63</v>
      </c>
      <c r="C31" t="s">
        <v>64</v>
      </c>
      <c r="D31">
        <v>9</v>
      </c>
      <c r="E31">
        <v>19</v>
      </c>
      <c r="F31">
        <f t="shared" si="0"/>
        <v>171</v>
      </c>
      <c r="G31" t="str">
        <f>LEFT([1]!Tabla2[[#This Row],[Clave_Unica]],1)</f>
        <v>F</v>
      </c>
      <c r="H31" s="3">
        <f>VLOOKUP(Tabla2[[#This Row],[Localidad]],IMPUESTOS_2024!A:D,HLOOKUP(Tabla2[[#This Row],[Tipo de producto]],IMPUESTOS_2024!$A$1:$D$2,2,0),0)*Tabla2[[#This Row],[Total Ticket]]</f>
        <v>8.5500000000000007</v>
      </c>
      <c r="I3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8.5500000000000007</v>
      </c>
      <c r="J31" s="8"/>
      <c r="K31" s="8"/>
      <c r="L31" s="2"/>
      <c r="M31" s="2"/>
    </row>
    <row r="32" spans="1:13" x14ac:dyDescent="0.35">
      <c r="A32" t="s">
        <v>31</v>
      </c>
      <c r="B32" t="s">
        <v>57</v>
      </c>
      <c r="C32" t="s">
        <v>58</v>
      </c>
      <c r="D32">
        <v>10</v>
      </c>
      <c r="E32">
        <v>13</v>
      </c>
      <c r="F32">
        <f t="shared" si="0"/>
        <v>130</v>
      </c>
      <c r="G32" t="str">
        <f>LEFT([1]!Tabla2[[#This Row],[Clave_Unica]],1)</f>
        <v>F</v>
      </c>
      <c r="H32" s="3">
        <f>VLOOKUP(Tabla2[[#This Row],[Localidad]],IMPUESTOS_2024!A:D,HLOOKUP(Tabla2[[#This Row],[Tipo de producto]],IMPUESTOS_2024!$A$1:$D$2,2,0),0)*Tabla2[[#This Row],[Total Ticket]]</f>
        <v>5.2</v>
      </c>
      <c r="I3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5.2</v>
      </c>
      <c r="J32" s="8"/>
      <c r="K32" s="8"/>
      <c r="L32" s="2"/>
      <c r="M32" s="2"/>
    </row>
    <row r="33" spans="1:13" x14ac:dyDescent="0.35">
      <c r="A33" t="s">
        <v>9</v>
      </c>
      <c r="B33" t="s">
        <v>59</v>
      </c>
      <c r="C33" t="s">
        <v>60</v>
      </c>
      <c r="D33">
        <v>7</v>
      </c>
      <c r="E33">
        <v>5</v>
      </c>
      <c r="F33">
        <f t="shared" si="0"/>
        <v>35</v>
      </c>
      <c r="G33" t="str">
        <f>LEFT([1]!Tabla2[[#This Row],[Clave_Unica]],1)</f>
        <v>F</v>
      </c>
      <c r="H33" s="3">
        <f>VLOOKUP(Tabla2[[#This Row],[Localidad]],IMPUESTOS_2024!A:D,HLOOKUP(Tabla2[[#This Row],[Tipo de producto]],IMPUESTOS_2024!$A$1:$D$2,2,0),0)*Tabla2[[#This Row],[Total Ticket]]</f>
        <v>2.1</v>
      </c>
      <c r="I3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2.1</v>
      </c>
      <c r="J33" s="8"/>
      <c r="K33" s="8"/>
      <c r="L33" s="2"/>
      <c r="M33" s="2"/>
    </row>
    <row r="34" spans="1:13" x14ac:dyDescent="0.35">
      <c r="A34" t="s">
        <v>5</v>
      </c>
      <c r="B34" t="s">
        <v>67</v>
      </c>
      <c r="C34" t="s">
        <v>62</v>
      </c>
      <c r="D34">
        <v>19</v>
      </c>
      <c r="E34">
        <v>18</v>
      </c>
      <c r="F34">
        <f t="shared" si="0"/>
        <v>342</v>
      </c>
      <c r="G34" t="str">
        <f>LEFT([1]!Tabla2[[#This Row],[Clave_Unica]],1)</f>
        <v>P</v>
      </c>
      <c r="H34" s="3">
        <f>VLOOKUP(Tabla2[[#This Row],[Localidad]],IMPUESTOS_2024!A:D,HLOOKUP(Tabla2[[#This Row],[Tipo de producto]],IMPUESTOS_2024!$A$1:$D$2,2,0),0)*Tabla2[[#This Row],[Total Ticket]]</f>
        <v>23.94</v>
      </c>
      <c r="I3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23.94</v>
      </c>
      <c r="J34" s="8"/>
      <c r="K34" s="8"/>
      <c r="L34" s="2"/>
      <c r="M34" s="2"/>
    </row>
    <row r="35" spans="1:13" x14ac:dyDescent="0.35">
      <c r="A35" t="s">
        <v>24</v>
      </c>
      <c r="B35" t="s">
        <v>71</v>
      </c>
      <c r="C35" t="s">
        <v>62</v>
      </c>
      <c r="D35">
        <v>11</v>
      </c>
      <c r="E35">
        <v>8</v>
      </c>
      <c r="F35">
        <f t="shared" si="0"/>
        <v>88</v>
      </c>
      <c r="G35" t="str">
        <f>LEFT([1]!Tabla2[[#This Row],[Clave_Unica]],1)</f>
        <v>F</v>
      </c>
      <c r="H35" s="3">
        <f>VLOOKUP(Tabla2[[#This Row],[Localidad]],IMPUESTOS_2024!A:D,HLOOKUP(Tabla2[[#This Row],[Tipo de producto]],IMPUESTOS_2024!$A$1:$D$2,2,0),0)*Tabla2[[#This Row],[Total Ticket]]</f>
        <v>2.6399999999999997</v>
      </c>
      <c r="I3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2.6399999999999997</v>
      </c>
      <c r="J35" s="8"/>
      <c r="K35" s="8"/>
      <c r="L35" s="2"/>
      <c r="M35" s="2"/>
    </row>
    <row r="36" spans="1:13" x14ac:dyDescent="0.35">
      <c r="A36" t="s">
        <v>32</v>
      </c>
      <c r="B36" t="s">
        <v>70</v>
      </c>
      <c r="C36" t="s">
        <v>58</v>
      </c>
      <c r="D36">
        <v>8</v>
      </c>
      <c r="E36">
        <v>4</v>
      </c>
      <c r="F36">
        <f t="shared" si="0"/>
        <v>32</v>
      </c>
      <c r="G36" t="str">
        <f>LEFT([1]!Tabla2[[#This Row],[Clave_Unica]],1)</f>
        <v>F</v>
      </c>
      <c r="H36" s="3">
        <f>VLOOKUP(Tabla2[[#This Row],[Localidad]],IMPUESTOS_2024!A:D,HLOOKUP(Tabla2[[#This Row],[Tipo de producto]],IMPUESTOS_2024!$A$1:$D$2,2,0),0)*Tabla2[[#This Row],[Total Ticket]]</f>
        <v>1.92</v>
      </c>
      <c r="I3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1.92</v>
      </c>
      <c r="J36" s="8"/>
      <c r="K36" s="8"/>
      <c r="L36" s="2"/>
      <c r="M36" s="2"/>
    </row>
    <row r="37" spans="1:13" x14ac:dyDescent="0.35">
      <c r="A37" t="s">
        <v>14</v>
      </c>
      <c r="B37" t="s">
        <v>50</v>
      </c>
      <c r="C37" t="s">
        <v>51</v>
      </c>
      <c r="D37">
        <v>5</v>
      </c>
      <c r="E37">
        <v>15</v>
      </c>
      <c r="F37">
        <f t="shared" si="0"/>
        <v>75</v>
      </c>
      <c r="G37" t="str">
        <f>LEFT([1]!Tabla2[[#This Row],[Clave_Unica]],1)</f>
        <v>F</v>
      </c>
      <c r="H37" s="3">
        <f>VLOOKUP(Tabla2[[#This Row],[Localidad]],IMPUESTOS_2024!A:D,HLOOKUP(Tabla2[[#This Row],[Tipo de producto]],IMPUESTOS_2024!$A$1:$D$2,2,0),0)*Tabla2[[#This Row],[Total Ticket]]</f>
        <v>0.75</v>
      </c>
      <c r="I3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0.75</v>
      </c>
      <c r="J37" s="8"/>
      <c r="K37" s="8"/>
      <c r="L37" s="2"/>
      <c r="M37" s="2"/>
    </row>
    <row r="38" spans="1:13" x14ac:dyDescent="0.35">
      <c r="A38" t="s">
        <v>7</v>
      </c>
      <c r="B38" t="s">
        <v>52</v>
      </c>
      <c r="C38" t="s">
        <v>53</v>
      </c>
      <c r="D38">
        <v>14</v>
      </c>
      <c r="E38">
        <v>15</v>
      </c>
      <c r="F38">
        <f t="shared" si="0"/>
        <v>210</v>
      </c>
      <c r="G38" t="str">
        <f>LEFT([1]!Tabla2[[#This Row],[Clave_Unica]],1)</f>
        <v>P</v>
      </c>
      <c r="H38" s="3">
        <f>VLOOKUP(Tabla2[[#This Row],[Localidad]],IMPUESTOS_2024!A:D,HLOOKUP(Tabla2[[#This Row],[Tipo de producto]],IMPUESTOS_2024!$A$1:$D$2,2,0),0)*Tabla2[[#This Row],[Total Ticket]]</f>
        <v>18.899999999999999</v>
      </c>
      <c r="I3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18.899999999999999</v>
      </c>
      <c r="J38" s="8"/>
      <c r="K38" s="8"/>
      <c r="L38" s="2"/>
      <c r="M38" s="2"/>
    </row>
    <row r="39" spans="1:13" x14ac:dyDescent="0.35">
      <c r="A39" t="s">
        <v>23</v>
      </c>
      <c r="B39" t="s">
        <v>52</v>
      </c>
      <c r="C39" t="s">
        <v>53</v>
      </c>
      <c r="D39">
        <v>14</v>
      </c>
      <c r="E39">
        <v>5</v>
      </c>
      <c r="F39">
        <f t="shared" si="0"/>
        <v>70</v>
      </c>
      <c r="G39" t="str">
        <f>LEFT([1]!Tabla2[[#This Row],[Clave_Unica]],1)</f>
        <v>P</v>
      </c>
      <c r="H39" s="3">
        <f>VLOOKUP(Tabla2[[#This Row],[Localidad]],IMPUESTOS_2024!A:D,HLOOKUP(Tabla2[[#This Row],[Tipo de producto]],IMPUESTOS_2024!$A$1:$D$2,2,0),0)*Tabla2[[#This Row],[Total Ticket]]</f>
        <v>5.6000000000000005</v>
      </c>
      <c r="I3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5.6000000000000005</v>
      </c>
      <c r="J39" s="8"/>
      <c r="K39" s="8"/>
      <c r="L39" s="2"/>
      <c r="M39" s="2"/>
    </row>
    <row r="40" spans="1:13" x14ac:dyDescent="0.35">
      <c r="A40" t="s">
        <v>29</v>
      </c>
      <c r="B40" t="s">
        <v>42</v>
      </c>
      <c r="C40" t="s">
        <v>43</v>
      </c>
      <c r="D40">
        <v>8</v>
      </c>
      <c r="E40">
        <v>1</v>
      </c>
      <c r="F40">
        <f t="shared" si="0"/>
        <v>8</v>
      </c>
      <c r="G40" t="str">
        <f>LEFT([1]!Tabla2[[#This Row],[Clave_Unica]],1)</f>
        <v>F</v>
      </c>
      <c r="H40" s="3">
        <f>VLOOKUP(Tabla2[[#This Row],[Localidad]],IMPUESTOS_2024!A:D,HLOOKUP(Tabla2[[#This Row],[Tipo de producto]],IMPUESTOS_2024!$A$1:$D$2,2,0),0)*Tabla2[[#This Row],[Total Ticket]]</f>
        <v>0.32</v>
      </c>
      <c r="I4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0.32</v>
      </c>
      <c r="J40" s="8"/>
      <c r="K40" s="8"/>
      <c r="L40" s="2"/>
      <c r="M40" s="2"/>
    </row>
    <row r="41" spans="1:13" x14ac:dyDescent="0.35">
      <c r="A41" t="s">
        <v>23</v>
      </c>
      <c r="B41" t="s">
        <v>72</v>
      </c>
      <c r="C41" t="s">
        <v>66</v>
      </c>
      <c r="D41">
        <v>9</v>
      </c>
      <c r="E41">
        <v>9</v>
      </c>
      <c r="F41">
        <f t="shared" si="0"/>
        <v>81</v>
      </c>
      <c r="G41" t="str">
        <f>LEFT([1]!Tabla2[[#This Row],[Clave_Unica]],1)</f>
        <v>F</v>
      </c>
      <c r="H41" s="3">
        <f>VLOOKUP(Tabla2[[#This Row],[Localidad]],IMPUESTOS_2024!A:D,HLOOKUP(Tabla2[[#This Row],[Tipo de producto]],IMPUESTOS_2024!$A$1:$D$2,2,0),0)*Tabla2[[#This Row],[Total Ticket]]</f>
        <v>2.4299999999999997</v>
      </c>
      <c r="I4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2.4299999999999997</v>
      </c>
      <c r="J41" s="8"/>
      <c r="K41" s="8"/>
      <c r="L41" s="2"/>
      <c r="M41" s="2"/>
    </row>
    <row r="42" spans="1:13" x14ac:dyDescent="0.35">
      <c r="A42" t="s">
        <v>11</v>
      </c>
      <c r="B42" t="s">
        <v>72</v>
      </c>
      <c r="C42" t="s">
        <v>66</v>
      </c>
      <c r="D42">
        <v>9</v>
      </c>
      <c r="E42">
        <v>12</v>
      </c>
      <c r="F42">
        <f t="shared" si="0"/>
        <v>108</v>
      </c>
      <c r="G42" t="str">
        <f>LEFT([1]!Tabla2[[#This Row],[Clave_Unica]],1)</f>
        <v>F</v>
      </c>
      <c r="H42" s="3">
        <f>VLOOKUP(Tabla2[[#This Row],[Localidad]],IMPUESTOS_2024!A:D,HLOOKUP(Tabla2[[#This Row],[Tipo de producto]],IMPUESTOS_2024!$A$1:$D$2,2,0),0)*Tabla2[[#This Row],[Total Ticket]]</f>
        <v>4.32</v>
      </c>
      <c r="I4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4.32</v>
      </c>
      <c r="J42" s="8"/>
      <c r="K42" s="8"/>
      <c r="L42" s="2"/>
      <c r="M42" s="2"/>
    </row>
    <row r="43" spans="1:13" x14ac:dyDescent="0.35">
      <c r="A43" t="s">
        <v>17</v>
      </c>
      <c r="B43" t="s">
        <v>67</v>
      </c>
      <c r="C43" t="s">
        <v>62</v>
      </c>
      <c r="D43">
        <v>19</v>
      </c>
      <c r="E43">
        <v>10</v>
      </c>
      <c r="F43">
        <f t="shared" si="0"/>
        <v>190</v>
      </c>
      <c r="G43" t="str">
        <f>LEFT([1]!Tabla2[[#This Row],[Clave_Unica]],1)</f>
        <v>P</v>
      </c>
      <c r="H43" s="3">
        <f>VLOOKUP(Tabla2[[#This Row],[Localidad]],IMPUESTOS_2024!A:D,HLOOKUP(Tabla2[[#This Row],[Tipo de producto]],IMPUESTOS_2024!$A$1:$D$2,2,0),0)*Tabla2[[#This Row],[Total Ticket]]</f>
        <v>13.3</v>
      </c>
      <c r="I4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13.3</v>
      </c>
      <c r="J43" s="8"/>
      <c r="K43" s="8"/>
      <c r="L43" s="2"/>
      <c r="M43" s="2"/>
    </row>
    <row r="44" spans="1:13" x14ac:dyDescent="0.35">
      <c r="A44" t="s">
        <v>5</v>
      </c>
      <c r="B44" t="s">
        <v>73</v>
      </c>
      <c r="C44" t="s">
        <v>49</v>
      </c>
      <c r="D44">
        <v>5</v>
      </c>
      <c r="E44">
        <v>14</v>
      </c>
      <c r="F44">
        <f t="shared" si="0"/>
        <v>70</v>
      </c>
      <c r="G44" t="str">
        <f>LEFT([1]!Tabla2[[#This Row],[Clave_Unica]],1)</f>
        <v>F</v>
      </c>
      <c r="H44" s="3">
        <f>VLOOKUP(Tabla2[[#This Row],[Localidad]],IMPUESTOS_2024!A:D,HLOOKUP(Tabla2[[#This Row],[Tipo de producto]],IMPUESTOS_2024!$A$1:$D$2,2,0),0)*Tabla2[[#This Row],[Total Ticket]]</f>
        <v>3.5</v>
      </c>
      <c r="I4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3.5</v>
      </c>
      <c r="J44" s="8"/>
      <c r="K44" s="8"/>
      <c r="L44" s="2"/>
      <c r="M44" s="2"/>
    </row>
    <row r="45" spans="1:13" x14ac:dyDescent="0.35">
      <c r="A45" t="s">
        <v>11</v>
      </c>
      <c r="B45" t="s">
        <v>52</v>
      </c>
      <c r="C45" t="s">
        <v>53</v>
      </c>
      <c r="D45">
        <v>14</v>
      </c>
      <c r="E45">
        <v>15</v>
      </c>
      <c r="F45">
        <f t="shared" si="0"/>
        <v>210</v>
      </c>
      <c r="G45" t="str">
        <f>LEFT([1]!Tabla2[[#This Row],[Clave_Unica]],1)</f>
        <v>P</v>
      </c>
      <c r="H45" s="3">
        <f>VLOOKUP(Tabla2[[#This Row],[Localidad]],IMPUESTOS_2024!A:D,HLOOKUP(Tabla2[[#This Row],[Tipo de producto]],IMPUESTOS_2024!$A$1:$D$2,2,0),0)*Tabla2[[#This Row],[Total Ticket]]</f>
        <v>14.700000000000001</v>
      </c>
      <c r="I4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14.700000000000001</v>
      </c>
      <c r="J45" s="8"/>
      <c r="K45" s="8"/>
      <c r="L45" s="2"/>
      <c r="M45" s="2"/>
    </row>
    <row r="46" spans="1:13" x14ac:dyDescent="0.35">
      <c r="A46" t="s">
        <v>18</v>
      </c>
      <c r="B46" t="s">
        <v>69</v>
      </c>
      <c r="C46" t="s">
        <v>64</v>
      </c>
      <c r="D46">
        <v>1</v>
      </c>
      <c r="E46">
        <v>2</v>
      </c>
      <c r="F46">
        <f t="shared" si="0"/>
        <v>2</v>
      </c>
      <c r="G46" t="str">
        <f>LEFT([1]!Tabla2[[#This Row],[Clave_Unica]],1)</f>
        <v>F</v>
      </c>
      <c r="H46" s="3">
        <f>VLOOKUP(Tabla2[[#This Row],[Localidad]],IMPUESTOS_2024!A:D,HLOOKUP(Tabla2[[#This Row],[Tipo de producto]],IMPUESTOS_2024!$A$1:$D$2,2,0),0)*Tabla2[[#This Row],[Total Ticket]]</f>
        <v>0.04</v>
      </c>
      <c r="I4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0.04</v>
      </c>
      <c r="J46" s="8"/>
      <c r="K46" s="8"/>
      <c r="L46" s="2"/>
      <c r="M46" s="2"/>
    </row>
    <row r="47" spans="1:13" x14ac:dyDescent="0.35">
      <c r="A47" t="s">
        <v>9</v>
      </c>
      <c r="B47" t="s">
        <v>68</v>
      </c>
      <c r="C47" t="s">
        <v>64</v>
      </c>
      <c r="D47">
        <v>5</v>
      </c>
      <c r="E47">
        <v>3</v>
      </c>
      <c r="F47">
        <f t="shared" si="0"/>
        <v>15</v>
      </c>
      <c r="G47" t="str">
        <f>LEFT([1]!Tabla2[[#This Row],[Clave_Unica]],1)</f>
        <v>F</v>
      </c>
      <c r="H47" s="3">
        <f>VLOOKUP(Tabla2[[#This Row],[Localidad]],IMPUESTOS_2024!A:D,HLOOKUP(Tabla2[[#This Row],[Tipo de producto]],IMPUESTOS_2024!$A$1:$D$2,2,0),0)*Tabla2[[#This Row],[Total Ticket]]</f>
        <v>0.89999999999999991</v>
      </c>
      <c r="I4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0.89999999999999991</v>
      </c>
      <c r="J47" s="8"/>
      <c r="K47" s="8"/>
      <c r="L47" s="2"/>
      <c r="M47" s="2"/>
    </row>
    <row r="48" spans="1:13" x14ac:dyDescent="0.35">
      <c r="A48" t="s">
        <v>15</v>
      </c>
      <c r="B48" t="s">
        <v>46</v>
      </c>
      <c r="C48" t="s">
        <v>47</v>
      </c>
      <c r="D48">
        <v>1</v>
      </c>
      <c r="E48">
        <v>4</v>
      </c>
      <c r="F48">
        <f t="shared" si="0"/>
        <v>4</v>
      </c>
      <c r="G48" t="str">
        <f>LEFT([1]!Tabla2[[#This Row],[Clave_Unica]],1)</f>
        <v>F</v>
      </c>
      <c r="H48" s="3">
        <f>VLOOKUP(Tabla2[[#This Row],[Localidad]],IMPUESTOS_2024!A:D,HLOOKUP(Tabla2[[#This Row],[Tipo de producto]],IMPUESTOS_2024!$A$1:$D$2,2,0),0)*Tabla2[[#This Row],[Total Ticket]]</f>
        <v>0.04</v>
      </c>
      <c r="I4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0.04</v>
      </c>
      <c r="J48" s="8"/>
      <c r="K48" s="8"/>
      <c r="L48" s="2"/>
      <c r="M48" s="2"/>
    </row>
    <row r="49" spans="1:13" x14ac:dyDescent="0.35">
      <c r="A49" t="s">
        <v>22</v>
      </c>
      <c r="B49" t="s">
        <v>52</v>
      </c>
      <c r="C49" t="s">
        <v>53</v>
      </c>
      <c r="D49">
        <v>14</v>
      </c>
      <c r="E49">
        <v>2</v>
      </c>
      <c r="F49">
        <f t="shared" si="0"/>
        <v>28</v>
      </c>
      <c r="G49" t="str">
        <f>LEFT([1]!Tabla2[[#This Row],[Clave_Unica]],1)</f>
        <v>P</v>
      </c>
      <c r="H49" s="3">
        <f>VLOOKUP(Tabla2[[#This Row],[Localidad]],IMPUESTOS_2024!A:D,HLOOKUP(Tabla2[[#This Row],[Tipo de producto]],IMPUESTOS_2024!$A$1:$D$2,2,0),0)*Tabla2[[#This Row],[Total Ticket]]</f>
        <v>2.2400000000000002</v>
      </c>
      <c r="I4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2.2400000000000002</v>
      </c>
      <c r="J49" s="8"/>
      <c r="K49" s="8"/>
      <c r="L49" s="2"/>
      <c r="M49" s="2"/>
    </row>
    <row r="50" spans="1:13" x14ac:dyDescent="0.35">
      <c r="A50" t="s">
        <v>6</v>
      </c>
      <c r="B50" t="s">
        <v>70</v>
      </c>
      <c r="C50" t="s">
        <v>58</v>
      </c>
      <c r="D50">
        <v>8</v>
      </c>
      <c r="E50">
        <v>1</v>
      </c>
      <c r="F50">
        <f t="shared" si="0"/>
        <v>8</v>
      </c>
      <c r="G50" t="str">
        <f>LEFT([1]!Tabla2[[#This Row],[Clave_Unica]],1)</f>
        <v>F</v>
      </c>
      <c r="H50" s="3">
        <f>VLOOKUP(Tabla2[[#This Row],[Localidad]],IMPUESTOS_2024!A:D,HLOOKUP(Tabla2[[#This Row],[Tipo de producto]],IMPUESTOS_2024!$A$1:$D$2,2,0),0)*Tabla2[[#This Row],[Total Ticket]]</f>
        <v>0.32</v>
      </c>
      <c r="I5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0.32</v>
      </c>
      <c r="J50" s="8"/>
      <c r="K50" s="8"/>
      <c r="L50" s="2"/>
      <c r="M50" s="2"/>
    </row>
    <row r="51" spans="1:13" x14ac:dyDescent="0.35">
      <c r="A51" t="s">
        <v>24</v>
      </c>
      <c r="B51" t="s">
        <v>74</v>
      </c>
      <c r="C51" t="s">
        <v>66</v>
      </c>
      <c r="D51">
        <v>3</v>
      </c>
      <c r="E51">
        <v>20</v>
      </c>
      <c r="F51">
        <f t="shared" si="0"/>
        <v>60</v>
      </c>
      <c r="G51" t="str">
        <f>LEFT([1]!Tabla2[[#This Row],[Clave_Unica]],1)</f>
        <v>F</v>
      </c>
      <c r="H51" s="3">
        <f>VLOOKUP(Tabla2[[#This Row],[Localidad]],IMPUESTOS_2024!A:D,HLOOKUP(Tabla2[[#This Row],[Tipo de producto]],IMPUESTOS_2024!$A$1:$D$2,2,0),0)*Tabla2[[#This Row],[Total Ticket]]</f>
        <v>1.7999999999999998</v>
      </c>
      <c r="I5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1.7999999999999998</v>
      </c>
      <c r="J51" s="8"/>
      <c r="K51" s="8"/>
      <c r="L51" s="2"/>
      <c r="M51" s="2"/>
    </row>
    <row r="52" spans="1:13" x14ac:dyDescent="0.35">
      <c r="A52" t="s">
        <v>11</v>
      </c>
      <c r="B52" t="s">
        <v>52</v>
      </c>
      <c r="C52" t="s">
        <v>53</v>
      </c>
      <c r="D52">
        <v>14</v>
      </c>
      <c r="E52">
        <v>13</v>
      </c>
      <c r="F52">
        <f t="shared" si="0"/>
        <v>182</v>
      </c>
      <c r="G52" t="str">
        <f>LEFT([1]!Tabla2[[#This Row],[Clave_Unica]],1)</f>
        <v>P</v>
      </c>
      <c r="H52" s="3">
        <f>VLOOKUP(Tabla2[[#This Row],[Localidad]],IMPUESTOS_2024!A:D,HLOOKUP(Tabla2[[#This Row],[Tipo de producto]],IMPUESTOS_2024!$A$1:$D$2,2,0),0)*Tabla2[[#This Row],[Total Ticket]]</f>
        <v>12.740000000000002</v>
      </c>
      <c r="I5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12.740000000000002</v>
      </c>
      <c r="J52" s="8"/>
      <c r="K52" s="8"/>
      <c r="L52" s="2"/>
      <c r="M52" s="2"/>
    </row>
    <row r="53" spans="1:13" x14ac:dyDescent="0.35">
      <c r="A53" t="s">
        <v>9</v>
      </c>
      <c r="B53" t="s">
        <v>44</v>
      </c>
      <c r="C53" t="s">
        <v>45</v>
      </c>
      <c r="D53">
        <v>500</v>
      </c>
      <c r="E53">
        <v>5</v>
      </c>
      <c r="F53">
        <f t="shared" si="0"/>
        <v>2500</v>
      </c>
      <c r="G53" t="str">
        <f>LEFT([1]!Tabla2[[#This Row],[Clave_Unica]],1)</f>
        <v>T</v>
      </c>
      <c r="H53" s="3">
        <f>VLOOKUP(Tabla2[[#This Row],[Localidad]],IMPUESTOS_2024!A:D,HLOOKUP(Tabla2[[#This Row],[Tipo de producto]],IMPUESTOS_2024!$A$1:$D$2,2,0),0)*Tabla2[[#This Row],[Total Ticket]]</f>
        <v>400</v>
      </c>
      <c r="I5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400</v>
      </c>
      <c r="J53" s="8"/>
      <c r="K53" s="8"/>
      <c r="L53" s="2"/>
      <c r="M53" s="2"/>
    </row>
    <row r="54" spans="1:13" x14ac:dyDescent="0.35">
      <c r="A54" t="s">
        <v>8</v>
      </c>
      <c r="B54" t="s">
        <v>73</v>
      </c>
      <c r="C54" t="s">
        <v>49</v>
      </c>
      <c r="D54">
        <v>5</v>
      </c>
      <c r="E54">
        <v>14</v>
      </c>
      <c r="F54">
        <f t="shared" si="0"/>
        <v>70</v>
      </c>
      <c r="G54" t="str">
        <f>LEFT([1]!Tabla2[[#This Row],[Clave_Unica]],1)</f>
        <v>F</v>
      </c>
      <c r="H54" s="3">
        <f>VLOOKUP(Tabla2[[#This Row],[Localidad]],IMPUESTOS_2024!A:D,HLOOKUP(Tabla2[[#This Row],[Tipo de producto]],IMPUESTOS_2024!$A$1:$D$2,2,0),0)*Tabla2[[#This Row],[Total Ticket]]</f>
        <v>3.5</v>
      </c>
      <c r="I5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3.5</v>
      </c>
      <c r="J54" s="8"/>
      <c r="K54" s="8"/>
      <c r="L54" s="2"/>
      <c r="M54" s="2"/>
    </row>
    <row r="55" spans="1:13" x14ac:dyDescent="0.35">
      <c r="A55" t="s">
        <v>5</v>
      </c>
      <c r="B55" t="s">
        <v>55</v>
      </c>
      <c r="C55" t="s">
        <v>56</v>
      </c>
      <c r="D55">
        <v>7</v>
      </c>
      <c r="E55">
        <v>2</v>
      </c>
      <c r="F55">
        <f t="shared" si="0"/>
        <v>14</v>
      </c>
      <c r="G55" t="str">
        <f>LEFT([1]!Tabla2[[#This Row],[Clave_Unica]],1)</f>
        <v>F</v>
      </c>
      <c r="H55" s="3">
        <f>VLOOKUP(Tabla2[[#This Row],[Localidad]],IMPUESTOS_2024!A:D,HLOOKUP(Tabla2[[#This Row],[Tipo de producto]],IMPUESTOS_2024!$A$1:$D$2,2,0),0)*Tabla2[[#This Row],[Total Ticket]]</f>
        <v>0.70000000000000007</v>
      </c>
      <c r="I5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0.70000000000000007</v>
      </c>
      <c r="J55" s="8"/>
      <c r="K55" s="8"/>
      <c r="L55" s="2"/>
      <c r="M55" s="2"/>
    </row>
    <row r="56" spans="1:13" x14ac:dyDescent="0.35">
      <c r="A56" t="s">
        <v>23</v>
      </c>
      <c r="B56" t="s">
        <v>65</v>
      </c>
      <c r="C56" t="s">
        <v>66</v>
      </c>
      <c r="D56">
        <v>4</v>
      </c>
      <c r="E56">
        <v>8</v>
      </c>
      <c r="F56">
        <f t="shared" si="0"/>
        <v>32</v>
      </c>
      <c r="G56" t="str">
        <f>LEFT([1]!Tabla2[[#This Row],[Clave_Unica]],1)</f>
        <v>F</v>
      </c>
      <c r="H56" s="3">
        <f>VLOOKUP(Tabla2[[#This Row],[Localidad]],IMPUESTOS_2024!A:D,HLOOKUP(Tabla2[[#This Row],[Tipo de producto]],IMPUESTOS_2024!$A$1:$D$2,2,0),0)*Tabla2[[#This Row],[Total Ticket]]</f>
        <v>0.96</v>
      </c>
      <c r="I5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0.96</v>
      </c>
      <c r="J56" s="8"/>
      <c r="K56" s="8"/>
      <c r="L56" s="2"/>
      <c r="M56" s="2"/>
    </row>
    <row r="57" spans="1:13" x14ac:dyDescent="0.35">
      <c r="A57" t="s">
        <v>16</v>
      </c>
      <c r="B57" t="s">
        <v>71</v>
      </c>
      <c r="C57" t="s">
        <v>62</v>
      </c>
      <c r="D57">
        <v>11</v>
      </c>
      <c r="E57">
        <v>1</v>
      </c>
      <c r="F57">
        <f t="shared" si="0"/>
        <v>11</v>
      </c>
      <c r="G57" t="str">
        <f>LEFT([1]!Tabla2[[#This Row],[Clave_Unica]],1)</f>
        <v>F</v>
      </c>
      <c r="H57" s="3">
        <f>VLOOKUP(Tabla2[[#This Row],[Localidad]],IMPUESTOS_2024!A:D,HLOOKUP(Tabla2[[#This Row],[Tipo de producto]],IMPUESTOS_2024!$A$1:$D$2,2,0),0)*Tabla2[[#This Row],[Total Ticket]]</f>
        <v>0.55000000000000004</v>
      </c>
      <c r="I5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0.55000000000000004</v>
      </c>
      <c r="J57" s="8"/>
      <c r="K57" s="8"/>
      <c r="L57" s="2"/>
      <c r="M57" s="2"/>
    </row>
    <row r="58" spans="1:13" x14ac:dyDescent="0.35">
      <c r="A58" t="s">
        <v>30</v>
      </c>
      <c r="B58" t="s">
        <v>73</v>
      </c>
      <c r="C58" t="s">
        <v>49</v>
      </c>
      <c r="D58">
        <v>5</v>
      </c>
      <c r="E58">
        <v>13</v>
      </c>
      <c r="F58">
        <f t="shared" si="0"/>
        <v>65</v>
      </c>
      <c r="G58" t="str">
        <f>LEFT([1]!Tabla2[[#This Row],[Clave_Unica]],1)</f>
        <v>F</v>
      </c>
      <c r="H58" s="3">
        <f>VLOOKUP(Tabla2[[#This Row],[Localidad]],IMPUESTOS_2024!A:D,HLOOKUP(Tabla2[[#This Row],[Tipo de producto]],IMPUESTOS_2024!$A$1:$D$2,2,0),0)*Tabla2[[#This Row],[Total Ticket]]</f>
        <v>3.25</v>
      </c>
      <c r="I5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3.25</v>
      </c>
      <c r="J58" s="8"/>
      <c r="K58" s="8"/>
      <c r="L58" s="2"/>
      <c r="M58" s="2"/>
    </row>
    <row r="59" spans="1:13" x14ac:dyDescent="0.35">
      <c r="A59" t="s">
        <v>9</v>
      </c>
      <c r="B59" t="s">
        <v>50</v>
      </c>
      <c r="C59" t="s">
        <v>51</v>
      </c>
      <c r="D59">
        <v>5</v>
      </c>
      <c r="E59">
        <v>16</v>
      </c>
      <c r="F59">
        <f t="shared" si="0"/>
        <v>80</v>
      </c>
      <c r="G59" t="str">
        <f>LEFT([1]!Tabla2[[#This Row],[Clave_Unica]],1)</f>
        <v>F</v>
      </c>
      <c r="H59" s="3">
        <f>VLOOKUP(Tabla2[[#This Row],[Localidad]],IMPUESTOS_2024!A:D,HLOOKUP(Tabla2[[#This Row],[Tipo de producto]],IMPUESTOS_2024!$A$1:$D$2,2,0),0)*Tabla2[[#This Row],[Total Ticket]]</f>
        <v>4.8</v>
      </c>
      <c r="I5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4.8</v>
      </c>
      <c r="J59" s="8"/>
      <c r="K59" s="8"/>
      <c r="L59" s="2"/>
      <c r="M59" s="2"/>
    </row>
    <row r="60" spans="1:13" x14ac:dyDescent="0.35">
      <c r="A60" t="s">
        <v>25</v>
      </c>
      <c r="B60" t="s">
        <v>61</v>
      </c>
      <c r="C60" t="s">
        <v>62</v>
      </c>
      <c r="D60">
        <v>19</v>
      </c>
      <c r="E60">
        <v>15</v>
      </c>
      <c r="F60">
        <f t="shared" si="0"/>
        <v>285</v>
      </c>
      <c r="G60" t="str">
        <f>LEFT([1]!Tabla2[[#This Row],[Clave_Unica]],1)</f>
        <v>P</v>
      </c>
      <c r="H60" s="3">
        <f>VLOOKUP(Tabla2[[#This Row],[Localidad]],IMPUESTOS_2024!A:D,HLOOKUP(Tabla2[[#This Row],[Tipo de producto]],IMPUESTOS_2024!$A$1:$D$2,2,0),0)*Tabla2[[#This Row],[Total Ticket]]</f>
        <v>19.950000000000003</v>
      </c>
      <c r="I6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19.950000000000003</v>
      </c>
      <c r="J60" s="8"/>
      <c r="K60" s="8"/>
      <c r="L60" s="2"/>
      <c r="M60" s="2"/>
    </row>
    <row r="61" spans="1:13" x14ac:dyDescent="0.35">
      <c r="A61" t="s">
        <v>28</v>
      </c>
      <c r="B61" t="s">
        <v>42</v>
      </c>
      <c r="C61" t="s">
        <v>43</v>
      </c>
      <c r="D61">
        <v>8</v>
      </c>
      <c r="E61">
        <v>14</v>
      </c>
      <c r="F61">
        <f t="shared" si="0"/>
        <v>112</v>
      </c>
      <c r="G61" t="str">
        <f>LEFT([1]!Tabla2[[#This Row],[Clave_Unica]],1)</f>
        <v>F</v>
      </c>
      <c r="H61" s="3">
        <f>VLOOKUP(Tabla2[[#This Row],[Localidad]],IMPUESTOS_2024!A:D,HLOOKUP(Tabla2[[#This Row],[Tipo de producto]],IMPUESTOS_2024!$A$1:$D$2,2,0),0)*Tabla2[[#This Row],[Total Ticket]]</f>
        <v>1.1200000000000001</v>
      </c>
      <c r="I6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1.1200000000000001</v>
      </c>
      <c r="J61" s="8"/>
      <c r="K61" s="8"/>
      <c r="L61" s="2"/>
      <c r="M61" s="2"/>
    </row>
    <row r="62" spans="1:13" x14ac:dyDescent="0.35">
      <c r="A62" t="s">
        <v>19</v>
      </c>
      <c r="B62" t="s">
        <v>73</v>
      </c>
      <c r="C62" t="s">
        <v>49</v>
      </c>
      <c r="D62">
        <v>5</v>
      </c>
      <c r="E62">
        <v>1</v>
      </c>
      <c r="F62">
        <f t="shared" si="0"/>
        <v>5</v>
      </c>
      <c r="G62" t="str">
        <f>LEFT([1]!Tabla2[[#This Row],[Clave_Unica]],1)</f>
        <v>F</v>
      </c>
      <c r="H62" s="3">
        <f>VLOOKUP(Tabla2[[#This Row],[Localidad]],IMPUESTOS_2024!A:D,HLOOKUP(Tabla2[[#This Row],[Tipo de producto]],IMPUESTOS_2024!$A$1:$D$2,2,0),0)*Tabla2[[#This Row],[Total Ticket]]</f>
        <v>0.2</v>
      </c>
      <c r="I6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0.2</v>
      </c>
      <c r="J62" s="8"/>
      <c r="K62" s="8"/>
      <c r="L62" s="2"/>
      <c r="M62" s="2"/>
    </row>
    <row r="63" spans="1:13" x14ac:dyDescent="0.35">
      <c r="A63" t="s">
        <v>26</v>
      </c>
      <c r="B63" t="s">
        <v>50</v>
      </c>
      <c r="C63" t="s">
        <v>51</v>
      </c>
      <c r="D63">
        <v>5</v>
      </c>
      <c r="E63">
        <v>15</v>
      </c>
      <c r="F63">
        <f t="shared" si="0"/>
        <v>75</v>
      </c>
      <c r="G63" t="str">
        <f>LEFT([1]!Tabla2[[#This Row],[Clave_Unica]],1)</f>
        <v>F</v>
      </c>
      <c r="H63" s="3">
        <f>VLOOKUP(Tabla2[[#This Row],[Localidad]],IMPUESTOS_2024!A:D,HLOOKUP(Tabla2[[#This Row],[Tipo de producto]],IMPUESTOS_2024!$A$1:$D$2,2,0),0)*Tabla2[[#This Row],[Total Ticket]]</f>
        <v>0.75</v>
      </c>
      <c r="I6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0.75</v>
      </c>
      <c r="J63" s="8"/>
      <c r="K63" s="8"/>
      <c r="L63" s="2"/>
      <c r="M63" s="2"/>
    </row>
    <row r="64" spans="1:13" x14ac:dyDescent="0.35">
      <c r="A64" t="s">
        <v>14</v>
      </c>
      <c r="B64" t="s">
        <v>63</v>
      </c>
      <c r="C64" t="s">
        <v>64</v>
      </c>
      <c r="D64">
        <v>9</v>
      </c>
      <c r="E64">
        <v>11</v>
      </c>
      <c r="F64">
        <f t="shared" si="0"/>
        <v>99</v>
      </c>
      <c r="G64" t="str">
        <f>LEFT([1]!Tabla2[[#This Row],[Clave_Unica]],1)</f>
        <v>F</v>
      </c>
      <c r="H64" s="3">
        <f>VLOOKUP(Tabla2[[#This Row],[Localidad]],IMPUESTOS_2024!A:D,HLOOKUP(Tabla2[[#This Row],[Tipo de producto]],IMPUESTOS_2024!$A$1:$D$2,2,0),0)*Tabla2[[#This Row],[Total Ticket]]</f>
        <v>0.99</v>
      </c>
      <c r="I6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0.99</v>
      </c>
      <c r="J64" s="8"/>
      <c r="K64" s="8"/>
      <c r="L64" s="2"/>
      <c r="M64" s="2"/>
    </row>
    <row r="65" spans="1:13" x14ac:dyDescent="0.35">
      <c r="A65" t="s">
        <v>8</v>
      </c>
      <c r="B65" t="s">
        <v>67</v>
      </c>
      <c r="C65" t="s">
        <v>62</v>
      </c>
      <c r="D65">
        <v>19</v>
      </c>
      <c r="E65">
        <v>15</v>
      </c>
      <c r="F65">
        <f t="shared" si="0"/>
        <v>285</v>
      </c>
      <c r="G65" t="str">
        <f>LEFT([1]!Tabla2[[#This Row],[Clave_Unica]],1)</f>
        <v>P</v>
      </c>
      <c r="H65" s="3">
        <f>VLOOKUP(Tabla2[[#This Row],[Localidad]],IMPUESTOS_2024!A:D,HLOOKUP(Tabla2[[#This Row],[Tipo de producto]],IMPUESTOS_2024!$A$1:$D$2,2,0),0)*Tabla2[[#This Row],[Total Ticket]]</f>
        <v>22.8</v>
      </c>
      <c r="I6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22.8</v>
      </c>
      <c r="J65" s="8"/>
      <c r="K65" s="8"/>
      <c r="L65" s="2"/>
      <c r="M65" s="2"/>
    </row>
    <row r="66" spans="1:13" x14ac:dyDescent="0.35">
      <c r="A66" t="s">
        <v>9</v>
      </c>
      <c r="B66" t="s">
        <v>68</v>
      </c>
      <c r="C66" t="s">
        <v>64</v>
      </c>
      <c r="D66">
        <v>5</v>
      </c>
      <c r="E66">
        <v>2</v>
      </c>
      <c r="F66">
        <f t="shared" si="0"/>
        <v>10</v>
      </c>
      <c r="G66" t="str">
        <f>LEFT([1]!Tabla2[[#This Row],[Clave_Unica]],1)</f>
        <v>F</v>
      </c>
      <c r="H66" s="3">
        <f>VLOOKUP(Tabla2[[#This Row],[Localidad]],IMPUESTOS_2024!A:D,HLOOKUP(Tabla2[[#This Row],[Tipo de producto]],IMPUESTOS_2024!$A$1:$D$2,2,0),0)*Tabla2[[#This Row],[Total Ticket]]</f>
        <v>0.6</v>
      </c>
      <c r="I6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0.6</v>
      </c>
      <c r="J66" s="8"/>
      <c r="K66" s="8"/>
      <c r="L66" s="2"/>
      <c r="M66" s="2"/>
    </row>
    <row r="67" spans="1:13" x14ac:dyDescent="0.35">
      <c r="A67" t="s">
        <v>29</v>
      </c>
      <c r="B67" t="s">
        <v>67</v>
      </c>
      <c r="C67" t="s">
        <v>62</v>
      </c>
      <c r="D67">
        <v>19</v>
      </c>
      <c r="E67">
        <v>11</v>
      </c>
      <c r="F67">
        <f t="shared" ref="F67:F130" si="1">+D67*E67</f>
        <v>209</v>
      </c>
      <c r="G67" t="str">
        <f>LEFT([1]!Tabla2[[#This Row],[Clave_Unica]],1)</f>
        <v>P</v>
      </c>
      <c r="H67" s="3">
        <f>VLOOKUP(Tabla2[[#This Row],[Localidad]],IMPUESTOS_2024!A:D,HLOOKUP(Tabla2[[#This Row],[Tipo de producto]],IMPUESTOS_2024!$A$1:$D$2,2,0),0)*Tabla2[[#This Row],[Total Ticket]]</f>
        <v>14.63</v>
      </c>
      <c r="I6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14.63</v>
      </c>
      <c r="J67" s="8"/>
      <c r="K67" s="8"/>
      <c r="L67" s="2"/>
      <c r="M67" s="2"/>
    </row>
    <row r="68" spans="1:13" x14ac:dyDescent="0.35">
      <c r="A68" t="s">
        <v>24</v>
      </c>
      <c r="B68" t="s">
        <v>55</v>
      </c>
      <c r="C68" t="s">
        <v>56</v>
      </c>
      <c r="D68">
        <v>7</v>
      </c>
      <c r="E68">
        <v>20</v>
      </c>
      <c r="F68">
        <f t="shared" si="1"/>
        <v>140</v>
      </c>
      <c r="G68" t="str">
        <f>LEFT([1]!Tabla2[[#This Row],[Clave_Unica]],1)</f>
        <v>F</v>
      </c>
      <c r="H68" s="3">
        <f>VLOOKUP(Tabla2[[#This Row],[Localidad]],IMPUESTOS_2024!A:D,HLOOKUP(Tabla2[[#This Row],[Tipo de producto]],IMPUESTOS_2024!$A$1:$D$2,2,0),0)*Tabla2[[#This Row],[Total Ticket]]</f>
        <v>4.2</v>
      </c>
      <c r="I6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4.2</v>
      </c>
      <c r="J68" s="8"/>
      <c r="K68" s="8"/>
      <c r="L68" s="2"/>
      <c r="M68" s="2"/>
    </row>
    <row r="69" spans="1:13" x14ac:dyDescent="0.35">
      <c r="A69" t="s">
        <v>13</v>
      </c>
      <c r="B69" t="s">
        <v>46</v>
      </c>
      <c r="C69" t="s">
        <v>47</v>
      </c>
      <c r="D69">
        <v>1</v>
      </c>
      <c r="E69">
        <v>13</v>
      </c>
      <c r="F69">
        <f t="shared" si="1"/>
        <v>13</v>
      </c>
      <c r="G69" t="str">
        <f>LEFT([1]!Tabla2[[#This Row],[Clave_Unica]],1)</f>
        <v>F</v>
      </c>
      <c r="H69" s="3">
        <f>VLOOKUP(Tabla2[[#This Row],[Localidad]],IMPUESTOS_2024!A:D,HLOOKUP(Tabla2[[#This Row],[Tipo de producto]],IMPUESTOS_2024!$A$1:$D$2,2,0),0)*Tabla2[[#This Row],[Total Ticket]]</f>
        <v>0.65</v>
      </c>
      <c r="I6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0.65</v>
      </c>
      <c r="J69" s="8"/>
      <c r="K69" s="8"/>
      <c r="L69" s="2"/>
      <c r="M69" s="2"/>
    </row>
    <row r="70" spans="1:13" x14ac:dyDescent="0.35">
      <c r="A70" t="s">
        <v>23</v>
      </c>
      <c r="B70" t="s">
        <v>69</v>
      </c>
      <c r="C70" t="s">
        <v>64</v>
      </c>
      <c r="D70">
        <v>1</v>
      </c>
      <c r="E70">
        <v>10</v>
      </c>
      <c r="F70">
        <f t="shared" si="1"/>
        <v>10</v>
      </c>
      <c r="G70" t="str">
        <f>LEFT([1]!Tabla2[[#This Row],[Clave_Unica]],1)</f>
        <v>F</v>
      </c>
      <c r="H70" s="3">
        <f>VLOOKUP(Tabla2[[#This Row],[Localidad]],IMPUESTOS_2024!A:D,HLOOKUP(Tabla2[[#This Row],[Tipo de producto]],IMPUESTOS_2024!$A$1:$D$2,2,0),0)*Tabla2[[#This Row],[Total Ticket]]</f>
        <v>0.3</v>
      </c>
      <c r="I7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0.3</v>
      </c>
      <c r="J70" s="8"/>
      <c r="K70" s="8"/>
      <c r="L70" s="2"/>
      <c r="M70" s="2"/>
    </row>
    <row r="71" spans="1:13" x14ac:dyDescent="0.35">
      <c r="A71" t="s">
        <v>9</v>
      </c>
      <c r="B71" t="s">
        <v>52</v>
      </c>
      <c r="C71" t="s">
        <v>53</v>
      </c>
      <c r="D71">
        <v>14</v>
      </c>
      <c r="E71">
        <v>16</v>
      </c>
      <c r="F71">
        <f t="shared" si="1"/>
        <v>224</v>
      </c>
      <c r="G71" t="str">
        <f>LEFT([1]!Tabla2[[#This Row],[Clave_Unica]],1)</f>
        <v>P</v>
      </c>
      <c r="H71" s="3">
        <f>VLOOKUP(Tabla2[[#This Row],[Localidad]],IMPUESTOS_2024!A:D,HLOOKUP(Tabla2[[#This Row],[Tipo de producto]],IMPUESTOS_2024!$A$1:$D$2,2,0),0)*Tabla2[[#This Row],[Total Ticket]]</f>
        <v>17.920000000000002</v>
      </c>
      <c r="I7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17.920000000000002</v>
      </c>
      <c r="J71" s="8"/>
      <c r="K71" s="8"/>
      <c r="L71" s="2"/>
      <c r="M71" s="2"/>
    </row>
    <row r="72" spans="1:13" x14ac:dyDescent="0.35">
      <c r="A72" t="s">
        <v>21</v>
      </c>
      <c r="B72" t="s">
        <v>71</v>
      </c>
      <c r="C72" t="s">
        <v>62</v>
      </c>
      <c r="D72">
        <v>11</v>
      </c>
      <c r="E72">
        <v>20</v>
      </c>
      <c r="F72">
        <f t="shared" si="1"/>
        <v>220</v>
      </c>
      <c r="G72" t="str">
        <f>LEFT([1]!Tabla2[[#This Row],[Clave_Unica]],1)</f>
        <v>F</v>
      </c>
      <c r="H72" s="3">
        <f>VLOOKUP(Tabla2[[#This Row],[Localidad]],IMPUESTOS_2024!A:D,HLOOKUP(Tabla2[[#This Row],[Tipo de producto]],IMPUESTOS_2024!$A$1:$D$2,2,0),0)*Tabla2[[#This Row],[Total Ticket]]</f>
        <v>2.2000000000000002</v>
      </c>
      <c r="I7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2.2000000000000002</v>
      </c>
      <c r="J72" s="8"/>
      <c r="K72" s="8"/>
      <c r="L72" s="2"/>
      <c r="M72" s="2"/>
    </row>
    <row r="73" spans="1:13" x14ac:dyDescent="0.35">
      <c r="A73" t="s">
        <v>21</v>
      </c>
      <c r="B73" t="s">
        <v>61</v>
      </c>
      <c r="C73" t="s">
        <v>62</v>
      </c>
      <c r="D73">
        <v>19</v>
      </c>
      <c r="E73">
        <v>7</v>
      </c>
      <c r="F73">
        <f t="shared" si="1"/>
        <v>133</v>
      </c>
      <c r="G73" t="str">
        <f>LEFT([1]!Tabla2[[#This Row],[Clave_Unica]],1)</f>
        <v>P</v>
      </c>
      <c r="H73" s="3">
        <f>VLOOKUP(Tabla2[[#This Row],[Localidad]],IMPUESTOS_2024!A:D,HLOOKUP(Tabla2[[#This Row],[Tipo de producto]],IMPUESTOS_2024!$A$1:$D$2,2,0),0)*Tabla2[[#This Row],[Total Ticket]]</f>
        <v>7.9799999999999995</v>
      </c>
      <c r="I7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7.9799999999999995</v>
      </c>
      <c r="J73" s="8"/>
      <c r="K73" s="8"/>
      <c r="L73" s="2"/>
      <c r="M73" s="2"/>
    </row>
    <row r="74" spans="1:13" x14ac:dyDescent="0.35">
      <c r="A74" t="s">
        <v>13</v>
      </c>
      <c r="B74" t="s">
        <v>74</v>
      </c>
      <c r="C74" t="s">
        <v>66</v>
      </c>
      <c r="D74">
        <v>3</v>
      </c>
      <c r="E74">
        <v>12</v>
      </c>
      <c r="F74">
        <f t="shared" si="1"/>
        <v>36</v>
      </c>
      <c r="G74" t="str">
        <f>LEFT([1]!Tabla2[[#This Row],[Clave_Unica]],1)</f>
        <v>F</v>
      </c>
      <c r="H74" s="3">
        <f>VLOOKUP(Tabla2[[#This Row],[Localidad]],IMPUESTOS_2024!A:D,HLOOKUP(Tabla2[[#This Row],[Tipo de producto]],IMPUESTOS_2024!$A$1:$D$2,2,0),0)*Tabla2[[#This Row],[Total Ticket]]</f>
        <v>1.8</v>
      </c>
      <c r="I7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1.8</v>
      </c>
      <c r="J74" s="8"/>
      <c r="K74" s="8"/>
      <c r="L74" s="2"/>
      <c r="M74" s="2"/>
    </row>
    <row r="75" spans="1:13" x14ac:dyDescent="0.35">
      <c r="A75" t="s">
        <v>31</v>
      </c>
      <c r="B75" t="s">
        <v>46</v>
      </c>
      <c r="C75" t="s">
        <v>47</v>
      </c>
      <c r="D75">
        <v>1</v>
      </c>
      <c r="E75">
        <v>11</v>
      </c>
      <c r="F75">
        <f t="shared" si="1"/>
        <v>11</v>
      </c>
      <c r="G75" t="str">
        <f>LEFT([1]!Tabla2[[#This Row],[Clave_Unica]],1)</f>
        <v>F</v>
      </c>
      <c r="H75" s="3">
        <f>VLOOKUP(Tabla2[[#This Row],[Localidad]],IMPUESTOS_2024!A:D,HLOOKUP(Tabla2[[#This Row],[Tipo de producto]],IMPUESTOS_2024!$A$1:$D$2,2,0),0)*Tabla2[[#This Row],[Total Ticket]]</f>
        <v>0.44</v>
      </c>
      <c r="I7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0.44</v>
      </c>
      <c r="J75" s="8"/>
      <c r="K75" s="8"/>
      <c r="L75" s="2"/>
      <c r="M75" s="2"/>
    </row>
    <row r="76" spans="1:13" x14ac:dyDescent="0.35">
      <c r="A76" t="s">
        <v>22</v>
      </c>
      <c r="B76" t="s">
        <v>48</v>
      </c>
      <c r="C76" t="s">
        <v>49</v>
      </c>
      <c r="D76">
        <v>4</v>
      </c>
      <c r="E76">
        <v>15</v>
      </c>
      <c r="F76">
        <f t="shared" si="1"/>
        <v>60</v>
      </c>
      <c r="G76" t="str">
        <f>LEFT([1]!Tabla2[[#This Row],[Clave_Unica]],1)</f>
        <v>F</v>
      </c>
      <c r="H76" s="3">
        <f>VLOOKUP(Tabla2[[#This Row],[Localidad]],IMPUESTOS_2024!A:D,HLOOKUP(Tabla2[[#This Row],[Tipo de producto]],IMPUESTOS_2024!$A$1:$D$2,2,0),0)*Tabla2[[#This Row],[Total Ticket]]</f>
        <v>2.4</v>
      </c>
      <c r="I7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2.4</v>
      </c>
      <c r="J76" s="8"/>
      <c r="K76" s="8"/>
      <c r="L76" s="2"/>
      <c r="M76" s="2"/>
    </row>
    <row r="77" spans="1:13" x14ac:dyDescent="0.35">
      <c r="A77" t="s">
        <v>8</v>
      </c>
      <c r="B77" t="s">
        <v>69</v>
      </c>
      <c r="C77" t="s">
        <v>64</v>
      </c>
      <c r="D77">
        <v>1</v>
      </c>
      <c r="E77">
        <v>12</v>
      </c>
      <c r="F77">
        <f t="shared" si="1"/>
        <v>12</v>
      </c>
      <c r="G77" t="str">
        <f>LEFT([1]!Tabla2[[#This Row],[Clave_Unica]],1)</f>
        <v>F</v>
      </c>
      <c r="H77" s="3">
        <f>VLOOKUP(Tabla2[[#This Row],[Localidad]],IMPUESTOS_2024!A:D,HLOOKUP(Tabla2[[#This Row],[Tipo de producto]],IMPUESTOS_2024!$A$1:$D$2,2,0),0)*Tabla2[[#This Row],[Total Ticket]]</f>
        <v>0.60000000000000009</v>
      </c>
      <c r="I7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0.60000000000000009</v>
      </c>
      <c r="J77" s="8"/>
      <c r="K77" s="8"/>
      <c r="L77" s="2"/>
      <c r="M77" s="2"/>
    </row>
    <row r="78" spans="1:13" x14ac:dyDescent="0.35">
      <c r="A78" t="s">
        <v>23</v>
      </c>
      <c r="B78" t="s">
        <v>70</v>
      </c>
      <c r="C78" t="s">
        <v>58</v>
      </c>
      <c r="D78">
        <v>8</v>
      </c>
      <c r="E78">
        <v>5</v>
      </c>
      <c r="F78">
        <f t="shared" si="1"/>
        <v>40</v>
      </c>
      <c r="G78" t="str">
        <f>LEFT([1]!Tabla2[[#This Row],[Clave_Unica]],1)</f>
        <v>F</v>
      </c>
      <c r="H78" s="3">
        <f>VLOOKUP(Tabla2[[#This Row],[Localidad]],IMPUESTOS_2024!A:D,HLOOKUP(Tabla2[[#This Row],[Tipo de producto]],IMPUESTOS_2024!$A$1:$D$2,2,0),0)*Tabla2[[#This Row],[Total Ticket]]</f>
        <v>1.2</v>
      </c>
      <c r="I7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1.2</v>
      </c>
      <c r="J78" s="8"/>
      <c r="K78" s="8"/>
      <c r="L78" s="2"/>
      <c r="M78" s="2"/>
    </row>
    <row r="79" spans="1:13" x14ac:dyDescent="0.35">
      <c r="A79" t="s">
        <v>17</v>
      </c>
      <c r="B79" t="s">
        <v>63</v>
      </c>
      <c r="C79" t="s">
        <v>64</v>
      </c>
      <c r="D79">
        <v>9</v>
      </c>
      <c r="E79">
        <v>11</v>
      </c>
      <c r="F79">
        <f t="shared" si="1"/>
        <v>99</v>
      </c>
      <c r="G79" t="str">
        <f>LEFT([1]!Tabla2[[#This Row],[Clave_Unica]],1)</f>
        <v>F</v>
      </c>
      <c r="H79" s="3">
        <f>VLOOKUP(Tabla2[[#This Row],[Localidad]],IMPUESTOS_2024!A:D,HLOOKUP(Tabla2[[#This Row],[Tipo de producto]],IMPUESTOS_2024!$A$1:$D$2,2,0),0)*Tabla2[[#This Row],[Total Ticket]]</f>
        <v>1.98</v>
      </c>
      <c r="I7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1.98</v>
      </c>
      <c r="J79" s="8"/>
      <c r="K79" s="8"/>
      <c r="L79" s="2"/>
      <c r="M79" s="2"/>
    </row>
    <row r="80" spans="1:13" x14ac:dyDescent="0.35">
      <c r="A80" t="s">
        <v>28</v>
      </c>
      <c r="B80" t="s">
        <v>42</v>
      </c>
      <c r="C80" t="s">
        <v>43</v>
      </c>
      <c r="D80">
        <v>8</v>
      </c>
      <c r="E80">
        <v>19</v>
      </c>
      <c r="F80">
        <f t="shared" si="1"/>
        <v>152</v>
      </c>
      <c r="G80" t="str">
        <f>LEFT([1]!Tabla2[[#This Row],[Clave_Unica]],1)</f>
        <v>F</v>
      </c>
      <c r="H80" s="3">
        <f>VLOOKUP(Tabla2[[#This Row],[Localidad]],IMPUESTOS_2024!A:D,HLOOKUP(Tabla2[[#This Row],[Tipo de producto]],IMPUESTOS_2024!$A$1:$D$2,2,0),0)*Tabla2[[#This Row],[Total Ticket]]</f>
        <v>1.52</v>
      </c>
      <c r="I8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1.52</v>
      </c>
      <c r="J80" s="8"/>
      <c r="K80" s="8"/>
      <c r="L80" s="2"/>
      <c r="M80" s="2"/>
    </row>
    <row r="81" spans="1:13" x14ac:dyDescent="0.35">
      <c r="A81" t="s">
        <v>17</v>
      </c>
      <c r="B81" t="s">
        <v>68</v>
      </c>
      <c r="C81" t="s">
        <v>64</v>
      </c>
      <c r="D81">
        <v>5</v>
      </c>
      <c r="E81">
        <v>8</v>
      </c>
      <c r="F81">
        <f t="shared" si="1"/>
        <v>40</v>
      </c>
      <c r="G81" t="str">
        <f>LEFT([1]!Tabla2[[#This Row],[Clave_Unica]],1)</f>
        <v>F</v>
      </c>
      <c r="H81" s="3">
        <f>VLOOKUP(Tabla2[[#This Row],[Localidad]],IMPUESTOS_2024!A:D,HLOOKUP(Tabla2[[#This Row],[Tipo de producto]],IMPUESTOS_2024!$A$1:$D$2,2,0),0)*Tabla2[[#This Row],[Total Ticket]]</f>
        <v>0.8</v>
      </c>
      <c r="I8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</v>
      </c>
      <c r="J81" s="8"/>
      <c r="K81" s="8"/>
      <c r="L81" s="2"/>
      <c r="M81" s="2"/>
    </row>
    <row r="82" spans="1:13" x14ac:dyDescent="0.35">
      <c r="A82" t="s">
        <v>10</v>
      </c>
      <c r="B82" t="s">
        <v>44</v>
      </c>
      <c r="C82" t="s">
        <v>45</v>
      </c>
      <c r="D82">
        <v>500</v>
      </c>
      <c r="E82">
        <v>9</v>
      </c>
      <c r="F82">
        <f t="shared" si="1"/>
        <v>4500</v>
      </c>
      <c r="G82" t="str">
        <f>LEFT([1]!Tabla2[[#This Row],[Clave_Unica]],1)</f>
        <v>T</v>
      </c>
      <c r="H82" s="3">
        <f>VLOOKUP(Tabla2[[#This Row],[Localidad]],IMPUESTOS_2024!A:D,HLOOKUP(Tabla2[[#This Row],[Tipo de producto]],IMPUESTOS_2024!$A$1:$D$2,2,0),0)*Tabla2[[#This Row],[Total Ticket]]</f>
        <v>450</v>
      </c>
      <c r="I8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450</v>
      </c>
      <c r="J82" s="8"/>
      <c r="K82" s="8"/>
      <c r="L82" s="2"/>
      <c r="M82" s="2"/>
    </row>
    <row r="83" spans="1:13" x14ac:dyDescent="0.35">
      <c r="A83" t="s">
        <v>11</v>
      </c>
      <c r="B83" t="s">
        <v>59</v>
      </c>
      <c r="C83" t="s">
        <v>60</v>
      </c>
      <c r="D83">
        <v>7</v>
      </c>
      <c r="E83">
        <v>7</v>
      </c>
      <c r="F83">
        <f t="shared" si="1"/>
        <v>49</v>
      </c>
      <c r="G83" t="str">
        <f>LEFT([1]!Tabla2[[#This Row],[Clave_Unica]],1)</f>
        <v>F</v>
      </c>
      <c r="H83" s="3">
        <f>VLOOKUP(Tabla2[[#This Row],[Localidad]],IMPUESTOS_2024!A:D,HLOOKUP(Tabla2[[#This Row],[Tipo de producto]],IMPUESTOS_2024!$A$1:$D$2,2,0),0)*Tabla2[[#This Row],[Total Ticket]]</f>
        <v>1.96</v>
      </c>
      <c r="I8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1.96</v>
      </c>
      <c r="J83" s="8"/>
      <c r="K83" s="8"/>
      <c r="L83" s="2"/>
      <c r="M83" s="2"/>
    </row>
    <row r="84" spans="1:13" x14ac:dyDescent="0.35">
      <c r="A84" t="s">
        <v>11</v>
      </c>
      <c r="B84" t="s">
        <v>44</v>
      </c>
      <c r="C84" t="s">
        <v>45</v>
      </c>
      <c r="D84">
        <v>500</v>
      </c>
      <c r="E84">
        <v>6</v>
      </c>
      <c r="F84">
        <f t="shared" si="1"/>
        <v>3000</v>
      </c>
      <c r="G84" t="str">
        <f>LEFT([1]!Tabla2[[#This Row],[Clave_Unica]],1)</f>
        <v>T</v>
      </c>
      <c r="H84" s="3">
        <f>VLOOKUP(Tabla2[[#This Row],[Localidad]],IMPUESTOS_2024!A:D,HLOOKUP(Tabla2[[#This Row],[Tipo de producto]],IMPUESTOS_2024!$A$1:$D$2,2,0),0)*Tabla2[[#This Row],[Total Ticket]]</f>
        <v>450</v>
      </c>
      <c r="I8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450</v>
      </c>
      <c r="J84" s="8"/>
      <c r="K84" s="8"/>
      <c r="L84" s="2"/>
      <c r="M84" s="2"/>
    </row>
    <row r="85" spans="1:13" x14ac:dyDescent="0.35">
      <c r="A85" t="s">
        <v>15</v>
      </c>
      <c r="B85" t="s">
        <v>61</v>
      </c>
      <c r="C85" t="s">
        <v>62</v>
      </c>
      <c r="D85">
        <v>19</v>
      </c>
      <c r="E85">
        <v>4</v>
      </c>
      <c r="F85">
        <f t="shared" si="1"/>
        <v>76</v>
      </c>
      <c r="G85" t="str">
        <f>LEFT([1]!Tabla2[[#This Row],[Clave_Unica]],1)</f>
        <v>P</v>
      </c>
      <c r="H85" s="3">
        <f>VLOOKUP(Tabla2[[#This Row],[Localidad]],IMPUESTOS_2024!A:D,HLOOKUP(Tabla2[[#This Row],[Tipo de producto]],IMPUESTOS_2024!$A$1:$D$2,2,0),0)*Tabla2[[#This Row],[Total Ticket]]</f>
        <v>7.6000000000000005</v>
      </c>
      <c r="I8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7.6000000000000005</v>
      </c>
      <c r="J85" s="8"/>
      <c r="K85" s="8"/>
      <c r="L85" s="2"/>
      <c r="M85" s="2"/>
    </row>
    <row r="86" spans="1:13" x14ac:dyDescent="0.35">
      <c r="A86" t="s">
        <v>23</v>
      </c>
      <c r="B86" t="s">
        <v>65</v>
      </c>
      <c r="C86" t="s">
        <v>66</v>
      </c>
      <c r="D86">
        <v>4</v>
      </c>
      <c r="E86">
        <v>17</v>
      </c>
      <c r="F86">
        <f t="shared" si="1"/>
        <v>68</v>
      </c>
      <c r="G86" t="str">
        <f>LEFT([1]!Tabla2[[#This Row],[Clave_Unica]],1)</f>
        <v>F</v>
      </c>
      <c r="H86" s="3">
        <f>VLOOKUP(Tabla2[[#This Row],[Localidad]],IMPUESTOS_2024!A:D,HLOOKUP(Tabla2[[#This Row],[Tipo de producto]],IMPUESTOS_2024!$A$1:$D$2,2,0),0)*Tabla2[[#This Row],[Total Ticket]]</f>
        <v>2.04</v>
      </c>
      <c r="I8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2.04</v>
      </c>
      <c r="J86" s="8"/>
      <c r="K86" s="8"/>
      <c r="L86" s="2"/>
      <c r="M86" s="2"/>
    </row>
    <row r="87" spans="1:13" x14ac:dyDescent="0.35">
      <c r="A87" t="s">
        <v>13</v>
      </c>
      <c r="B87" t="s">
        <v>74</v>
      </c>
      <c r="C87" t="s">
        <v>66</v>
      </c>
      <c r="D87">
        <v>3</v>
      </c>
      <c r="E87">
        <v>10</v>
      </c>
      <c r="F87">
        <f t="shared" si="1"/>
        <v>30</v>
      </c>
      <c r="G87" t="str">
        <f>LEFT([1]!Tabla2[[#This Row],[Clave_Unica]],1)</f>
        <v>F</v>
      </c>
      <c r="H87" s="3">
        <f>VLOOKUP(Tabla2[[#This Row],[Localidad]],IMPUESTOS_2024!A:D,HLOOKUP(Tabla2[[#This Row],[Tipo de producto]],IMPUESTOS_2024!$A$1:$D$2,2,0),0)*Tabla2[[#This Row],[Total Ticket]]</f>
        <v>1.5</v>
      </c>
      <c r="I8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1.5</v>
      </c>
      <c r="J87" s="8"/>
      <c r="K87" s="8"/>
      <c r="L87" s="2"/>
      <c r="M87" s="2"/>
    </row>
    <row r="88" spans="1:13" x14ac:dyDescent="0.35">
      <c r="A88" t="s">
        <v>23</v>
      </c>
      <c r="B88" t="s">
        <v>73</v>
      </c>
      <c r="C88" t="s">
        <v>49</v>
      </c>
      <c r="D88">
        <v>5</v>
      </c>
      <c r="E88">
        <v>10</v>
      </c>
      <c r="F88">
        <f t="shared" si="1"/>
        <v>50</v>
      </c>
      <c r="G88" t="str">
        <f>LEFT([1]!Tabla2[[#This Row],[Clave_Unica]],1)</f>
        <v>F</v>
      </c>
      <c r="H88" s="3">
        <f>VLOOKUP(Tabla2[[#This Row],[Localidad]],IMPUESTOS_2024!A:D,HLOOKUP(Tabla2[[#This Row],[Tipo de producto]],IMPUESTOS_2024!$A$1:$D$2,2,0),0)*Tabla2[[#This Row],[Total Ticket]]</f>
        <v>1.5</v>
      </c>
      <c r="I8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1.5</v>
      </c>
      <c r="J88" s="8"/>
      <c r="K88" s="8"/>
      <c r="L88" s="2"/>
      <c r="M88" s="2"/>
    </row>
    <row r="89" spans="1:13" x14ac:dyDescent="0.35">
      <c r="A89" t="s">
        <v>24</v>
      </c>
      <c r="B89" t="s">
        <v>42</v>
      </c>
      <c r="C89" t="s">
        <v>43</v>
      </c>
      <c r="D89">
        <v>8</v>
      </c>
      <c r="E89">
        <v>5</v>
      </c>
      <c r="F89">
        <f t="shared" si="1"/>
        <v>40</v>
      </c>
      <c r="G89" t="str">
        <f>LEFT([1]!Tabla2[[#This Row],[Clave_Unica]],1)</f>
        <v>F</v>
      </c>
      <c r="H89" s="3">
        <f>VLOOKUP(Tabla2[[#This Row],[Localidad]],IMPUESTOS_2024!A:D,HLOOKUP(Tabla2[[#This Row],[Tipo de producto]],IMPUESTOS_2024!$A$1:$D$2,2,0),0)*Tabla2[[#This Row],[Total Ticket]]</f>
        <v>1.2</v>
      </c>
      <c r="I8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1.2</v>
      </c>
      <c r="J89" s="8"/>
      <c r="K89" s="8"/>
      <c r="L89" s="2"/>
      <c r="M89" s="2"/>
    </row>
    <row r="90" spans="1:13" x14ac:dyDescent="0.35">
      <c r="A90" t="s">
        <v>20</v>
      </c>
      <c r="B90" t="s">
        <v>68</v>
      </c>
      <c r="C90" t="s">
        <v>64</v>
      </c>
      <c r="D90">
        <v>5</v>
      </c>
      <c r="E90">
        <v>18</v>
      </c>
      <c r="F90">
        <f t="shared" si="1"/>
        <v>90</v>
      </c>
      <c r="G90" t="str">
        <f>LEFT([1]!Tabla2[[#This Row],[Clave_Unica]],1)</f>
        <v>F</v>
      </c>
      <c r="H90" s="3">
        <f>VLOOKUP(Tabla2[[#This Row],[Localidad]],IMPUESTOS_2024!A:D,HLOOKUP(Tabla2[[#This Row],[Tipo de producto]],IMPUESTOS_2024!$A$1:$D$2,2,0),0)*Tabla2[[#This Row],[Total Ticket]]</f>
        <v>0.9</v>
      </c>
      <c r="I9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0.9</v>
      </c>
      <c r="J90" s="8"/>
      <c r="K90" s="8"/>
      <c r="L90" s="2"/>
      <c r="M90" s="2"/>
    </row>
    <row r="91" spans="1:13" x14ac:dyDescent="0.35">
      <c r="A91" t="s">
        <v>25</v>
      </c>
      <c r="B91" t="s">
        <v>48</v>
      </c>
      <c r="C91" t="s">
        <v>49</v>
      </c>
      <c r="D91">
        <v>4</v>
      </c>
      <c r="E91">
        <v>20</v>
      </c>
      <c r="F91">
        <f t="shared" si="1"/>
        <v>80</v>
      </c>
      <c r="G91" t="str">
        <f>LEFT([1]!Tabla2[[#This Row],[Clave_Unica]],1)</f>
        <v>F</v>
      </c>
      <c r="H91" s="3">
        <f>VLOOKUP(Tabla2[[#This Row],[Localidad]],IMPUESTOS_2024!A:D,HLOOKUP(Tabla2[[#This Row],[Tipo de producto]],IMPUESTOS_2024!$A$1:$D$2,2,0),0)*Tabla2[[#This Row],[Total Ticket]]</f>
        <v>4.8</v>
      </c>
      <c r="I9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4.8</v>
      </c>
      <c r="J91" s="8"/>
      <c r="K91" s="8"/>
      <c r="L91" s="2"/>
      <c r="M91" s="2"/>
    </row>
    <row r="92" spans="1:13" x14ac:dyDescent="0.35">
      <c r="A92" t="s">
        <v>10</v>
      </c>
      <c r="B92" t="s">
        <v>74</v>
      </c>
      <c r="C92" t="s">
        <v>66</v>
      </c>
      <c r="D92">
        <v>3</v>
      </c>
      <c r="E92">
        <v>9</v>
      </c>
      <c r="F92">
        <f t="shared" si="1"/>
        <v>27</v>
      </c>
      <c r="G92" t="str">
        <f>LEFT([1]!Tabla2[[#This Row],[Clave_Unica]],1)</f>
        <v>F</v>
      </c>
      <c r="H92" s="3">
        <f>VLOOKUP(Tabla2[[#This Row],[Localidad]],IMPUESTOS_2024!A:D,HLOOKUP(Tabla2[[#This Row],[Tipo de producto]],IMPUESTOS_2024!$A$1:$D$2,2,0),0)*Tabla2[[#This Row],[Total Ticket]]</f>
        <v>1.08</v>
      </c>
      <c r="I9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1.08</v>
      </c>
      <c r="J92" s="8"/>
      <c r="K92" s="8"/>
      <c r="L92" s="2"/>
      <c r="M92" s="2"/>
    </row>
    <row r="93" spans="1:13" x14ac:dyDescent="0.35">
      <c r="A93" t="s">
        <v>25</v>
      </c>
      <c r="B93" t="s">
        <v>50</v>
      </c>
      <c r="C93" t="s">
        <v>51</v>
      </c>
      <c r="D93">
        <v>5</v>
      </c>
      <c r="E93">
        <v>18</v>
      </c>
      <c r="F93">
        <f t="shared" si="1"/>
        <v>90</v>
      </c>
      <c r="G93" t="str">
        <f>LEFT([1]!Tabla2[[#This Row],[Clave_Unica]],1)</f>
        <v>F</v>
      </c>
      <c r="H93" s="3">
        <f>VLOOKUP(Tabla2[[#This Row],[Localidad]],IMPUESTOS_2024!A:D,HLOOKUP(Tabla2[[#This Row],[Tipo de producto]],IMPUESTOS_2024!$A$1:$D$2,2,0),0)*Tabla2[[#This Row],[Total Ticket]]</f>
        <v>5.3999999999999995</v>
      </c>
      <c r="I9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5.3999999999999995</v>
      </c>
      <c r="J93" s="8"/>
      <c r="K93" s="8"/>
      <c r="L93" s="2"/>
      <c r="M93" s="2"/>
    </row>
    <row r="94" spans="1:13" x14ac:dyDescent="0.35">
      <c r="A94" t="s">
        <v>18</v>
      </c>
      <c r="B94" t="s">
        <v>55</v>
      </c>
      <c r="C94" t="s">
        <v>56</v>
      </c>
      <c r="D94">
        <v>7</v>
      </c>
      <c r="E94">
        <v>10</v>
      </c>
      <c r="F94">
        <f t="shared" si="1"/>
        <v>70</v>
      </c>
      <c r="G94" t="str">
        <f>LEFT([1]!Tabla2[[#This Row],[Clave_Unica]],1)</f>
        <v>F</v>
      </c>
      <c r="H94" s="3">
        <f>VLOOKUP(Tabla2[[#This Row],[Localidad]],IMPUESTOS_2024!A:D,HLOOKUP(Tabla2[[#This Row],[Tipo de producto]],IMPUESTOS_2024!$A$1:$D$2,2,0),0)*Tabla2[[#This Row],[Total Ticket]]</f>
        <v>1.4000000000000001</v>
      </c>
      <c r="I9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1.4000000000000001</v>
      </c>
      <c r="J94" s="8"/>
      <c r="K94" s="8"/>
      <c r="L94" s="2"/>
      <c r="M94" s="2"/>
    </row>
    <row r="95" spans="1:13" x14ac:dyDescent="0.35">
      <c r="A95" t="s">
        <v>23</v>
      </c>
      <c r="B95" t="s">
        <v>68</v>
      </c>
      <c r="C95" t="s">
        <v>64</v>
      </c>
      <c r="D95">
        <v>5</v>
      </c>
      <c r="E95">
        <v>8</v>
      </c>
      <c r="F95">
        <f t="shared" si="1"/>
        <v>40</v>
      </c>
      <c r="G95" t="str">
        <f>LEFT([1]!Tabla2[[#This Row],[Clave_Unica]],1)</f>
        <v>F</v>
      </c>
      <c r="H95" s="3">
        <f>VLOOKUP(Tabla2[[#This Row],[Localidad]],IMPUESTOS_2024!A:D,HLOOKUP(Tabla2[[#This Row],[Tipo de producto]],IMPUESTOS_2024!$A$1:$D$2,2,0),0)*Tabla2[[#This Row],[Total Ticket]]</f>
        <v>1.2</v>
      </c>
      <c r="I9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1.2</v>
      </c>
      <c r="J95" s="8"/>
      <c r="K95" s="8"/>
      <c r="L95" s="2"/>
      <c r="M95" s="2"/>
    </row>
    <row r="96" spans="1:13" x14ac:dyDescent="0.35">
      <c r="A96" t="s">
        <v>16</v>
      </c>
      <c r="B96" t="s">
        <v>46</v>
      </c>
      <c r="C96" t="s">
        <v>47</v>
      </c>
      <c r="D96">
        <v>1</v>
      </c>
      <c r="E96">
        <v>4</v>
      </c>
      <c r="F96">
        <f t="shared" si="1"/>
        <v>4</v>
      </c>
      <c r="G96" t="str">
        <f>LEFT([1]!Tabla2[[#This Row],[Clave_Unica]],1)</f>
        <v>F</v>
      </c>
      <c r="H96" s="3">
        <f>VLOOKUP(Tabla2[[#This Row],[Localidad]],IMPUESTOS_2024!A:D,HLOOKUP(Tabla2[[#This Row],[Tipo de producto]],IMPUESTOS_2024!$A$1:$D$2,2,0),0)*Tabla2[[#This Row],[Total Ticket]]</f>
        <v>0.2</v>
      </c>
      <c r="I9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0.2</v>
      </c>
      <c r="J96" s="8"/>
      <c r="K96" s="8"/>
      <c r="L96" s="2"/>
      <c r="M96" s="2"/>
    </row>
    <row r="97" spans="1:13" x14ac:dyDescent="0.35">
      <c r="A97" t="s">
        <v>25</v>
      </c>
      <c r="B97" t="s">
        <v>74</v>
      </c>
      <c r="C97" t="s">
        <v>66</v>
      </c>
      <c r="D97">
        <v>3</v>
      </c>
      <c r="E97">
        <v>17</v>
      </c>
      <c r="F97">
        <f t="shared" si="1"/>
        <v>51</v>
      </c>
      <c r="G97" t="str">
        <f>LEFT([1]!Tabla2[[#This Row],[Clave_Unica]],1)</f>
        <v>F</v>
      </c>
      <c r="H97" s="3">
        <f>VLOOKUP(Tabla2[[#This Row],[Localidad]],IMPUESTOS_2024!A:D,HLOOKUP(Tabla2[[#This Row],[Tipo de producto]],IMPUESTOS_2024!$A$1:$D$2,2,0),0)*Tabla2[[#This Row],[Total Ticket]]</f>
        <v>3.06</v>
      </c>
      <c r="I9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3.06</v>
      </c>
      <c r="J97" s="8"/>
      <c r="K97" s="8"/>
      <c r="L97" s="2"/>
      <c r="M97" s="2"/>
    </row>
    <row r="98" spans="1:13" x14ac:dyDescent="0.35">
      <c r="A98" t="s">
        <v>13</v>
      </c>
      <c r="B98" t="s">
        <v>48</v>
      </c>
      <c r="C98" t="s">
        <v>49</v>
      </c>
      <c r="D98">
        <v>4</v>
      </c>
      <c r="E98">
        <v>19</v>
      </c>
      <c r="F98">
        <f t="shared" si="1"/>
        <v>76</v>
      </c>
      <c r="G98" t="str">
        <f>LEFT([1]!Tabla2[[#This Row],[Clave_Unica]],1)</f>
        <v>F</v>
      </c>
      <c r="H98" s="3">
        <f>VLOOKUP(Tabla2[[#This Row],[Localidad]],IMPUESTOS_2024!A:D,HLOOKUP(Tabla2[[#This Row],[Tipo de producto]],IMPUESTOS_2024!$A$1:$D$2,2,0),0)*Tabla2[[#This Row],[Total Ticket]]</f>
        <v>3.8000000000000003</v>
      </c>
      <c r="I9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3.8000000000000003</v>
      </c>
      <c r="J98" s="8"/>
      <c r="K98" s="8"/>
      <c r="L98" s="2"/>
      <c r="M98" s="2"/>
    </row>
    <row r="99" spans="1:13" x14ac:dyDescent="0.35">
      <c r="A99" t="s">
        <v>19</v>
      </c>
      <c r="B99" t="s">
        <v>63</v>
      </c>
      <c r="C99" t="s">
        <v>64</v>
      </c>
      <c r="D99">
        <v>9</v>
      </c>
      <c r="E99">
        <v>4</v>
      </c>
      <c r="F99">
        <f t="shared" si="1"/>
        <v>36</v>
      </c>
      <c r="G99" t="str">
        <f>LEFT([1]!Tabla2[[#This Row],[Clave_Unica]],1)</f>
        <v>F</v>
      </c>
      <c r="H99" s="3">
        <f>VLOOKUP(Tabla2[[#This Row],[Localidad]],IMPUESTOS_2024!A:D,HLOOKUP(Tabla2[[#This Row],[Tipo de producto]],IMPUESTOS_2024!$A$1:$D$2,2,0),0)*Tabla2[[#This Row],[Total Ticket]]</f>
        <v>1.44</v>
      </c>
      <c r="I9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1.44</v>
      </c>
      <c r="J99" s="8"/>
      <c r="K99" s="8"/>
      <c r="L99" s="2"/>
      <c r="M99" s="2"/>
    </row>
    <row r="100" spans="1:13" x14ac:dyDescent="0.35">
      <c r="A100" t="s">
        <v>26</v>
      </c>
      <c r="B100" t="s">
        <v>54</v>
      </c>
      <c r="C100" t="s">
        <v>53</v>
      </c>
      <c r="D100">
        <v>20</v>
      </c>
      <c r="E100">
        <v>19</v>
      </c>
      <c r="F100">
        <f t="shared" si="1"/>
        <v>380</v>
      </c>
      <c r="G100" t="str">
        <f>LEFT([1]!Tabla2[[#This Row],[Clave_Unica]],1)</f>
        <v>P</v>
      </c>
      <c r="H100" s="3">
        <f>VLOOKUP(Tabla2[[#This Row],[Localidad]],IMPUESTOS_2024!A:D,HLOOKUP(Tabla2[[#This Row],[Tipo de producto]],IMPUESTOS_2024!$A$1:$D$2,2,0),0)*Tabla2[[#This Row],[Total Ticket]]</f>
        <v>34.199999999999996</v>
      </c>
      <c r="I10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34.199999999999996</v>
      </c>
      <c r="J100" s="8"/>
      <c r="K100" s="8"/>
      <c r="L100" s="2"/>
      <c r="M100" s="2"/>
    </row>
    <row r="101" spans="1:13" x14ac:dyDescent="0.35">
      <c r="A101" t="s">
        <v>11</v>
      </c>
      <c r="B101" t="s">
        <v>44</v>
      </c>
      <c r="C101" t="s">
        <v>45</v>
      </c>
      <c r="D101">
        <v>500</v>
      </c>
      <c r="E101">
        <v>3</v>
      </c>
      <c r="F101">
        <f t="shared" si="1"/>
        <v>1500</v>
      </c>
      <c r="G101" t="str">
        <f>LEFT([1]!Tabla2[[#This Row],[Clave_Unica]],1)</f>
        <v>T</v>
      </c>
      <c r="H101" s="3">
        <f>VLOOKUP(Tabla2[[#This Row],[Localidad]],IMPUESTOS_2024!A:D,HLOOKUP(Tabla2[[#This Row],[Tipo de producto]],IMPUESTOS_2024!$A$1:$D$2,2,0),0)*Tabla2[[#This Row],[Total Ticket]]</f>
        <v>225</v>
      </c>
      <c r="I10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225</v>
      </c>
      <c r="J101" s="8"/>
      <c r="K101" s="8"/>
      <c r="L101" s="2"/>
      <c r="M101" s="2"/>
    </row>
    <row r="102" spans="1:13" x14ac:dyDescent="0.35">
      <c r="A102" t="s">
        <v>24</v>
      </c>
      <c r="B102" t="s">
        <v>59</v>
      </c>
      <c r="C102" t="s">
        <v>60</v>
      </c>
      <c r="D102">
        <v>7</v>
      </c>
      <c r="E102">
        <v>14</v>
      </c>
      <c r="F102">
        <f t="shared" si="1"/>
        <v>98</v>
      </c>
      <c r="G102" t="str">
        <f>LEFT([1]!Tabla2[[#This Row],[Clave_Unica]],1)</f>
        <v>F</v>
      </c>
      <c r="H102" s="3">
        <f>VLOOKUP(Tabla2[[#This Row],[Localidad]],IMPUESTOS_2024!A:D,HLOOKUP(Tabla2[[#This Row],[Tipo de producto]],IMPUESTOS_2024!$A$1:$D$2,2,0),0)*Tabla2[[#This Row],[Total Ticket]]</f>
        <v>2.94</v>
      </c>
      <c r="I10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2.94</v>
      </c>
      <c r="J102" s="8"/>
      <c r="K102" s="8"/>
      <c r="L102" s="2"/>
      <c r="M102" s="2"/>
    </row>
    <row r="103" spans="1:13" x14ac:dyDescent="0.35">
      <c r="A103" t="s">
        <v>32</v>
      </c>
      <c r="B103" t="s">
        <v>42</v>
      </c>
      <c r="C103" t="s">
        <v>43</v>
      </c>
      <c r="D103">
        <v>8</v>
      </c>
      <c r="E103">
        <v>13</v>
      </c>
      <c r="F103">
        <f t="shared" si="1"/>
        <v>104</v>
      </c>
      <c r="G103" t="str">
        <f>LEFT([1]!Tabla2[[#This Row],[Clave_Unica]],1)</f>
        <v>F</v>
      </c>
      <c r="H103" s="3">
        <f>VLOOKUP(Tabla2[[#This Row],[Localidad]],IMPUESTOS_2024!A:D,HLOOKUP(Tabla2[[#This Row],[Tipo de producto]],IMPUESTOS_2024!$A$1:$D$2,2,0),0)*Tabla2[[#This Row],[Total Ticket]]</f>
        <v>6.24</v>
      </c>
      <c r="I10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6.24</v>
      </c>
      <c r="J103" s="8"/>
      <c r="K103" s="8"/>
      <c r="L103" s="2"/>
      <c r="M103" s="2"/>
    </row>
    <row r="104" spans="1:13" x14ac:dyDescent="0.35">
      <c r="A104" t="s">
        <v>32</v>
      </c>
      <c r="B104" t="s">
        <v>46</v>
      </c>
      <c r="C104" t="s">
        <v>47</v>
      </c>
      <c r="D104">
        <v>1</v>
      </c>
      <c r="E104">
        <v>17</v>
      </c>
      <c r="F104">
        <f t="shared" si="1"/>
        <v>17</v>
      </c>
      <c r="G104" t="str">
        <f>LEFT([1]!Tabla2[[#This Row],[Clave_Unica]],1)</f>
        <v>F</v>
      </c>
      <c r="H104" s="3">
        <f>VLOOKUP(Tabla2[[#This Row],[Localidad]],IMPUESTOS_2024!A:D,HLOOKUP(Tabla2[[#This Row],[Tipo de producto]],IMPUESTOS_2024!$A$1:$D$2,2,0),0)*Tabla2[[#This Row],[Total Ticket]]</f>
        <v>1.02</v>
      </c>
      <c r="I10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1.02</v>
      </c>
      <c r="J104" s="8"/>
      <c r="K104" s="8"/>
      <c r="L104" s="2"/>
      <c r="M104" s="2"/>
    </row>
    <row r="105" spans="1:13" x14ac:dyDescent="0.35">
      <c r="A105" t="s">
        <v>28</v>
      </c>
      <c r="B105" t="s">
        <v>57</v>
      </c>
      <c r="C105" t="s">
        <v>58</v>
      </c>
      <c r="D105">
        <v>10</v>
      </c>
      <c r="E105">
        <v>16</v>
      </c>
      <c r="F105">
        <f t="shared" si="1"/>
        <v>160</v>
      </c>
      <c r="G105" t="str">
        <f>LEFT([1]!Tabla2[[#This Row],[Clave_Unica]],1)</f>
        <v>F</v>
      </c>
      <c r="H105" s="3">
        <f>VLOOKUP(Tabla2[[#This Row],[Localidad]],IMPUESTOS_2024!A:D,HLOOKUP(Tabla2[[#This Row],[Tipo de producto]],IMPUESTOS_2024!$A$1:$D$2,2,0),0)*Tabla2[[#This Row],[Total Ticket]]</f>
        <v>1.6</v>
      </c>
      <c r="I10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1.6</v>
      </c>
      <c r="J105" s="8"/>
      <c r="K105" s="8"/>
      <c r="L105" s="2"/>
      <c r="M105" s="2"/>
    </row>
    <row r="106" spans="1:13" x14ac:dyDescent="0.35">
      <c r="A106" t="s">
        <v>15</v>
      </c>
      <c r="B106" t="s">
        <v>50</v>
      </c>
      <c r="C106" t="s">
        <v>51</v>
      </c>
      <c r="D106">
        <v>5</v>
      </c>
      <c r="E106">
        <v>10</v>
      </c>
      <c r="F106">
        <f t="shared" si="1"/>
        <v>50</v>
      </c>
      <c r="G106" t="str">
        <f>LEFT([1]!Tabla2[[#This Row],[Clave_Unica]],1)</f>
        <v>F</v>
      </c>
      <c r="H106" s="3">
        <f>VLOOKUP(Tabla2[[#This Row],[Localidad]],IMPUESTOS_2024!A:D,HLOOKUP(Tabla2[[#This Row],[Tipo de producto]],IMPUESTOS_2024!$A$1:$D$2,2,0),0)*Tabla2[[#This Row],[Total Ticket]]</f>
        <v>0.5</v>
      </c>
      <c r="I10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0.5</v>
      </c>
      <c r="J106" s="8"/>
      <c r="K106" s="8"/>
      <c r="L106" s="2"/>
      <c r="M106" s="2"/>
    </row>
    <row r="107" spans="1:13" x14ac:dyDescent="0.35">
      <c r="A107" t="s">
        <v>6</v>
      </c>
      <c r="B107" t="s">
        <v>59</v>
      </c>
      <c r="C107" t="s">
        <v>60</v>
      </c>
      <c r="D107">
        <v>7</v>
      </c>
      <c r="E107">
        <v>20</v>
      </c>
      <c r="F107">
        <f t="shared" si="1"/>
        <v>140</v>
      </c>
      <c r="G107" t="str">
        <f>LEFT([1]!Tabla2[[#This Row],[Clave_Unica]],1)</f>
        <v>F</v>
      </c>
      <c r="H107" s="3">
        <f>VLOOKUP(Tabla2[[#This Row],[Localidad]],IMPUESTOS_2024!A:D,HLOOKUP(Tabla2[[#This Row],[Tipo de producto]],IMPUESTOS_2024!$A$1:$D$2,2,0),0)*Tabla2[[#This Row],[Total Ticket]]</f>
        <v>5.6000000000000005</v>
      </c>
      <c r="I10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5.6000000000000005</v>
      </c>
      <c r="J107" s="8"/>
      <c r="K107" s="8"/>
      <c r="L107" s="2"/>
      <c r="M107" s="2"/>
    </row>
    <row r="108" spans="1:13" x14ac:dyDescent="0.35">
      <c r="A108" t="s">
        <v>32</v>
      </c>
      <c r="B108" t="s">
        <v>74</v>
      </c>
      <c r="C108" t="s">
        <v>66</v>
      </c>
      <c r="D108">
        <v>3</v>
      </c>
      <c r="E108">
        <v>17</v>
      </c>
      <c r="F108">
        <f t="shared" si="1"/>
        <v>51</v>
      </c>
      <c r="G108" t="str">
        <f>LEFT([1]!Tabla2[[#This Row],[Clave_Unica]],1)</f>
        <v>F</v>
      </c>
      <c r="H108" s="3">
        <f>VLOOKUP(Tabla2[[#This Row],[Localidad]],IMPUESTOS_2024!A:D,HLOOKUP(Tabla2[[#This Row],[Tipo de producto]],IMPUESTOS_2024!$A$1:$D$2,2,0),0)*Tabla2[[#This Row],[Total Ticket]]</f>
        <v>3.06</v>
      </c>
      <c r="I10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3.06</v>
      </c>
      <c r="J108" s="8"/>
      <c r="K108" s="8"/>
      <c r="L108" s="2"/>
      <c r="M108" s="2"/>
    </row>
    <row r="109" spans="1:13" x14ac:dyDescent="0.35">
      <c r="A109" t="s">
        <v>23</v>
      </c>
      <c r="B109" t="s">
        <v>73</v>
      </c>
      <c r="C109" t="s">
        <v>49</v>
      </c>
      <c r="D109">
        <v>5</v>
      </c>
      <c r="E109">
        <v>13</v>
      </c>
      <c r="F109">
        <f t="shared" si="1"/>
        <v>65</v>
      </c>
      <c r="G109" t="str">
        <f>LEFT([1]!Tabla2[[#This Row],[Clave_Unica]],1)</f>
        <v>F</v>
      </c>
      <c r="H109" s="3">
        <f>VLOOKUP(Tabla2[[#This Row],[Localidad]],IMPUESTOS_2024!A:D,HLOOKUP(Tabla2[[#This Row],[Tipo de producto]],IMPUESTOS_2024!$A$1:$D$2,2,0),0)*Tabla2[[#This Row],[Total Ticket]]</f>
        <v>1.95</v>
      </c>
      <c r="I10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1.95</v>
      </c>
      <c r="J109" s="8"/>
      <c r="K109" s="8"/>
      <c r="L109" s="2"/>
      <c r="M109" s="2"/>
    </row>
    <row r="110" spans="1:13" x14ac:dyDescent="0.35">
      <c r="A110" t="s">
        <v>24</v>
      </c>
      <c r="B110" t="s">
        <v>70</v>
      </c>
      <c r="C110" t="s">
        <v>58</v>
      </c>
      <c r="D110">
        <v>8</v>
      </c>
      <c r="E110">
        <v>7</v>
      </c>
      <c r="F110">
        <f t="shared" si="1"/>
        <v>56</v>
      </c>
      <c r="G110" t="str">
        <f>LEFT([1]!Tabla2[[#This Row],[Clave_Unica]],1)</f>
        <v>F</v>
      </c>
      <c r="H110" s="3">
        <f>VLOOKUP(Tabla2[[#This Row],[Localidad]],IMPUESTOS_2024!A:D,HLOOKUP(Tabla2[[#This Row],[Tipo de producto]],IMPUESTOS_2024!$A$1:$D$2,2,0),0)*Tabla2[[#This Row],[Total Ticket]]</f>
        <v>1.68</v>
      </c>
      <c r="I11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1.68</v>
      </c>
      <c r="J110" s="8"/>
      <c r="K110" s="8"/>
      <c r="L110" s="2"/>
      <c r="M110" s="2"/>
    </row>
    <row r="111" spans="1:13" x14ac:dyDescent="0.35">
      <c r="A111" t="s">
        <v>24</v>
      </c>
      <c r="B111" t="s">
        <v>59</v>
      </c>
      <c r="C111" t="s">
        <v>60</v>
      </c>
      <c r="D111">
        <v>7</v>
      </c>
      <c r="E111">
        <v>11</v>
      </c>
      <c r="F111">
        <f t="shared" si="1"/>
        <v>77</v>
      </c>
      <c r="G111" t="str">
        <f>LEFT([1]!Tabla2[[#This Row],[Clave_Unica]],1)</f>
        <v>F</v>
      </c>
      <c r="H111" s="3">
        <f>VLOOKUP(Tabla2[[#This Row],[Localidad]],IMPUESTOS_2024!A:D,HLOOKUP(Tabla2[[#This Row],[Tipo de producto]],IMPUESTOS_2024!$A$1:$D$2,2,0),0)*Tabla2[[#This Row],[Total Ticket]]</f>
        <v>2.31</v>
      </c>
      <c r="I11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2.31</v>
      </c>
      <c r="J111" s="8"/>
      <c r="K111" s="8"/>
      <c r="L111" s="2"/>
      <c r="M111" s="2"/>
    </row>
    <row r="112" spans="1:13" x14ac:dyDescent="0.35">
      <c r="A112" t="s">
        <v>19</v>
      </c>
      <c r="B112" t="s">
        <v>52</v>
      </c>
      <c r="C112" t="s">
        <v>53</v>
      </c>
      <c r="D112">
        <v>14</v>
      </c>
      <c r="E112">
        <v>16</v>
      </c>
      <c r="F112">
        <f t="shared" si="1"/>
        <v>224</v>
      </c>
      <c r="G112" t="str">
        <f>LEFT([1]!Tabla2[[#This Row],[Clave_Unica]],1)</f>
        <v>P</v>
      </c>
      <c r="H112" s="3">
        <f>VLOOKUP(Tabla2[[#This Row],[Localidad]],IMPUESTOS_2024!A:D,HLOOKUP(Tabla2[[#This Row],[Tipo de producto]],IMPUESTOS_2024!$A$1:$D$2,2,0),0)*Tabla2[[#This Row],[Total Ticket]]</f>
        <v>17.920000000000002</v>
      </c>
      <c r="I11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17.920000000000002</v>
      </c>
      <c r="J112" s="8"/>
      <c r="K112" s="8"/>
      <c r="L112" s="2"/>
      <c r="M112" s="2"/>
    </row>
    <row r="113" spans="1:13" x14ac:dyDescent="0.35">
      <c r="A113" t="s">
        <v>8</v>
      </c>
      <c r="B113" t="s">
        <v>55</v>
      </c>
      <c r="C113" t="s">
        <v>56</v>
      </c>
      <c r="D113">
        <v>7</v>
      </c>
      <c r="E113">
        <v>14</v>
      </c>
      <c r="F113">
        <f t="shared" si="1"/>
        <v>98</v>
      </c>
      <c r="G113" t="str">
        <f>LEFT([1]!Tabla2[[#This Row],[Clave_Unica]],1)</f>
        <v>F</v>
      </c>
      <c r="H113" s="3">
        <f>VLOOKUP(Tabla2[[#This Row],[Localidad]],IMPUESTOS_2024!A:D,HLOOKUP(Tabla2[[#This Row],[Tipo de producto]],IMPUESTOS_2024!$A$1:$D$2,2,0),0)*Tabla2[[#This Row],[Total Ticket]]</f>
        <v>4.9000000000000004</v>
      </c>
      <c r="I11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4.9000000000000004</v>
      </c>
      <c r="J113" s="8"/>
      <c r="K113" s="8"/>
      <c r="L113" s="2"/>
      <c r="M113" s="2"/>
    </row>
    <row r="114" spans="1:13" x14ac:dyDescent="0.35">
      <c r="A114" t="s">
        <v>12</v>
      </c>
      <c r="B114" t="s">
        <v>46</v>
      </c>
      <c r="C114" t="s">
        <v>47</v>
      </c>
      <c r="D114">
        <v>1</v>
      </c>
      <c r="E114">
        <v>18</v>
      </c>
      <c r="F114">
        <f t="shared" si="1"/>
        <v>18</v>
      </c>
      <c r="G114" t="str">
        <f>LEFT([1]!Tabla2[[#This Row],[Clave_Unica]],1)</f>
        <v>F</v>
      </c>
      <c r="H114" s="3">
        <f>VLOOKUP(Tabla2[[#This Row],[Localidad]],IMPUESTOS_2024!A:D,HLOOKUP(Tabla2[[#This Row],[Tipo de producto]],IMPUESTOS_2024!$A$1:$D$2,2,0),0)*Tabla2[[#This Row],[Total Ticket]]</f>
        <v>1.08</v>
      </c>
      <c r="I11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1.08</v>
      </c>
      <c r="J114" s="8"/>
      <c r="K114" s="8"/>
      <c r="L114" s="2"/>
      <c r="M114" s="2"/>
    </row>
    <row r="115" spans="1:13" x14ac:dyDescent="0.35">
      <c r="A115" t="s">
        <v>16</v>
      </c>
      <c r="B115" t="s">
        <v>61</v>
      </c>
      <c r="C115" t="s">
        <v>62</v>
      </c>
      <c r="D115">
        <v>19</v>
      </c>
      <c r="E115">
        <v>7</v>
      </c>
      <c r="F115">
        <f t="shared" si="1"/>
        <v>133</v>
      </c>
      <c r="G115" t="str">
        <f>LEFT([1]!Tabla2[[#This Row],[Clave_Unica]],1)</f>
        <v>P</v>
      </c>
      <c r="H115" s="3">
        <f>VLOOKUP(Tabla2[[#This Row],[Localidad]],IMPUESTOS_2024!A:D,HLOOKUP(Tabla2[[#This Row],[Tipo de producto]],IMPUESTOS_2024!$A$1:$D$2,2,0),0)*Tabla2[[#This Row],[Total Ticket]]</f>
        <v>10.64</v>
      </c>
      <c r="I11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10.64</v>
      </c>
      <c r="J115" s="8"/>
      <c r="K115" s="8"/>
      <c r="L115" s="2"/>
      <c r="M115" s="2"/>
    </row>
    <row r="116" spans="1:13" x14ac:dyDescent="0.35">
      <c r="A116" t="s">
        <v>24</v>
      </c>
      <c r="B116" t="s">
        <v>75</v>
      </c>
      <c r="C116" t="s">
        <v>53</v>
      </c>
      <c r="D116">
        <v>13</v>
      </c>
      <c r="E116">
        <v>6</v>
      </c>
      <c r="F116">
        <f t="shared" si="1"/>
        <v>78</v>
      </c>
      <c r="G116" t="str">
        <f>LEFT([1]!Tabla2[[#This Row],[Clave_Unica]],1)</f>
        <v>P</v>
      </c>
      <c r="H116" s="3">
        <f>VLOOKUP(Tabla2[[#This Row],[Localidad]],IMPUESTOS_2024!A:D,HLOOKUP(Tabla2[[#This Row],[Tipo de producto]],IMPUESTOS_2024!$A$1:$D$2,2,0),0)*Tabla2[[#This Row],[Total Ticket]]</f>
        <v>5.4600000000000009</v>
      </c>
      <c r="I11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5.4600000000000009</v>
      </c>
      <c r="J116" s="8"/>
      <c r="K116" s="8"/>
      <c r="L116" s="2"/>
      <c r="M116" s="2"/>
    </row>
    <row r="117" spans="1:13" x14ac:dyDescent="0.35">
      <c r="A117" t="s">
        <v>9</v>
      </c>
      <c r="B117" t="s">
        <v>54</v>
      </c>
      <c r="C117" t="s">
        <v>53</v>
      </c>
      <c r="D117">
        <v>20</v>
      </c>
      <c r="E117">
        <v>6</v>
      </c>
      <c r="F117">
        <f t="shared" si="1"/>
        <v>120</v>
      </c>
      <c r="G117" t="str">
        <f>LEFT([1]!Tabla2[[#This Row],[Clave_Unica]],1)</f>
        <v>P</v>
      </c>
      <c r="H117" s="3">
        <f>VLOOKUP(Tabla2[[#This Row],[Localidad]],IMPUESTOS_2024!A:D,HLOOKUP(Tabla2[[#This Row],[Tipo de producto]],IMPUESTOS_2024!$A$1:$D$2,2,0),0)*Tabla2[[#This Row],[Total Ticket]]</f>
        <v>9.6</v>
      </c>
      <c r="I11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9.6</v>
      </c>
      <c r="J117" s="8"/>
      <c r="K117" s="8"/>
      <c r="L117" s="2"/>
      <c r="M117" s="2"/>
    </row>
    <row r="118" spans="1:13" x14ac:dyDescent="0.35">
      <c r="A118" t="s">
        <v>13</v>
      </c>
      <c r="B118" t="s">
        <v>52</v>
      </c>
      <c r="C118" t="s">
        <v>53</v>
      </c>
      <c r="D118">
        <v>14</v>
      </c>
      <c r="E118">
        <v>16</v>
      </c>
      <c r="F118">
        <f t="shared" si="1"/>
        <v>224</v>
      </c>
      <c r="G118" t="str">
        <f>LEFT([1]!Tabla2[[#This Row],[Clave_Unica]],1)</f>
        <v>P</v>
      </c>
      <c r="H118" s="3">
        <f>VLOOKUP(Tabla2[[#This Row],[Localidad]],IMPUESTOS_2024!A:D,HLOOKUP(Tabla2[[#This Row],[Tipo de producto]],IMPUESTOS_2024!$A$1:$D$2,2,0),0)*Tabla2[[#This Row],[Total Ticket]]</f>
        <v>13.44</v>
      </c>
      <c r="I11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13.44</v>
      </c>
      <c r="J118" s="8"/>
      <c r="K118" s="8"/>
      <c r="L118" s="2"/>
      <c r="M118" s="2"/>
    </row>
    <row r="119" spans="1:13" x14ac:dyDescent="0.35">
      <c r="A119" t="s">
        <v>10</v>
      </c>
      <c r="B119" t="s">
        <v>61</v>
      </c>
      <c r="C119" t="s">
        <v>62</v>
      </c>
      <c r="D119">
        <v>19</v>
      </c>
      <c r="E119">
        <v>15</v>
      </c>
      <c r="F119">
        <f t="shared" si="1"/>
        <v>285</v>
      </c>
      <c r="G119" t="str">
        <f>LEFT([1]!Tabla2[[#This Row],[Clave_Unica]],1)</f>
        <v>P</v>
      </c>
      <c r="H119" s="3">
        <f>VLOOKUP(Tabla2[[#This Row],[Localidad]],IMPUESTOS_2024!A:D,HLOOKUP(Tabla2[[#This Row],[Tipo de producto]],IMPUESTOS_2024!$A$1:$D$2,2,0),0)*Tabla2[[#This Row],[Total Ticket]]</f>
        <v>28.5</v>
      </c>
      <c r="I11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28.5</v>
      </c>
      <c r="J119" s="8"/>
      <c r="K119" s="8"/>
      <c r="L119" s="2"/>
      <c r="M119" s="2"/>
    </row>
    <row r="120" spans="1:13" x14ac:dyDescent="0.35">
      <c r="A120" t="s">
        <v>20</v>
      </c>
      <c r="B120" t="s">
        <v>70</v>
      </c>
      <c r="C120" t="s">
        <v>58</v>
      </c>
      <c r="D120">
        <v>8</v>
      </c>
      <c r="E120">
        <v>9</v>
      </c>
      <c r="F120">
        <f t="shared" si="1"/>
        <v>72</v>
      </c>
      <c r="G120" t="str">
        <f>LEFT([1]!Tabla2[[#This Row],[Clave_Unica]],1)</f>
        <v>F</v>
      </c>
      <c r="H120" s="3">
        <f>VLOOKUP(Tabla2[[#This Row],[Localidad]],IMPUESTOS_2024!A:D,HLOOKUP(Tabla2[[#This Row],[Tipo de producto]],IMPUESTOS_2024!$A$1:$D$2,2,0),0)*Tabla2[[#This Row],[Total Ticket]]</f>
        <v>0.72</v>
      </c>
      <c r="I12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0.72</v>
      </c>
      <c r="J120" s="8"/>
      <c r="K120" s="8"/>
      <c r="L120" s="2"/>
      <c r="M120" s="2"/>
    </row>
    <row r="121" spans="1:13" x14ac:dyDescent="0.35">
      <c r="A121" t="s">
        <v>24</v>
      </c>
      <c r="B121" t="s">
        <v>42</v>
      </c>
      <c r="C121" t="s">
        <v>43</v>
      </c>
      <c r="D121">
        <v>8</v>
      </c>
      <c r="E121">
        <v>13</v>
      </c>
      <c r="F121">
        <f t="shared" si="1"/>
        <v>104</v>
      </c>
      <c r="G121" t="str">
        <f>LEFT([1]!Tabla2[[#This Row],[Clave_Unica]],1)</f>
        <v>F</v>
      </c>
      <c r="H121" s="3">
        <f>VLOOKUP(Tabla2[[#This Row],[Localidad]],IMPUESTOS_2024!A:D,HLOOKUP(Tabla2[[#This Row],[Tipo de producto]],IMPUESTOS_2024!$A$1:$D$2,2,0),0)*Tabla2[[#This Row],[Total Ticket]]</f>
        <v>3.12</v>
      </c>
      <c r="I12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3.12</v>
      </c>
      <c r="J121" s="8"/>
      <c r="K121" s="8"/>
      <c r="L121" s="2"/>
      <c r="M121" s="2"/>
    </row>
    <row r="122" spans="1:13" x14ac:dyDescent="0.35">
      <c r="A122" t="s">
        <v>30</v>
      </c>
      <c r="B122" t="s">
        <v>55</v>
      </c>
      <c r="C122" t="s">
        <v>56</v>
      </c>
      <c r="D122">
        <v>7</v>
      </c>
      <c r="E122">
        <v>8</v>
      </c>
      <c r="F122">
        <f t="shared" si="1"/>
        <v>56</v>
      </c>
      <c r="G122" t="str">
        <f>LEFT([1]!Tabla2[[#This Row],[Clave_Unica]],1)</f>
        <v>F</v>
      </c>
      <c r="H122" s="3">
        <f>VLOOKUP(Tabla2[[#This Row],[Localidad]],IMPUESTOS_2024!A:D,HLOOKUP(Tabla2[[#This Row],[Tipo de producto]],IMPUESTOS_2024!$A$1:$D$2,2,0),0)*Tabla2[[#This Row],[Total Ticket]]</f>
        <v>2.8000000000000003</v>
      </c>
      <c r="I12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2.8000000000000003</v>
      </c>
      <c r="J122" s="8"/>
      <c r="K122" s="8"/>
      <c r="L122" s="2"/>
      <c r="M122" s="2"/>
    </row>
    <row r="123" spans="1:13" x14ac:dyDescent="0.35">
      <c r="A123" t="s">
        <v>12</v>
      </c>
      <c r="B123" t="s">
        <v>68</v>
      </c>
      <c r="C123" t="s">
        <v>64</v>
      </c>
      <c r="D123">
        <v>5</v>
      </c>
      <c r="E123">
        <v>5</v>
      </c>
      <c r="F123">
        <f t="shared" si="1"/>
        <v>25</v>
      </c>
      <c r="G123" t="str">
        <f>LEFT([1]!Tabla2[[#This Row],[Clave_Unica]],1)</f>
        <v>F</v>
      </c>
      <c r="H123" s="3">
        <f>VLOOKUP(Tabla2[[#This Row],[Localidad]],IMPUESTOS_2024!A:D,HLOOKUP(Tabla2[[#This Row],[Tipo de producto]],IMPUESTOS_2024!$A$1:$D$2,2,0),0)*Tabla2[[#This Row],[Total Ticket]]</f>
        <v>1.5</v>
      </c>
      <c r="I12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1.5</v>
      </c>
      <c r="J123" s="8"/>
      <c r="K123" s="8"/>
      <c r="L123" s="2"/>
      <c r="M123" s="2"/>
    </row>
    <row r="124" spans="1:13" x14ac:dyDescent="0.35">
      <c r="A124" t="s">
        <v>10</v>
      </c>
      <c r="B124" t="s">
        <v>74</v>
      </c>
      <c r="C124" t="s">
        <v>66</v>
      </c>
      <c r="D124">
        <v>3</v>
      </c>
      <c r="E124">
        <v>14</v>
      </c>
      <c r="F124">
        <f t="shared" si="1"/>
        <v>42</v>
      </c>
      <c r="G124" t="str">
        <f>LEFT([1]!Tabla2[[#This Row],[Clave_Unica]],1)</f>
        <v>F</v>
      </c>
      <c r="H124" s="3">
        <f>VLOOKUP(Tabla2[[#This Row],[Localidad]],IMPUESTOS_2024!A:D,HLOOKUP(Tabla2[[#This Row],[Tipo de producto]],IMPUESTOS_2024!$A$1:$D$2,2,0),0)*Tabla2[[#This Row],[Total Ticket]]</f>
        <v>1.68</v>
      </c>
      <c r="I12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1.68</v>
      </c>
      <c r="J124" s="8"/>
      <c r="K124" s="8"/>
      <c r="L124" s="2"/>
      <c r="M124" s="2"/>
    </row>
    <row r="125" spans="1:13" x14ac:dyDescent="0.35">
      <c r="A125" t="s">
        <v>30</v>
      </c>
      <c r="B125" t="s">
        <v>55</v>
      </c>
      <c r="C125" t="s">
        <v>56</v>
      </c>
      <c r="D125">
        <v>7</v>
      </c>
      <c r="E125">
        <v>8</v>
      </c>
      <c r="F125">
        <f t="shared" si="1"/>
        <v>56</v>
      </c>
      <c r="G125" t="str">
        <f>LEFT([1]!Tabla2[[#This Row],[Clave_Unica]],1)</f>
        <v>F</v>
      </c>
      <c r="H125" s="3">
        <f>VLOOKUP(Tabla2[[#This Row],[Localidad]],IMPUESTOS_2024!A:D,HLOOKUP(Tabla2[[#This Row],[Tipo de producto]],IMPUESTOS_2024!$A$1:$D$2,2,0),0)*Tabla2[[#This Row],[Total Ticket]]</f>
        <v>2.8000000000000003</v>
      </c>
      <c r="I12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2.8000000000000003</v>
      </c>
      <c r="J125" s="8"/>
      <c r="K125" s="8"/>
      <c r="L125" s="2"/>
      <c r="M125" s="2"/>
    </row>
    <row r="126" spans="1:13" x14ac:dyDescent="0.35">
      <c r="A126" t="s">
        <v>12</v>
      </c>
      <c r="B126" t="s">
        <v>61</v>
      </c>
      <c r="C126" t="s">
        <v>62</v>
      </c>
      <c r="D126">
        <v>19</v>
      </c>
      <c r="E126">
        <v>16</v>
      </c>
      <c r="F126">
        <f t="shared" si="1"/>
        <v>304</v>
      </c>
      <c r="G126" t="str">
        <f>LEFT([1]!Tabla2[[#This Row],[Clave_Unica]],1)</f>
        <v>P</v>
      </c>
      <c r="H126" s="3">
        <f>VLOOKUP(Tabla2[[#This Row],[Localidad]],IMPUESTOS_2024!A:D,HLOOKUP(Tabla2[[#This Row],[Tipo de producto]],IMPUESTOS_2024!$A$1:$D$2,2,0),0)*Tabla2[[#This Row],[Total Ticket]]</f>
        <v>21.28</v>
      </c>
      <c r="I12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21.28</v>
      </c>
      <c r="J126" s="8"/>
      <c r="K126" s="8"/>
      <c r="L126" s="2"/>
      <c r="M126" s="2"/>
    </row>
    <row r="127" spans="1:13" x14ac:dyDescent="0.35">
      <c r="A127" t="s">
        <v>19</v>
      </c>
      <c r="B127" t="s">
        <v>75</v>
      </c>
      <c r="C127" t="s">
        <v>53</v>
      </c>
      <c r="D127">
        <v>13</v>
      </c>
      <c r="E127">
        <v>11</v>
      </c>
      <c r="F127">
        <f t="shared" si="1"/>
        <v>143</v>
      </c>
      <c r="G127" t="str">
        <f>LEFT([1]!Tabla2[[#This Row],[Clave_Unica]],1)</f>
        <v>P</v>
      </c>
      <c r="H127" s="3">
        <f>VLOOKUP(Tabla2[[#This Row],[Localidad]],IMPUESTOS_2024!A:D,HLOOKUP(Tabla2[[#This Row],[Tipo de producto]],IMPUESTOS_2024!$A$1:$D$2,2,0),0)*Tabla2[[#This Row],[Total Ticket]]</f>
        <v>11.44</v>
      </c>
      <c r="I12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11.44</v>
      </c>
      <c r="J127" s="8"/>
      <c r="K127" s="8"/>
      <c r="L127" s="2"/>
      <c r="M127" s="2"/>
    </row>
    <row r="128" spans="1:13" x14ac:dyDescent="0.35">
      <c r="A128" t="s">
        <v>10</v>
      </c>
      <c r="B128" t="s">
        <v>54</v>
      </c>
      <c r="C128" t="s">
        <v>53</v>
      </c>
      <c r="D128">
        <v>20</v>
      </c>
      <c r="E128">
        <v>14</v>
      </c>
      <c r="F128">
        <f t="shared" si="1"/>
        <v>280</v>
      </c>
      <c r="G128" t="str">
        <f>LEFT([1]!Tabla2[[#This Row],[Clave_Unica]],1)</f>
        <v>P</v>
      </c>
      <c r="H128" s="3">
        <f>VLOOKUP(Tabla2[[#This Row],[Localidad]],IMPUESTOS_2024!A:D,HLOOKUP(Tabla2[[#This Row],[Tipo de producto]],IMPUESTOS_2024!$A$1:$D$2,2,0),0)*Tabla2[[#This Row],[Total Ticket]]</f>
        <v>28</v>
      </c>
      <c r="I12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28</v>
      </c>
      <c r="J128" s="8"/>
      <c r="K128" s="8"/>
      <c r="L128" s="2"/>
      <c r="M128" s="2"/>
    </row>
    <row r="129" spans="1:13" x14ac:dyDescent="0.35">
      <c r="A129" t="s">
        <v>23</v>
      </c>
      <c r="B129" t="s">
        <v>70</v>
      </c>
      <c r="C129" t="s">
        <v>58</v>
      </c>
      <c r="D129">
        <v>8</v>
      </c>
      <c r="E129">
        <v>18</v>
      </c>
      <c r="F129">
        <f t="shared" si="1"/>
        <v>144</v>
      </c>
      <c r="G129" t="str">
        <f>LEFT([1]!Tabla2[[#This Row],[Clave_Unica]],1)</f>
        <v>F</v>
      </c>
      <c r="H129" s="3">
        <f>VLOOKUP(Tabla2[[#This Row],[Localidad]],IMPUESTOS_2024!A:D,HLOOKUP(Tabla2[[#This Row],[Tipo de producto]],IMPUESTOS_2024!$A$1:$D$2,2,0),0)*Tabla2[[#This Row],[Total Ticket]]</f>
        <v>4.32</v>
      </c>
      <c r="I12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4.32</v>
      </c>
      <c r="J129" s="8"/>
      <c r="K129" s="8"/>
      <c r="L129" s="2"/>
      <c r="M129" s="2"/>
    </row>
    <row r="130" spans="1:13" x14ac:dyDescent="0.35">
      <c r="A130" t="s">
        <v>32</v>
      </c>
      <c r="B130" t="s">
        <v>44</v>
      </c>
      <c r="C130" t="s">
        <v>45</v>
      </c>
      <c r="D130">
        <v>500</v>
      </c>
      <c r="E130">
        <v>9</v>
      </c>
      <c r="F130">
        <f t="shared" si="1"/>
        <v>4500</v>
      </c>
      <c r="G130" t="str">
        <f>LEFT([1]!Tabla2[[#This Row],[Clave_Unica]],1)</f>
        <v>T</v>
      </c>
      <c r="H130" s="3">
        <f>VLOOKUP(Tabla2[[#This Row],[Localidad]],IMPUESTOS_2024!A:D,HLOOKUP(Tabla2[[#This Row],[Tipo de producto]],IMPUESTOS_2024!$A$1:$D$2,2,0),0)*Tabla2[[#This Row],[Total Ticket]]</f>
        <v>675</v>
      </c>
      <c r="I13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675</v>
      </c>
      <c r="J130" s="8"/>
      <c r="K130" s="8"/>
      <c r="L130" s="2"/>
      <c r="M130" s="2"/>
    </row>
    <row r="131" spans="1:13" x14ac:dyDescent="0.35">
      <c r="A131" t="s">
        <v>32</v>
      </c>
      <c r="B131" t="s">
        <v>73</v>
      </c>
      <c r="C131" t="s">
        <v>49</v>
      </c>
      <c r="D131">
        <v>5</v>
      </c>
      <c r="E131">
        <v>12</v>
      </c>
      <c r="F131">
        <f t="shared" ref="F131:F187" si="2">+D131*E131</f>
        <v>60</v>
      </c>
      <c r="G131" t="str">
        <f>LEFT([1]!Tabla2[[#This Row],[Clave_Unica]],1)</f>
        <v>F</v>
      </c>
      <c r="H131" s="3">
        <f>VLOOKUP(Tabla2[[#This Row],[Localidad]],IMPUESTOS_2024!A:D,HLOOKUP(Tabla2[[#This Row],[Tipo de producto]],IMPUESTOS_2024!$A$1:$D$2,2,0),0)*Tabla2[[#This Row],[Total Ticket]]</f>
        <v>3.5999999999999996</v>
      </c>
      <c r="I13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3.5999999999999996</v>
      </c>
      <c r="J131" s="8"/>
      <c r="K131" s="8"/>
      <c r="L131" s="2"/>
      <c r="M131" s="2"/>
    </row>
    <row r="132" spans="1:13" x14ac:dyDescent="0.35">
      <c r="A132" t="s">
        <v>26</v>
      </c>
      <c r="B132" t="s">
        <v>50</v>
      </c>
      <c r="C132" t="s">
        <v>51</v>
      </c>
      <c r="D132">
        <v>5</v>
      </c>
      <c r="E132">
        <v>4</v>
      </c>
      <c r="F132">
        <f t="shared" si="2"/>
        <v>20</v>
      </c>
      <c r="G132" t="str">
        <f>LEFT([1]!Tabla2[[#This Row],[Clave_Unica]],1)</f>
        <v>F</v>
      </c>
      <c r="H132" s="3">
        <f>VLOOKUP(Tabla2[[#This Row],[Localidad]],IMPUESTOS_2024!A:D,HLOOKUP(Tabla2[[#This Row],[Tipo de producto]],IMPUESTOS_2024!$A$1:$D$2,2,0),0)*Tabla2[[#This Row],[Total Ticket]]</f>
        <v>0.2</v>
      </c>
      <c r="I13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0.2</v>
      </c>
      <c r="J132" s="8"/>
      <c r="K132" s="8"/>
      <c r="L132" s="2"/>
      <c r="M132" s="2"/>
    </row>
    <row r="133" spans="1:13" x14ac:dyDescent="0.35">
      <c r="A133" t="s">
        <v>15</v>
      </c>
      <c r="B133" t="s">
        <v>74</v>
      </c>
      <c r="C133" t="s">
        <v>66</v>
      </c>
      <c r="D133">
        <v>3</v>
      </c>
      <c r="E133">
        <v>6</v>
      </c>
      <c r="F133">
        <f t="shared" si="2"/>
        <v>18</v>
      </c>
      <c r="G133" t="str">
        <f>LEFT([1]!Tabla2[[#This Row],[Clave_Unica]],1)</f>
        <v>F</v>
      </c>
      <c r="H133" s="3">
        <f>VLOOKUP(Tabla2[[#This Row],[Localidad]],IMPUESTOS_2024!A:D,HLOOKUP(Tabla2[[#This Row],[Tipo de producto]],IMPUESTOS_2024!$A$1:$D$2,2,0),0)*Tabla2[[#This Row],[Total Ticket]]</f>
        <v>0.18</v>
      </c>
      <c r="I13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0.18</v>
      </c>
      <c r="J133" s="8"/>
      <c r="K133" s="8"/>
      <c r="L133" s="2"/>
      <c r="M133" s="2"/>
    </row>
    <row r="134" spans="1:13" x14ac:dyDescent="0.35">
      <c r="A134" t="s">
        <v>15</v>
      </c>
      <c r="B134" t="s">
        <v>52</v>
      </c>
      <c r="C134" t="s">
        <v>53</v>
      </c>
      <c r="D134">
        <v>14</v>
      </c>
      <c r="E134">
        <v>9</v>
      </c>
      <c r="F134">
        <f t="shared" si="2"/>
        <v>126</v>
      </c>
      <c r="G134" t="str">
        <f>LEFT([1]!Tabla2[[#This Row],[Clave_Unica]],1)</f>
        <v>P</v>
      </c>
      <c r="H134" s="3">
        <f>VLOOKUP(Tabla2[[#This Row],[Localidad]],IMPUESTOS_2024!A:D,HLOOKUP(Tabla2[[#This Row],[Tipo de producto]],IMPUESTOS_2024!$A$1:$D$2,2,0),0)*Tabla2[[#This Row],[Total Ticket]]</f>
        <v>12.600000000000001</v>
      </c>
      <c r="I13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12.600000000000001</v>
      </c>
      <c r="J134" s="8"/>
      <c r="K134" s="8"/>
      <c r="L134" s="2"/>
      <c r="M134" s="2"/>
    </row>
    <row r="135" spans="1:13" x14ac:dyDescent="0.35">
      <c r="A135" t="s">
        <v>20</v>
      </c>
      <c r="B135" t="s">
        <v>71</v>
      </c>
      <c r="C135" t="s">
        <v>62</v>
      </c>
      <c r="D135">
        <v>11</v>
      </c>
      <c r="E135">
        <v>9</v>
      </c>
      <c r="F135">
        <f t="shared" si="2"/>
        <v>99</v>
      </c>
      <c r="G135" t="str">
        <f>LEFT([1]!Tabla2[[#This Row],[Clave_Unica]],1)</f>
        <v>F</v>
      </c>
      <c r="H135" s="3">
        <f>VLOOKUP(Tabla2[[#This Row],[Localidad]],IMPUESTOS_2024!A:D,HLOOKUP(Tabla2[[#This Row],[Tipo de producto]],IMPUESTOS_2024!$A$1:$D$2,2,0),0)*Tabla2[[#This Row],[Total Ticket]]</f>
        <v>0.99</v>
      </c>
      <c r="I13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0.99</v>
      </c>
      <c r="J135" s="8"/>
      <c r="K135" s="8"/>
      <c r="L135" s="2"/>
      <c r="M135" s="2"/>
    </row>
    <row r="136" spans="1:13" x14ac:dyDescent="0.35">
      <c r="A136" t="s">
        <v>27</v>
      </c>
      <c r="B136" t="s">
        <v>52</v>
      </c>
      <c r="C136" t="s">
        <v>53</v>
      </c>
      <c r="D136">
        <v>14</v>
      </c>
      <c r="E136">
        <v>3</v>
      </c>
      <c r="F136">
        <f t="shared" si="2"/>
        <v>42</v>
      </c>
      <c r="G136" t="str">
        <f>LEFT([1]!Tabla2[[#This Row],[Clave_Unica]],1)</f>
        <v>P</v>
      </c>
      <c r="H136" s="3">
        <f>VLOOKUP(Tabla2[[#This Row],[Localidad]],IMPUESTOS_2024!A:D,HLOOKUP(Tabla2[[#This Row],[Tipo de producto]],IMPUESTOS_2024!$A$1:$D$2,2,0),0)*Tabla2[[#This Row],[Total Ticket]]</f>
        <v>3.36</v>
      </c>
      <c r="I13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3.36</v>
      </c>
      <c r="J136" s="8"/>
      <c r="K136" s="8"/>
      <c r="L136" s="2"/>
      <c r="M136" s="2"/>
    </row>
    <row r="137" spans="1:13" x14ac:dyDescent="0.35">
      <c r="A137" t="s">
        <v>9</v>
      </c>
      <c r="B137" t="s">
        <v>42</v>
      </c>
      <c r="C137" t="s">
        <v>43</v>
      </c>
      <c r="D137">
        <v>8</v>
      </c>
      <c r="E137">
        <v>19</v>
      </c>
      <c r="F137">
        <f t="shared" si="2"/>
        <v>152</v>
      </c>
      <c r="G137" t="str">
        <f>LEFT([1]!Tabla2[[#This Row],[Clave_Unica]],1)</f>
        <v>F</v>
      </c>
      <c r="H137" s="3">
        <f>VLOOKUP(Tabla2[[#This Row],[Localidad]],IMPUESTOS_2024!A:D,HLOOKUP(Tabla2[[#This Row],[Tipo de producto]],IMPUESTOS_2024!$A$1:$D$2,2,0),0)*Tabla2[[#This Row],[Total Ticket]]</f>
        <v>9.1199999999999992</v>
      </c>
      <c r="I13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9.1199999999999992</v>
      </c>
      <c r="J137" s="8"/>
      <c r="K137" s="8"/>
      <c r="L137" s="2"/>
      <c r="M137" s="2"/>
    </row>
    <row r="138" spans="1:13" x14ac:dyDescent="0.35">
      <c r="A138" t="s">
        <v>29</v>
      </c>
      <c r="B138" t="s">
        <v>68</v>
      </c>
      <c r="C138" t="s">
        <v>64</v>
      </c>
      <c r="D138">
        <v>5</v>
      </c>
      <c r="E138">
        <v>3</v>
      </c>
      <c r="F138">
        <f t="shared" si="2"/>
        <v>15</v>
      </c>
      <c r="G138" t="str">
        <f>LEFT([1]!Tabla2[[#This Row],[Clave_Unica]],1)</f>
        <v>F</v>
      </c>
      <c r="H138" s="3">
        <f>VLOOKUP(Tabla2[[#This Row],[Localidad]],IMPUESTOS_2024!A:D,HLOOKUP(Tabla2[[#This Row],[Tipo de producto]],IMPUESTOS_2024!$A$1:$D$2,2,0),0)*Tabla2[[#This Row],[Total Ticket]]</f>
        <v>0.6</v>
      </c>
      <c r="I13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0.6</v>
      </c>
      <c r="J138" s="8"/>
      <c r="K138" s="8"/>
      <c r="L138" s="2"/>
      <c r="M138" s="2"/>
    </row>
    <row r="139" spans="1:13" x14ac:dyDescent="0.35">
      <c r="A139" t="s">
        <v>12</v>
      </c>
      <c r="B139" t="s">
        <v>71</v>
      </c>
      <c r="C139" t="s">
        <v>62</v>
      </c>
      <c r="D139">
        <v>11</v>
      </c>
      <c r="E139">
        <v>8</v>
      </c>
      <c r="F139">
        <f t="shared" si="2"/>
        <v>88</v>
      </c>
      <c r="G139" t="str">
        <f>LEFT([1]!Tabla2[[#This Row],[Clave_Unica]],1)</f>
        <v>F</v>
      </c>
      <c r="H139" s="3">
        <f>VLOOKUP(Tabla2[[#This Row],[Localidad]],IMPUESTOS_2024!A:D,HLOOKUP(Tabla2[[#This Row],[Tipo de producto]],IMPUESTOS_2024!$A$1:$D$2,2,0),0)*Tabla2[[#This Row],[Total Ticket]]</f>
        <v>5.2799999999999994</v>
      </c>
      <c r="I13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5.2799999999999994</v>
      </c>
      <c r="J139" s="8"/>
      <c r="K139" s="8"/>
      <c r="L139" s="2"/>
      <c r="M139" s="2"/>
    </row>
    <row r="140" spans="1:13" x14ac:dyDescent="0.35">
      <c r="A140" t="s">
        <v>20</v>
      </c>
      <c r="B140" t="s">
        <v>75</v>
      </c>
      <c r="C140" t="s">
        <v>53</v>
      </c>
      <c r="D140">
        <v>13</v>
      </c>
      <c r="E140">
        <v>2</v>
      </c>
      <c r="F140">
        <f t="shared" si="2"/>
        <v>26</v>
      </c>
      <c r="G140" t="str">
        <f>LEFT([1]!Tabla2[[#This Row],[Clave_Unica]],1)</f>
        <v>P</v>
      </c>
      <c r="H140" s="3">
        <f>VLOOKUP(Tabla2[[#This Row],[Localidad]],IMPUESTOS_2024!A:D,HLOOKUP(Tabla2[[#This Row],[Tipo de producto]],IMPUESTOS_2024!$A$1:$D$2,2,0),0)*Tabla2[[#This Row],[Total Ticket]]</f>
        <v>2.34</v>
      </c>
      <c r="I14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2.34</v>
      </c>
      <c r="J140" s="8"/>
      <c r="K140" s="8"/>
      <c r="L140" s="2"/>
      <c r="M140" s="2"/>
    </row>
    <row r="141" spans="1:13" x14ac:dyDescent="0.35">
      <c r="A141" t="s">
        <v>22</v>
      </c>
      <c r="B141" t="s">
        <v>70</v>
      </c>
      <c r="C141" t="s">
        <v>58</v>
      </c>
      <c r="D141">
        <v>8</v>
      </c>
      <c r="E141">
        <v>17</v>
      </c>
      <c r="F141">
        <f t="shared" si="2"/>
        <v>136</v>
      </c>
      <c r="G141" t="str">
        <f>LEFT([1]!Tabla2[[#This Row],[Clave_Unica]],1)</f>
        <v>F</v>
      </c>
      <c r="H141" s="3">
        <f>VLOOKUP(Tabla2[[#This Row],[Localidad]],IMPUESTOS_2024!A:D,HLOOKUP(Tabla2[[#This Row],[Tipo de producto]],IMPUESTOS_2024!$A$1:$D$2,2,0),0)*Tabla2[[#This Row],[Total Ticket]]</f>
        <v>5.44</v>
      </c>
      <c r="I14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5.44</v>
      </c>
      <c r="J141" s="8"/>
      <c r="K141" s="8"/>
      <c r="L141" s="2"/>
      <c r="M141" s="2"/>
    </row>
    <row r="142" spans="1:13" x14ac:dyDescent="0.35">
      <c r="A142" t="s">
        <v>11</v>
      </c>
      <c r="B142" t="s">
        <v>63</v>
      </c>
      <c r="C142" t="s">
        <v>64</v>
      </c>
      <c r="D142">
        <v>9</v>
      </c>
      <c r="E142">
        <v>11</v>
      </c>
      <c r="F142">
        <f t="shared" si="2"/>
        <v>99</v>
      </c>
      <c r="G142" t="str">
        <f>LEFT([1]!Tabla2[[#This Row],[Clave_Unica]],1)</f>
        <v>F</v>
      </c>
      <c r="H142" s="3">
        <f>VLOOKUP(Tabla2[[#This Row],[Localidad]],IMPUESTOS_2024!A:D,HLOOKUP(Tabla2[[#This Row],[Tipo de producto]],IMPUESTOS_2024!$A$1:$D$2,2,0),0)*Tabla2[[#This Row],[Total Ticket]]</f>
        <v>3.96</v>
      </c>
      <c r="I14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3.96</v>
      </c>
      <c r="J142" s="8"/>
      <c r="K142" s="8"/>
      <c r="L142" s="2"/>
      <c r="M142" s="2"/>
    </row>
    <row r="143" spans="1:13" x14ac:dyDescent="0.35">
      <c r="A143" t="s">
        <v>6</v>
      </c>
      <c r="B143" t="s">
        <v>52</v>
      </c>
      <c r="C143" t="s">
        <v>53</v>
      </c>
      <c r="D143">
        <v>14</v>
      </c>
      <c r="E143">
        <v>7</v>
      </c>
      <c r="F143">
        <f t="shared" si="2"/>
        <v>98</v>
      </c>
      <c r="G143" t="str">
        <f>LEFT([1]!Tabla2[[#This Row],[Clave_Unica]],1)</f>
        <v>P</v>
      </c>
      <c r="H143" s="3">
        <f>VLOOKUP(Tabla2[[#This Row],[Localidad]],IMPUESTOS_2024!A:D,HLOOKUP(Tabla2[[#This Row],[Tipo de producto]],IMPUESTOS_2024!$A$1:$D$2,2,0),0)*Tabla2[[#This Row],[Total Ticket]]</f>
        <v>9.8000000000000007</v>
      </c>
      <c r="I14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9.8000000000000007</v>
      </c>
      <c r="J143" s="8"/>
      <c r="K143" s="8"/>
      <c r="L143" s="2"/>
      <c r="M143" s="2"/>
    </row>
    <row r="144" spans="1:13" x14ac:dyDescent="0.35">
      <c r="A144" t="s">
        <v>18</v>
      </c>
      <c r="B144" t="s">
        <v>44</v>
      </c>
      <c r="C144" t="s">
        <v>45</v>
      </c>
      <c r="D144">
        <v>500</v>
      </c>
      <c r="E144">
        <v>3</v>
      </c>
      <c r="F144">
        <f t="shared" si="2"/>
        <v>1500</v>
      </c>
      <c r="G144" t="str">
        <f>LEFT([1]!Tabla2[[#This Row],[Clave_Unica]],1)</f>
        <v>T</v>
      </c>
      <c r="H144" s="3">
        <f>VLOOKUP(Tabla2[[#This Row],[Localidad]],IMPUESTOS_2024!A:D,HLOOKUP(Tabla2[[#This Row],[Tipo de producto]],IMPUESTOS_2024!$A$1:$D$2,2,0),0)*Tabla2[[#This Row],[Total Ticket]]</f>
        <v>210.00000000000003</v>
      </c>
      <c r="I14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210.00000000000003</v>
      </c>
      <c r="J144" s="8"/>
      <c r="K144" s="8"/>
      <c r="L144" s="2"/>
      <c r="M144" s="2"/>
    </row>
    <row r="145" spans="1:13" x14ac:dyDescent="0.35">
      <c r="A145" t="s">
        <v>18</v>
      </c>
      <c r="B145" t="s">
        <v>42</v>
      </c>
      <c r="C145" t="s">
        <v>43</v>
      </c>
      <c r="D145">
        <v>8</v>
      </c>
      <c r="E145">
        <v>5</v>
      </c>
      <c r="F145">
        <f t="shared" si="2"/>
        <v>40</v>
      </c>
      <c r="G145" t="str">
        <f>LEFT([1]!Tabla2[[#This Row],[Clave_Unica]],1)</f>
        <v>F</v>
      </c>
      <c r="H145" s="3">
        <f>VLOOKUP(Tabla2[[#This Row],[Localidad]],IMPUESTOS_2024!A:D,HLOOKUP(Tabla2[[#This Row],[Tipo de producto]],IMPUESTOS_2024!$A$1:$D$2,2,0),0)*Tabla2[[#This Row],[Total Ticket]]</f>
        <v>0.8</v>
      </c>
      <c r="I14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</v>
      </c>
      <c r="J145" s="8"/>
      <c r="K145" s="8"/>
      <c r="L145" s="2"/>
      <c r="M145" s="2"/>
    </row>
    <row r="146" spans="1:13" x14ac:dyDescent="0.35">
      <c r="A146" t="s">
        <v>14</v>
      </c>
      <c r="B146" t="s">
        <v>73</v>
      </c>
      <c r="C146" t="s">
        <v>49</v>
      </c>
      <c r="D146">
        <v>5</v>
      </c>
      <c r="E146">
        <v>16</v>
      </c>
      <c r="F146">
        <f t="shared" si="2"/>
        <v>80</v>
      </c>
      <c r="G146" t="str">
        <f>LEFT([1]!Tabla2[[#This Row],[Clave_Unica]],1)</f>
        <v>F</v>
      </c>
      <c r="H146" s="3">
        <f>VLOOKUP(Tabla2[[#This Row],[Localidad]],IMPUESTOS_2024!A:D,HLOOKUP(Tabla2[[#This Row],[Tipo de producto]],IMPUESTOS_2024!$A$1:$D$2,2,0),0)*Tabla2[[#This Row],[Total Ticket]]</f>
        <v>0.8</v>
      </c>
      <c r="I14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0.8</v>
      </c>
      <c r="J146" s="8"/>
      <c r="K146" s="8"/>
      <c r="L146" s="2"/>
      <c r="M146" s="2"/>
    </row>
    <row r="147" spans="1:13" x14ac:dyDescent="0.35">
      <c r="A147" t="s">
        <v>16</v>
      </c>
      <c r="B147" t="s">
        <v>59</v>
      </c>
      <c r="C147" t="s">
        <v>60</v>
      </c>
      <c r="D147">
        <v>7</v>
      </c>
      <c r="E147">
        <v>2</v>
      </c>
      <c r="F147">
        <f t="shared" si="2"/>
        <v>14</v>
      </c>
      <c r="G147" t="str">
        <f>LEFT([1]!Tabla2[[#This Row],[Clave_Unica]],1)</f>
        <v>F</v>
      </c>
      <c r="H147" s="3">
        <f>VLOOKUP(Tabla2[[#This Row],[Localidad]],IMPUESTOS_2024!A:D,HLOOKUP(Tabla2[[#This Row],[Tipo de producto]],IMPUESTOS_2024!$A$1:$D$2,2,0),0)*Tabla2[[#This Row],[Total Ticket]]</f>
        <v>0.70000000000000007</v>
      </c>
      <c r="I14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0.70000000000000007</v>
      </c>
      <c r="J147" s="8"/>
      <c r="K147" s="8"/>
      <c r="L147" s="2"/>
      <c r="M147" s="2"/>
    </row>
    <row r="148" spans="1:13" x14ac:dyDescent="0.35">
      <c r="A148" t="s">
        <v>21</v>
      </c>
      <c r="B148" t="s">
        <v>74</v>
      </c>
      <c r="C148" t="s">
        <v>66</v>
      </c>
      <c r="D148">
        <v>3</v>
      </c>
      <c r="E148">
        <v>11</v>
      </c>
      <c r="F148">
        <f t="shared" si="2"/>
        <v>33</v>
      </c>
      <c r="G148" t="str">
        <f>LEFT([1]!Tabla2[[#This Row],[Clave_Unica]],1)</f>
        <v>F</v>
      </c>
      <c r="H148" s="3">
        <f>VLOOKUP(Tabla2[[#This Row],[Localidad]],IMPUESTOS_2024!A:D,HLOOKUP(Tabla2[[#This Row],[Tipo de producto]],IMPUESTOS_2024!$A$1:$D$2,2,0),0)*Tabla2[[#This Row],[Total Ticket]]</f>
        <v>0.33</v>
      </c>
      <c r="I14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0.33</v>
      </c>
      <c r="J148" s="8"/>
      <c r="K148" s="8"/>
      <c r="L148" s="2"/>
      <c r="M148" s="2"/>
    </row>
    <row r="149" spans="1:13" x14ac:dyDescent="0.35">
      <c r="A149" t="s">
        <v>12</v>
      </c>
      <c r="B149" t="s">
        <v>65</v>
      </c>
      <c r="C149" t="s">
        <v>66</v>
      </c>
      <c r="D149">
        <v>4</v>
      </c>
      <c r="E149">
        <v>14</v>
      </c>
      <c r="F149">
        <f t="shared" si="2"/>
        <v>56</v>
      </c>
      <c r="G149" t="str">
        <f>LEFT([1]!Tabla2[[#This Row],[Clave_Unica]],1)</f>
        <v>F</v>
      </c>
      <c r="H149" s="3">
        <f>VLOOKUP(Tabla2[[#This Row],[Localidad]],IMPUESTOS_2024!A:D,HLOOKUP(Tabla2[[#This Row],[Tipo de producto]],IMPUESTOS_2024!$A$1:$D$2,2,0),0)*Tabla2[[#This Row],[Total Ticket]]</f>
        <v>3.36</v>
      </c>
      <c r="I14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3.36</v>
      </c>
      <c r="J149" s="8"/>
      <c r="K149" s="8"/>
      <c r="L149" s="2"/>
      <c r="M149" s="2"/>
    </row>
    <row r="150" spans="1:13" x14ac:dyDescent="0.35">
      <c r="A150" t="s">
        <v>7</v>
      </c>
      <c r="B150" t="s">
        <v>67</v>
      </c>
      <c r="C150" t="s">
        <v>62</v>
      </c>
      <c r="D150">
        <v>19</v>
      </c>
      <c r="E150">
        <v>6</v>
      </c>
      <c r="F150">
        <f t="shared" si="2"/>
        <v>114</v>
      </c>
      <c r="G150" t="str">
        <f>LEFT([1]!Tabla2[[#This Row],[Clave_Unica]],1)</f>
        <v>P</v>
      </c>
      <c r="H150" s="3">
        <f>VLOOKUP(Tabla2[[#This Row],[Localidad]],IMPUESTOS_2024!A:D,HLOOKUP(Tabla2[[#This Row],[Tipo de producto]],IMPUESTOS_2024!$A$1:$D$2,2,0),0)*Tabla2[[#This Row],[Total Ticket]]</f>
        <v>10.26</v>
      </c>
      <c r="I15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10.26</v>
      </c>
      <c r="J150" s="8"/>
      <c r="K150" s="8"/>
      <c r="L150" s="2"/>
      <c r="M150" s="2"/>
    </row>
    <row r="151" spans="1:13" x14ac:dyDescent="0.35">
      <c r="A151" t="s">
        <v>13</v>
      </c>
      <c r="B151" t="s">
        <v>59</v>
      </c>
      <c r="C151" t="s">
        <v>60</v>
      </c>
      <c r="D151">
        <v>7</v>
      </c>
      <c r="E151">
        <v>5</v>
      </c>
      <c r="F151">
        <f t="shared" si="2"/>
        <v>35</v>
      </c>
      <c r="G151" t="str">
        <f>LEFT([1]!Tabla2[[#This Row],[Clave_Unica]],1)</f>
        <v>F</v>
      </c>
      <c r="H151" s="3">
        <f>VLOOKUP(Tabla2[[#This Row],[Localidad]],IMPUESTOS_2024!A:D,HLOOKUP(Tabla2[[#This Row],[Tipo de producto]],IMPUESTOS_2024!$A$1:$D$2,2,0),0)*Tabla2[[#This Row],[Total Ticket]]</f>
        <v>1.75</v>
      </c>
      <c r="I15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1.75</v>
      </c>
      <c r="J151" s="8"/>
      <c r="K151" s="8"/>
      <c r="L151" s="2"/>
      <c r="M151" s="2"/>
    </row>
    <row r="152" spans="1:13" x14ac:dyDescent="0.35">
      <c r="A152" t="s">
        <v>19</v>
      </c>
      <c r="B152" t="s">
        <v>57</v>
      </c>
      <c r="C152" t="s">
        <v>58</v>
      </c>
      <c r="D152">
        <v>10</v>
      </c>
      <c r="E152">
        <v>9</v>
      </c>
      <c r="F152">
        <f t="shared" si="2"/>
        <v>90</v>
      </c>
      <c r="G152" t="str">
        <f>LEFT([1]!Tabla2[[#This Row],[Clave_Unica]],1)</f>
        <v>F</v>
      </c>
      <c r="H152" s="3">
        <f>VLOOKUP(Tabla2[[#This Row],[Localidad]],IMPUESTOS_2024!A:D,HLOOKUP(Tabla2[[#This Row],[Tipo de producto]],IMPUESTOS_2024!$A$1:$D$2,2,0),0)*Tabla2[[#This Row],[Total Ticket]]</f>
        <v>3.6</v>
      </c>
      <c r="I15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3.6</v>
      </c>
      <c r="J152" s="8"/>
      <c r="K152" s="8"/>
      <c r="L152" s="2"/>
      <c r="M152" s="2"/>
    </row>
    <row r="153" spans="1:13" x14ac:dyDescent="0.35">
      <c r="A153" t="s">
        <v>14</v>
      </c>
      <c r="B153" t="s">
        <v>61</v>
      </c>
      <c r="C153" t="s">
        <v>62</v>
      </c>
      <c r="D153">
        <v>19</v>
      </c>
      <c r="E153">
        <v>6</v>
      </c>
      <c r="F153">
        <f t="shared" si="2"/>
        <v>114</v>
      </c>
      <c r="G153" t="str">
        <f>LEFT([1]!Tabla2[[#This Row],[Clave_Unica]],1)</f>
        <v>P</v>
      </c>
      <c r="H153" s="3">
        <f>VLOOKUP(Tabla2[[#This Row],[Localidad]],IMPUESTOS_2024!A:D,HLOOKUP(Tabla2[[#This Row],[Tipo de producto]],IMPUESTOS_2024!$A$1:$D$2,2,0),0)*Tabla2[[#This Row],[Total Ticket]]</f>
        <v>7.98</v>
      </c>
      <c r="I15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7.98</v>
      </c>
      <c r="J153" s="8"/>
      <c r="K153" s="8"/>
      <c r="L153" s="2"/>
      <c r="M153" s="2"/>
    </row>
    <row r="154" spans="1:13" x14ac:dyDescent="0.35">
      <c r="A154" t="s">
        <v>18</v>
      </c>
      <c r="B154" t="s">
        <v>44</v>
      </c>
      <c r="C154" t="s">
        <v>45</v>
      </c>
      <c r="D154">
        <v>500</v>
      </c>
      <c r="E154">
        <v>1</v>
      </c>
      <c r="F154">
        <f t="shared" si="2"/>
        <v>500</v>
      </c>
      <c r="G154" t="str">
        <f>LEFT([1]!Tabla2[[#This Row],[Clave_Unica]],1)</f>
        <v>T</v>
      </c>
      <c r="H154" s="3">
        <f>VLOOKUP(Tabla2[[#This Row],[Localidad]],IMPUESTOS_2024!A:D,HLOOKUP(Tabla2[[#This Row],[Tipo de producto]],IMPUESTOS_2024!$A$1:$D$2,2,0),0)*Tabla2[[#This Row],[Total Ticket]]</f>
        <v>70</v>
      </c>
      <c r="I15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70</v>
      </c>
      <c r="J154" s="8"/>
      <c r="K154" s="8"/>
      <c r="L154" s="2"/>
      <c r="M154" s="2"/>
    </row>
    <row r="155" spans="1:13" x14ac:dyDescent="0.35">
      <c r="A155" t="s">
        <v>25</v>
      </c>
      <c r="B155" t="s">
        <v>54</v>
      </c>
      <c r="C155" t="s">
        <v>53</v>
      </c>
      <c r="D155">
        <v>20</v>
      </c>
      <c r="E155">
        <v>19</v>
      </c>
      <c r="F155">
        <f t="shared" si="2"/>
        <v>380</v>
      </c>
      <c r="G155" t="str">
        <f>LEFT([1]!Tabla2[[#This Row],[Clave_Unica]],1)</f>
        <v>P</v>
      </c>
      <c r="H155" s="3">
        <f>VLOOKUP(Tabla2[[#This Row],[Localidad]],IMPUESTOS_2024!A:D,HLOOKUP(Tabla2[[#This Row],[Tipo de producto]],IMPUESTOS_2024!$A$1:$D$2,2,0),0)*Tabla2[[#This Row],[Total Ticket]]</f>
        <v>26.6</v>
      </c>
      <c r="I15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26.6</v>
      </c>
      <c r="J155" s="8"/>
      <c r="K155" s="8"/>
      <c r="L155" s="2"/>
      <c r="M155" s="2"/>
    </row>
    <row r="156" spans="1:13" x14ac:dyDescent="0.35">
      <c r="A156" t="s">
        <v>32</v>
      </c>
      <c r="B156" t="s">
        <v>59</v>
      </c>
      <c r="C156" t="s">
        <v>60</v>
      </c>
      <c r="D156">
        <v>7</v>
      </c>
      <c r="E156">
        <v>4</v>
      </c>
      <c r="F156">
        <f t="shared" si="2"/>
        <v>28</v>
      </c>
      <c r="G156" t="str">
        <f>LEFT([1]!Tabla2[[#This Row],[Clave_Unica]],1)</f>
        <v>F</v>
      </c>
      <c r="H156" s="3">
        <f>VLOOKUP(Tabla2[[#This Row],[Localidad]],IMPUESTOS_2024!A:D,HLOOKUP(Tabla2[[#This Row],[Tipo de producto]],IMPUESTOS_2024!$A$1:$D$2,2,0),0)*Tabla2[[#This Row],[Total Ticket]]</f>
        <v>1.68</v>
      </c>
      <c r="I15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1.68</v>
      </c>
      <c r="J156" s="8"/>
      <c r="K156" s="8"/>
      <c r="L156" s="2"/>
      <c r="M156" s="2"/>
    </row>
    <row r="157" spans="1:13" x14ac:dyDescent="0.35">
      <c r="A157" t="s">
        <v>30</v>
      </c>
      <c r="B157" t="s">
        <v>72</v>
      </c>
      <c r="C157" t="s">
        <v>66</v>
      </c>
      <c r="D157">
        <v>9</v>
      </c>
      <c r="E157">
        <v>15</v>
      </c>
      <c r="F157">
        <f t="shared" si="2"/>
        <v>135</v>
      </c>
      <c r="G157" t="str">
        <f>LEFT([1]!Tabla2[[#This Row],[Clave_Unica]],1)</f>
        <v>F</v>
      </c>
      <c r="H157" s="3">
        <f>VLOOKUP(Tabla2[[#This Row],[Localidad]],IMPUESTOS_2024!A:D,HLOOKUP(Tabla2[[#This Row],[Tipo de producto]],IMPUESTOS_2024!$A$1:$D$2,2,0),0)*Tabla2[[#This Row],[Total Ticket]]</f>
        <v>6.75</v>
      </c>
      <c r="I15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6.75</v>
      </c>
      <c r="J157" s="8"/>
      <c r="K157" s="8"/>
      <c r="L157" s="2"/>
      <c r="M157" s="2"/>
    </row>
    <row r="158" spans="1:13" x14ac:dyDescent="0.35">
      <c r="A158" t="s">
        <v>19</v>
      </c>
      <c r="B158" t="s">
        <v>67</v>
      </c>
      <c r="C158" t="s">
        <v>62</v>
      </c>
      <c r="D158">
        <v>19</v>
      </c>
      <c r="E158">
        <v>12</v>
      </c>
      <c r="F158">
        <f t="shared" si="2"/>
        <v>228</v>
      </c>
      <c r="G158" t="str">
        <f>LEFT([1]!Tabla2[[#This Row],[Clave_Unica]],1)</f>
        <v>P</v>
      </c>
      <c r="H158" s="3">
        <f>VLOOKUP(Tabla2[[#This Row],[Localidad]],IMPUESTOS_2024!A:D,HLOOKUP(Tabla2[[#This Row],[Tipo de producto]],IMPUESTOS_2024!$A$1:$D$2,2,0),0)*Tabla2[[#This Row],[Total Ticket]]</f>
        <v>18.240000000000002</v>
      </c>
      <c r="I15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18.240000000000002</v>
      </c>
      <c r="J158" s="8"/>
      <c r="K158" s="8"/>
      <c r="L158" s="2"/>
      <c r="M158" s="2"/>
    </row>
    <row r="159" spans="1:13" x14ac:dyDescent="0.35">
      <c r="A159" t="s">
        <v>12</v>
      </c>
      <c r="B159" t="s">
        <v>54</v>
      </c>
      <c r="C159" t="s">
        <v>53</v>
      </c>
      <c r="D159">
        <v>20</v>
      </c>
      <c r="E159">
        <v>17</v>
      </c>
      <c r="F159">
        <f t="shared" si="2"/>
        <v>340</v>
      </c>
      <c r="G159" t="str">
        <f>LEFT([1]!Tabla2[[#This Row],[Clave_Unica]],1)</f>
        <v>P</v>
      </c>
      <c r="H159" s="3">
        <f>VLOOKUP(Tabla2[[#This Row],[Localidad]],IMPUESTOS_2024!A:D,HLOOKUP(Tabla2[[#This Row],[Tipo de producto]],IMPUESTOS_2024!$A$1:$D$2,2,0),0)*Tabla2[[#This Row],[Total Ticket]]</f>
        <v>23.8</v>
      </c>
      <c r="I15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23.8</v>
      </c>
      <c r="J159" s="8"/>
      <c r="K159" s="8"/>
      <c r="L159" s="2"/>
      <c r="M159" s="2"/>
    </row>
    <row r="160" spans="1:13" x14ac:dyDescent="0.35">
      <c r="A160" t="s">
        <v>29</v>
      </c>
      <c r="B160" t="s">
        <v>52</v>
      </c>
      <c r="C160" t="s">
        <v>53</v>
      </c>
      <c r="D160">
        <v>14</v>
      </c>
      <c r="E160">
        <v>4</v>
      </c>
      <c r="F160">
        <f t="shared" si="2"/>
        <v>56</v>
      </c>
      <c r="G160" t="str">
        <f>LEFT([1]!Tabla2[[#This Row],[Clave_Unica]],1)</f>
        <v>P</v>
      </c>
      <c r="H160" s="3">
        <f>VLOOKUP(Tabla2[[#This Row],[Localidad]],IMPUESTOS_2024!A:D,HLOOKUP(Tabla2[[#This Row],[Tipo de producto]],IMPUESTOS_2024!$A$1:$D$2,2,0),0)*Tabla2[[#This Row],[Total Ticket]]</f>
        <v>3.9200000000000004</v>
      </c>
      <c r="I16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3.9200000000000004</v>
      </c>
      <c r="J160" s="8"/>
      <c r="K160" s="8"/>
      <c r="L160" s="2"/>
      <c r="M160" s="2"/>
    </row>
    <row r="161" spans="1:13" x14ac:dyDescent="0.35">
      <c r="A161" t="s">
        <v>16</v>
      </c>
      <c r="B161" t="s">
        <v>74</v>
      </c>
      <c r="C161" t="s">
        <v>66</v>
      </c>
      <c r="D161">
        <v>3</v>
      </c>
      <c r="E161">
        <v>1</v>
      </c>
      <c r="F161">
        <f t="shared" si="2"/>
        <v>3</v>
      </c>
      <c r="G161" t="str">
        <f>LEFT([1]!Tabla2[[#This Row],[Clave_Unica]],1)</f>
        <v>F</v>
      </c>
      <c r="H161" s="3">
        <f>VLOOKUP(Tabla2[[#This Row],[Localidad]],IMPUESTOS_2024!A:D,HLOOKUP(Tabla2[[#This Row],[Tipo de producto]],IMPUESTOS_2024!$A$1:$D$2,2,0),0)*Tabla2[[#This Row],[Total Ticket]]</f>
        <v>0.15000000000000002</v>
      </c>
      <c r="I16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0.15000000000000002</v>
      </c>
      <c r="J161" s="8"/>
      <c r="K161" s="8"/>
      <c r="L161" s="2"/>
      <c r="M161" s="2"/>
    </row>
    <row r="162" spans="1:13" x14ac:dyDescent="0.35">
      <c r="A162" t="s">
        <v>24</v>
      </c>
      <c r="B162" t="s">
        <v>59</v>
      </c>
      <c r="C162" t="s">
        <v>60</v>
      </c>
      <c r="D162">
        <v>7</v>
      </c>
      <c r="E162">
        <v>1</v>
      </c>
      <c r="F162">
        <f t="shared" si="2"/>
        <v>7</v>
      </c>
      <c r="G162" t="str">
        <f>LEFT([1]!Tabla2[[#This Row],[Clave_Unica]],1)</f>
        <v>F</v>
      </c>
      <c r="H162" s="3">
        <f>VLOOKUP(Tabla2[[#This Row],[Localidad]],IMPUESTOS_2024!A:D,HLOOKUP(Tabla2[[#This Row],[Tipo de producto]],IMPUESTOS_2024!$A$1:$D$2,2,0),0)*Tabla2[[#This Row],[Total Ticket]]</f>
        <v>0.21</v>
      </c>
      <c r="I16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0.21</v>
      </c>
      <c r="J162" s="8"/>
      <c r="K162" s="8"/>
      <c r="L162" s="2"/>
      <c r="M162" s="2"/>
    </row>
    <row r="163" spans="1:13" x14ac:dyDescent="0.35">
      <c r="A163" t="s">
        <v>23</v>
      </c>
      <c r="B163" t="s">
        <v>59</v>
      </c>
      <c r="C163" t="s">
        <v>60</v>
      </c>
      <c r="D163">
        <v>7</v>
      </c>
      <c r="E163">
        <v>17</v>
      </c>
      <c r="F163">
        <f t="shared" si="2"/>
        <v>119</v>
      </c>
      <c r="G163" t="str">
        <f>LEFT([1]!Tabla2[[#This Row],[Clave_Unica]],1)</f>
        <v>F</v>
      </c>
      <c r="H163" s="3">
        <f>VLOOKUP(Tabla2[[#This Row],[Localidad]],IMPUESTOS_2024!A:D,HLOOKUP(Tabla2[[#This Row],[Tipo de producto]],IMPUESTOS_2024!$A$1:$D$2,2,0),0)*Tabla2[[#This Row],[Total Ticket]]</f>
        <v>3.57</v>
      </c>
      <c r="I16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3.57</v>
      </c>
      <c r="J163" s="8"/>
      <c r="K163" s="8"/>
      <c r="L163" s="2"/>
      <c r="M163" s="2"/>
    </row>
    <row r="164" spans="1:13" x14ac:dyDescent="0.35">
      <c r="A164" t="s">
        <v>5</v>
      </c>
      <c r="B164" t="s">
        <v>42</v>
      </c>
      <c r="C164" t="s">
        <v>43</v>
      </c>
      <c r="D164">
        <v>8</v>
      </c>
      <c r="E164">
        <v>18</v>
      </c>
      <c r="F164">
        <f t="shared" si="2"/>
        <v>144</v>
      </c>
      <c r="G164" t="str">
        <f>LEFT([1]!Tabla2[[#This Row],[Clave_Unica]],1)</f>
        <v>F</v>
      </c>
      <c r="H164" s="3">
        <f>VLOOKUP(Tabla2[[#This Row],[Localidad]],IMPUESTOS_2024!A:D,HLOOKUP(Tabla2[[#This Row],[Tipo de producto]],IMPUESTOS_2024!$A$1:$D$2,2,0),0)*Tabla2[[#This Row],[Total Ticket]]</f>
        <v>7.2</v>
      </c>
      <c r="I16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7.2</v>
      </c>
      <c r="J164" s="8"/>
      <c r="K164" s="8"/>
      <c r="L164" s="2"/>
      <c r="M164" s="2"/>
    </row>
    <row r="165" spans="1:13" x14ac:dyDescent="0.35">
      <c r="A165" t="s">
        <v>20</v>
      </c>
      <c r="B165" t="s">
        <v>69</v>
      </c>
      <c r="C165" t="s">
        <v>64</v>
      </c>
      <c r="D165">
        <v>1</v>
      </c>
      <c r="E165">
        <v>12</v>
      </c>
      <c r="F165">
        <f t="shared" si="2"/>
        <v>12</v>
      </c>
      <c r="G165" t="str">
        <f>LEFT([1]!Tabla2[[#This Row],[Clave_Unica]],1)</f>
        <v>F</v>
      </c>
      <c r="H165" s="3">
        <f>VLOOKUP(Tabla2[[#This Row],[Localidad]],IMPUESTOS_2024!A:D,HLOOKUP(Tabla2[[#This Row],[Tipo de producto]],IMPUESTOS_2024!$A$1:$D$2,2,0),0)*Tabla2[[#This Row],[Total Ticket]]</f>
        <v>0.12</v>
      </c>
      <c r="I16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0.12</v>
      </c>
      <c r="J165" s="8"/>
      <c r="K165" s="8"/>
      <c r="L165" s="2"/>
      <c r="M165" s="2"/>
    </row>
    <row r="166" spans="1:13" x14ac:dyDescent="0.35">
      <c r="A166" t="s">
        <v>13</v>
      </c>
      <c r="B166" t="s">
        <v>44</v>
      </c>
      <c r="C166" t="s">
        <v>45</v>
      </c>
      <c r="D166">
        <v>500</v>
      </c>
      <c r="E166">
        <v>1</v>
      </c>
      <c r="F166">
        <f t="shared" si="2"/>
        <v>500</v>
      </c>
      <c r="G166" t="str">
        <f>LEFT([1]!Tabla2[[#This Row],[Clave_Unica]],1)</f>
        <v>T</v>
      </c>
      <c r="H166" s="3">
        <f>VLOOKUP(Tabla2[[#This Row],[Localidad]],IMPUESTOS_2024!A:D,HLOOKUP(Tabla2[[#This Row],[Tipo de producto]],IMPUESTOS_2024!$A$1:$D$2,2,0),0)*Tabla2[[#This Row],[Total Ticket]]</f>
        <v>70</v>
      </c>
      <c r="I16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70</v>
      </c>
      <c r="J166" s="8"/>
      <c r="K166" s="8"/>
      <c r="L166" s="2"/>
      <c r="M166" s="2"/>
    </row>
    <row r="167" spans="1:13" x14ac:dyDescent="0.35">
      <c r="A167" t="s">
        <v>23</v>
      </c>
      <c r="B167" t="s">
        <v>67</v>
      </c>
      <c r="C167" t="s">
        <v>62</v>
      </c>
      <c r="D167">
        <v>19</v>
      </c>
      <c r="E167">
        <v>7</v>
      </c>
      <c r="F167">
        <f t="shared" si="2"/>
        <v>133</v>
      </c>
      <c r="G167" t="str">
        <f>LEFT([1]!Tabla2[[#This Row],[Clave_Unica]],1)</f>
        <v>P</v>
      </c>
      <c r="H167" s="3">
        <f>VLOOKUP(Tabla2[[#This Row],[Localidad]],IMPUESTOS_2024!A:D,HLOOKUP(Tabla2[[#This Row],[Tipo de producto]],IMPUESTOS_2024!$A$1:$D$2,2,0),0)*Tabla2[[#This Row],[Total Ticket]]</f>
        <v>10.64</v>
      </c>
      <c r="I16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10.64</v>
      </c>
      <c r="J167" s="8"/>
      <c r="K167" s="8"/>
      <c r="L167" s="2"/>
      <c r="M167" s="2"/>
    </row>
    <row r="168" spans="1:13" x14ac:dyDescent="0.35">
      <c r="A168" t="s">
        <v>5</v>
      </c>
      <c r="B168" t="s">
        <v>72</v>
      </c>
      <c r="C168" t="s">
        <v>66</v>
      </c>
      <c r="D168">
        <v>9</v>
      </c>
      <c r="E168">
        <v>19</v>
      </c>
      <c r="F168">
        <f t="shared" si="2"/>
        <v>171</v>
      </c>
      <c r="G168" t="str">
        <f>LEFT([1]!Tabla2[[#This Row],[Clave_Unica]],1)</f>
        <v>F</v>
      </c>
      <c r="H168" s="3">
        <f>VLOOKUP(Tabla2[[#This Row],[Localidad]],IMPUESTOS_2024!A:D,HLOOKUP(Tabla2[[#This Row],[Tipo de producto]],IMPUESTOS_2024!$A$1:$D$2,2,0),0)*Tabla2[[#This Row],[Total Ticket]]</f>
        <v>8.5500000000000007</v>
      </c>
      <c r="I16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8.5500000000000007</v>
      </c>
      <c r="J168" s="8"/>
      <c r="K168" s="8"/>
      <c r="L168" s="2"/>
      <c r="M168" s="2"/>
    </row>
    <row r="169" spans="1:13" x14ac:dyDescent="0.35">
      <c r="A169" t="s">
        <v>31</v>
      </c>
      <c r="B169" t="s">
        <v>59</v>
      </c>
      <c r="C169" t="s">
        <v>60</v>
      </c>
      <c r="D169">
        <v>7</v>
      </c>
      <c r="E169">
        <v>5</v>
      </c>
      <c r="F169">
        <f t="shared" si="2"/>
        <v>35</v>
      </c>
      <c r="G169" t="str">
        <f>LEFT([1]!Tabla2[[#This Row],[Clave_Unica]],1)</f>
        <v>F</v>
      </c>
      <c r="H169" s="3">
        <f>VLOOKUP(Tabla2[[#This Row],[Localidad]],IMPUESTOS_2024!A:D,HLOOKUP(Tabla2[[#This Row],[Tipo de producto]],IMPUESTOS_2024!$A$1:$D$2,2,0),0)*Tabla2[[#This Row],[Total Ticket]]</f>
        <v>1.4000000000000001</v>
      </c>
      <c r="I16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1.4000000000000001</v>
      </c>
      <c r="J169" s="8"/>
      <c r="K169" s="8"/>
      <c r="L169" s="2"/>
      <c r="M169" s="2"/>
    </row>
    <row r="170" spans="1:13" x14ac:dyDescent="0.35">
      <c r="A170" t="s">
        <v>25</v>
      </c>
      <c r="B170" t="s">
        <v>70</v>
      </c>
      <c r="C170" t="s">
        <v>58</v>
      </c>
      <c r="D170">
        <v>8</v>
      </c>
      <c r="E170">
        <v>3</v>
      </c>
      <c r="F170">
        <f t="shared" si="2"/>
        <v>24</v>
      </c>
      <c r="G170" t="str">
        <f>LEFT([1]!Tabla2[[#This Row],[Clave_Unica]],1)</f>
        <v>F</v>
      </c>
      <c r="H170" s="3">
        <f>VLOOKUP(Tabla2[[#This Row],[Localidad]],IMPUESTOS_2024!A:D,HLOOKUP(Tabla2[[#This Row],[Tipo de producto]],IMPUESTOS_2024!$A$1:$D$2,2,0),0)*Tabla2[[#This Row],[Total Ticket]]</f>
        <v>1.44</v>
      </c>
      <c r="I17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1.44</v>
      </c>
      <c r="J170" s="8"/>
      <c r="K170" s="8"/>
      <c r="L170" s="2"/>
      <c r="M170" s="2"/>
    </row>
    <row r="171" spans="1:13" x14ac:dyDescent="0.35">
      <c r="A171" t="s">
        <v>6</v>
      </c>
      <c r="B171" t="s">
        <v>55</v>
      </c>
      <c r="C171" t="s">
        <v>56</v>
      </c>
      <c r="D171">
        <v>7</v>
      </c>
      <c r="E171">
        <v>1</v>
      </c>
      <c r="F171">
        <f t="shared" si="2"/>
        <v>7</v>
      </c>
      <c r="G171" t="str">
        <f>LEFT([1]!Tabla2[[#This Row],[Clave_Unica]],1)</f>
        <v>F</v>
      </c>
      <c r="H171" s="3">
        <f>VLOOKUP(Tabla2[[#This Row],[Localidad]],IMPUESTOS_2024!A:D,HLOOKUP(Tabla2[[#This Row],[Tipo de producto]],IMPUESTOS_2024!$A$1:$D$2,2,0),0)*Tabla2[[#This Row],[Total Ticket]]</f>
        <v>0.28000000000000003</v>
      </c>
      <c r="I171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0.28000000000000003</v>
      </c>
      <c r="J171" s="8"/>
      <c r="K171" s="8"/>
      <c r="L171" s="2"/>
      <c r="M171" s="2"/>
    </row>
    <row r="172" spans="1:13" x14ac:dyDescent="0.35">
      <c r="A172" t="s">
        <v>5</v>
      </c>
      <c r="B172" t="s">
        <v>71</v>
      </c>
      <c r="C172" t="s">
        <v>62</v>
      </c>
      <c r="D172">
        <v>11</v>
      </c>
      <c r="E172">
        <v>12</v>
      </c>
      <c r="F172">
        <f t="shared" si="2"/>
        <v>132</v>
      </c>
      <c r="G172" t="str">
        <f>LEFT([1]!Tabla2[[#This Row],[Clave_Unica]],1)</f>
        <v>F</v>
      </c>
      <c r="H172" s="3">
        <f>VLOOKUP(Tabla2[[#This Row],[Localidad]],IMPUESTOS_2024!A:D,HLOOKUP(Tabla2[[#This Row],[Tipo de producto]],IMPUESTOS_2024!$A$1:$D$2,2,0),0)*Tabla2[[#This Row],[Total Ticket]]</f>
        <v>6.6000000000000005</v>
      </c>
      <c r="I172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6.6000000000000005</v>
      </c>
      <c r="J172" s="8"/>
      <c r="K172" s="8"/>
      <c r="L172" s="2"/>
      <c r="M172" s="2"/>
    </row>
    <row r="173" spans="1:13" x14ac:dyDescent="0.35">
      <c r="A173" t="s">
        <v>9</v>
      </c>
      <c r="B173" t="s">
        <v>74</v>
      </c>
      <c r="C173" t="s">
        <v>66</v>
      </c>
      <c r="D173">
        <v>3</v>
      </c>
      <c r="E173">
        <v>13</v>
      </c>
      <c r="F173">
        <f t="shared" si="2"/>
        <v>39</v>
      </c>
      <c r="G173" t="str">
        <f>LEFT([1]!Tabla2[[#This Row],[Clave_Unica]],1)</f>
        <v>F</v>
      </c>
      <c r="H173" s="3">
        <f>VLOOKUP(Tabla2[[#This Row],[Localidad]],IMPUESTOS_2024!A:D,HLOOKUP(Tabla2[[#This Row],[Tipo de producto]],IMPUESTOS_2024!$A$1:$D$2,2,0),0)*Tabla2[[#This Row],[Total Ticket]]</f>
        <v>2.34</v>
      </c>
      <c r="I173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2.34</v>
      </c>
      <c r="J173" s="8"/>
      <c r="K173" s="8"/>
      <c r="L173" s="2"/>
      <c r="M173" s="2"/>
    </row>
    <row r="174" spans="1:13" x14ac:dyDescent="0.35">
      <c r="A174" t="s">
        <v>15</v>
      </c>
      <c r="B174" t="s">
        <v>46</v>
      </c>
      <c r="C174" t="s">
        <v>47</v>
      </c>
      <c r="D174">
        <v>1</v>
      </c>
      <c r="E174">
        <v>1</v>
      </c>
      <c r="F174">
        <f t="shared" si="2"/>
        <v>1</v>
      </c>
      <c r="G174" t="str">
        <f>LEFT([1]!Tabla2[[#This Row],[Clave_Unica]],1)</f>
        <v>F</v>
      </c>
      <c r="H174" s="3">
        <f>VLOOKUP(Tabla2[[#This Row],[Localidad]],IMPUESTOS_2024!A:D,HLOOKUP(Tabla2[[#This Row],[Tipo de producto]],IMPUESTOS_2024!$A$1:$D$2,2,0),0)*Tabla2[[#This Row],[Total Ticket]]</f>
        <v>0.01</v>
      </c>
      <c r="I174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0.01</v>
      </c>
      <c r="J174" s="8"/>
      <c r="K174" s="8"/>
      <c r="L174" s="2"/>
      <c r="M174" s="2"/>
    </row>
    <row r="175" spans="1:13" x14ac:dyDescent="0.35">
      <c r="A175" t="s">
        <v>15</v>
      </c>
      <c r="B175" t="s">
        <v>57</v>
      </c>
      <c r="C175" t="s">
        <v>58</v>
      </c>
      <c r="D175">
        <v>10</v>
      </c>
      <c r="E175">
        <v>7</v>
      </c>
      <c r="F175">
        <f t="shared" si="2"/>
        <v>70</v>
      </c>
      <c r="G175" t="str">
        <f>LEFT([1]!Tabla2[[#This Row],[Clave_Unica]],1)</f>
        <v>F</v>
      </c>
      <c r="H175" s="3">
        <f>VLOOKUP(Tabla2[[#This Row],[Localidad]],IMPUESTOS_2024!A:D,HLOOKUP(Tabla2[[#This Row],[Tipo de producto]],IMPUESTOS_2024!$A$1:$D$2,2,0),0)*Tabla2[[#This Row],[Total Ticket]]</f>
        <v>0.70000000000000007</v>
      </c>
      <c r="I175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0.70000000000000007</v>
      </c>
      <c r="J175" s="8"/>
      <c r="K175" s="8"/>
      <c r="L175" s="2"/>
      <c r="M175" s="2"/>
    </row>
    <row r="176" spans="1:13" x14ac:dyDescent="0.35">
      <c r="A176" t="s">
        <v>26</v>
      </c>
      <c r="B176" t="s">
        <v>52</v>
      </c>
      <c r="C176" t="s">
        <v>53</v>
      </c>
      <c r="D176">
        <v>14</v>
      </c>
      <c r="E176">
        <v>5</v>
      </c>
      <c r="F176">
        <f t="shared" si="2"/>
        <v>70</v>
      </c>
      <c r="G176" t="str">
        <f>LEFT([1]!Tabla2[[#This Row],[Clave_Unica]],1)</f>
        <v>P</v>
      </c>
      <c r="H176" s="3">
        <f>VLOOKUP(Tabla2[[#This Row],[Localidad]],IMPUESTOS_2024!A:D,HLOOKUP(Tabla2[[#This Row],[Tipo de producto]],IMPUESTOS_2024!$A$1:$D$2,2,0),0)*Tabla2[[#This Row],[Total Ticket]]</f>
        <v>6.3</v>
      </c>
      <c r="I176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6.3</v>
      </c>
      <c r="J176" s="8"/>
      <c r="K176" s="8"/>
      <c r="L176" s="2"/>
      <c r="M176" s="2"/>
    </row>
    <row r="177" spans="1:13" x14ac:dyDescent="0.35">
      <c r="A177" t="s">
        <v>27</v>
      </c>
      <c r="B177" t="s">
        <v>65</v>
      </c>
      <c r="C177" t="s">
        <v>66</v>
      </c>
      <c r="D177">
        <v>4</v>
      </c>
      <c r="E177">
        <v>20</v>
      </c>
      <c r="F177">
        <f t="shared" si="2"/>
        <v>80</v>
      </c>
      <c r="G177" t="str">
        <f>LEFT([1]!Tabla2[[#This Row],[Clave_Unica]],1)</f>
        <v>F</v>
      </c>
      <c r="H177" s="3">
        <f>VLOOKUP(Tabla2[[#This Row],[Localidad]],IMPUESTOS_2024!A:D,HLOOKUP(Tabla2[[#This Row],[Tipo de producto]],IMPUESTOS_2024!$A$1:$D$2,2,0),0)*Tabla2[[#This Row],[Total Ticket]]</f>
        <v>4</v>
      </c>
      <c r="I177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4</v>
      </c>
      <c r="J177" s="8"/>
      <c r="K177" s="8"/>
      <c r="L177" s="2"/>
      <c r="M177" s="2"/>
    </row>
    <row r="178" spans="1:13" x14ac:dyDescent="0.35">
      <c r="A178" t="s">
        <v>18</v>
      </c>
      <c r="B178" t="s">
        <v>52</v>
      </c>
      <c r="C178" t="s">
        <v>53</v>
      </c>
      <c r="D178">
        <v>14</v>
      </c>
      <c r="E178">
        <v>5</v>
      </c>
      <c r="F178">
        <f t="shared" si="2"/>
        <v>70</v>
      </c>
      <c r="G178" t="str">
        <f>LEFT([1]!Tabla2[[#This Row],[Clave_Unica]],1)</f>
        <v>P</v>
      </c>
      <c r="H178" s="3">
        <f>VLOOKUP(Tabla2[[#This Row],[Localidad]],IMPUESTOS_2024!A:D,HLOOKUP(Tabla2[[#This Row],[Tipo de producto]],IMPUESTOS_2024!$A$1:$D$2,2,0),0)*Tabla2[[#This Row],[Total Ticket]]</f>
        <v>7</v>
      </c>
      <c r="I178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7</v>
      </c>
      <c r="J178" s="8"/>
      <c r="K178" s="8"/>
      <c r="L178" s="2"/>
      <c r="M178" s="2"/>
    </row>
    <row r="179" spans="1:13" x14ac:dyDescent="0.35">
      <c r="A179" t="s">
        <v>15</v>
      </c>
      <c r="B179" t="s">
        <v>44</v>
      </c>
      <c r="C179" t="s">
        <v>45</v>
      </c>
      <c r="D179">
        <v>500</v>
      </c>
      <c r="E179">
        <v>4</v>
      </c>
      <c r="F179">
        <f t="shared" si="2"/>
        <v>2000</v>
      </c>
      <c r="G179" t="str">
        <f>LEFT([1]!Tabla2[[#This Row],[Clave_Unica]],1)</f>
        <v>T</v>
      </c>
      <c r="H179" s="3">
        <f>VLOOKUP(Tabla2[[#This Row],[Localidad]],IMPUESTOS_2024!A:D,HLOOKUP(Tabla2[[#This Row],[Tipo de producto]],IMPUESTOS_2024!$A$1:$D$2,2,0),0)*Tabla2[[#This Row],[Total Ticket]]</f>
        <v>320</v>
      </c>
      <c r="I179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320</v>
      </c>
      <c r="J179" s="8"/>
      <c r="K179" s="8"/>
      <c r="L179" s="2"/>
      <c r="M179" s="2"/>
    </row>
    <row r="180" spans="1:13" x14ac:dyDescent="0.35">
      <c r="A180" t="s">
        <v>20</v>
      </c>
      <c r="B180" t="s">
        <v>69</v>
      </c>
      <c r="C180" t="s">
        <v>64</v>
      </c>
      <c r="D180">
        <v>1</v>
      </c>
      <c r="E180">
        <v>9</v>
      </c>
      <c r="F180">
        <f t="shared" si="2"/>
        <v>9</v>
      </c>
      <c r="G180" t="str">
        <f>LEFT([1]!Tabla2[[#This Row],[Clave_Unica]],1)</f>
        <v>F</v>
      </c>
      <c r="H180" s="3">
        <f>VLOOKUP(Tabla2[[#This Row],[Localidad]],IMPUESTOS_2024!A:D,HLOOKUP(Tabla2[[#This Row],[Tipo de producto]],IMPUESTOS_2024!$A$1:$D$2,2,0),0)*Tabla2[[#This Row],[Total Ticket]]</f>
        <v>0.09</v>
      </c>
      <c r="I180" s="3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0.09</v>
      </c>
      <c r="J180" s="8"/>
      <c r="K180" s="8"/>
      <c r="L180" s="2"/>
      <c r="M180" s="2"/>
    </row>
    <row r="181" spans="1:13" x14ac:dyDescent="0.35">
      <c r="A181" t="s">
        <v>11</v>
      </c>
      <c r="B181" t="s">
        <v>77</v>
      </c>
      <c r="C181" t="s">
        <v>76</v>
      </c>
      <c r="D181">
        <v>300</v>
      </c>
      <c r="E181">
        <v>1</v>
      </c>
      <c r="F181">
        <f t="shared" si="2"/>
        <v>300</v>
      </c>
      <c r="G181" t="str">
        <f>LEFT([1]!Tabla2[[#This Row],[Clave_Unica]],1)</f>
        <v>S</v>
      </c>
      <c r="H181" s="3" t="e">
        <f>VLOOKUP(Tabla2[[#This Row],[Localidad]],IMPUESTOS_2024!A:D,HLOOKUP(Tabla2[[#This Row],[Tipo de producto]],IMPUESTOS_2024!$A$1:$D$2,2,0),0)*Tabla2[[#This Row],[Total Ticket]]</f>
        <v>#N/A</v>
      </c>
      <c r="I181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1" s="8"/>
      <c r="K181" s="8"/>
      <c r="L181" s="2"/>
      <c r="M181" s="2"/>
    </row>
    <row r="182" spans="1:13" x14ac:dyDescent="0.35">
      <c r="A182" t="s">
        <v>6</v>
      </c>
      <c r="B182" t="s">
        <v>78</v>
      </c>
      <c r="C182" t="s">
        <v>81</v>
      </c>
      <c r="D182">
        <v>150</v>
      </c>
      <c r="E182">
        <v>1</v>
      </c>
      <c r="F182">
        <f t="shared" si="2"/>
        <v>150</v>
      </c>
      <c r="G182" t="str">
        <f>LEFT([1]!Tabla2[[#This Row],[Clave_Unica]],1)</f>
        <v>S</v>
      </c>
      <c r="H182" s="3" t="e">
        <f>VLOOKUP(Tabla2[[#This Row],[Localidad]],IMPUESTOS_2024!A:D,HLOOKUP(Tabla2[[#This Row],[Tipo de producto]],IMPUESTOS_2024!$A$1:$D$2,2,0),0)*Tabla2[[#This Row],[Total Ticket]]</f>
        <v>#N/A</v>
      </c>
      <c r="I182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2" s="8"/>
      <c r="K182" s="8"/>
      <c r="L182" s="2"/>
      <c r="M182" s="2"/>
    </row>
    <row r="183" spans="1:13" x14ac:dyDescent="0.35">
      <c r="A183" t="s">
        <v>18</v>
      </c>
      <c r="B183" t="s">
        <v>79</v>
      </c>
      <c r="C183" t="s">
        <v>82</v>
      </c>
      <c r="D183">
        <v>300</v>
      </c>
      <c r="E183">
        <v>1</v>
      </c>
      <c r="F183">
        <f t="shared" si="2"/>
        <v>300</v>
      </c>
      <c r="G183" t="str">
        <f>LEFT([1]!Tabla2[[#This Row],[Clave_Unica]],1)</f>
        <v>S</v>
      </c>
      <c r="H183" s="3" t="e">
        <f>VLOOKUP(Tabla2[[#This Row],[Localidad]],IMPUESTOS_2024!A:D,HLOOKUP(Tabla2[[#This Row],[Tipo de producto]],IMPUESTOS_2024!$A$1:$D$2,2,0),0)*Tabla2[[#This Row],[Total Ticket]]</f>
        <v>#N/A</v>
      </c>
      <c r="I183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3" s="8"/>
      <c r="K183" s="8"/>
      <c r="L183" s="2"/>
      <c r="M183" s="2"/>
    </row>
    <row r="184" spans="1:13" x14ac:dyDescent="0.35">
      <c r="A184" t="s">
        <v>18</v>
      </c>
      <c r="B184" t="s">
        <v>80</v>
      </c>
      <c r="C184" t="s">
        <v>83</v>
      </c>
      <c r="D184">
        <v>99</v>
      </c>
      <c r="E184">
        <v>1</v>
      </c>
      <c r="F184">
        <f t="shared" si="2"/>
        <v>99</v>
      </c>
      <c r="G184" t="str">
        <f>LEFT([1]!Tabla2[[#This Row],[Clave_Unica]],1)</f>
        <v>S</v>
      </c>
      <c r="H184" s="3" t="e">
        <f>VLOOKUP(Tabla2[[#This Row],[Localidad]],IMPUESTOS_2024!A:D,HLOOKUP(Tabla2[[#This Row],[Tipo de producto]],IMPUESTOS_2024!$A$1:$D$2,2,0),0)*Tabla2[[#This Row],[Total Ticket]]</f>
        <v>#N/A</v>
      </c>
      <c r="I184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4" s="8"/>
      <c r="K184" s="8"/>
      <c r="L184" s="2"/>
      <c r="M184" s="2"/>
    </row>
    <row r="185" spans="1:13" x14ac:dyDescent="0.35">
      <c r="A185" t="s">
        <v>16</v>
      </c>
      <c r="B185" t="s">
        <v>79</v>
      </c>
      <c r="C185" t="s">
        <v>82</v>
      </c>
      <c r="D185">
        <v>300</v>
      </c>
      <c r="E185">
        <v>1</v>
      </c>
      <c r="F185">
        <f t="shared" si="2"/>
        <v>300</v>
      </c>
      <c r="G185" t="str">
        <f>LEFT([1]!Tabla2[[#This Row],[Clave_Unica]],1)</f>
        <v>S</v>
      </c>
      <c r="H185" s="3" t="e">
        <f>VLOOKUP(Tabla2[[#This Row],[Localidad]],IMPUESTOS_2024!A:D,HLOOKUP(Tabla2[[#This Row],[Tipo de producto]],IMPUESTOS_2024!$A$1:$D$2,2,0),0)*Tabla2[[#This Row],[Total Ticket]]</f>
        <v>#N/A</v>
      </c>
      <c r="I185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5" s="8"/>
      <c r="K185" s="8"/>
      <c r="L185" s="2"/>
      <c r="M185" s="2"/>
    </row>
    <row r="186" spans="1:13" x14ac:dyDescent="0.35">
      <c r="A186" t="s">
        <v>21</v>
      </c>
      <c r="B186" t="s">
        <v>79</v>
      </c>
      <c r="C186" t="s">
        <v>82</v>
      </c>
      <c r="D186">
        <v>300</v>
      </c>
      <c r="E186">
        <v>1</v>
      </c>
      <c r="F186">
        <f t="shared" si="2"/>
        <v>300</v>
      </c>
      <c r="G186" t="str">
        <f>LEFT([1]!Tabla2[[#This Row],[Clave_Unica]],1)</f>
        <v>S</v>
      </c>
      <c r="H186" s="3" t="e">
        <f>VLOOKUP(Tabla2[[#This Row],[Localidad]],IMPUESTOS_2024!A:D,HLOOKUP(Tabla2[[#This Row],[Tipo de producto]],IMPUESTOS_2024!$A$1:$D$2,2,0),0)*Tabla2[[#This Row],[Total Ticket]]</f>
        <v>#N/A</v>
      </c>
      <c r="I186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6" s="8"/>
      <c r="K186" s="8"/>
      <c r="L186" s="2"/>
      <c r="M186" s="2"/>
    </row>
    <row r="187" spans="1:13" x14ac:dyDescent="0.35">
      <c r="A187" t="s">
        <v>12</v>
      </c>
      <c r="B187" t="s">
        <v>77</v>
      </c>
      <c r="C187" t="s">
        <v>76</v>
      </c>
      <c r="D187">
        <v>300</v>
      </c>
      <c r="E187">
        <v>1</v>
      </c>
      <c r="F187">
        <f t="shared" si="2"/>
        <v>300</v>
      </c>
      <c r="G187" t="str">
        <f>LEFT([1]!Tabla2[[#This Row],[Clave_Unica]],1)</f>
        <v>S</v>
      </c>
      <c r="H187" s="3" t="e">
        <f>VLOOKUP(Tabla2[[#This Row],[Localidad]],IMPUESTOS_2024!A:D,HLOOKUP(Tabla2[[#This Row],[Tipo de producto]],IMPUESTOS_2024!$A$1:$D$2,2,0),0)*Tabla2[[#This Row],[Total Ticket]]</f>
        <v>#N/A</v>
      </c>
      <c r="I187" s="3" t="e">
        <f>IF(Tabla2[[#This Row],[Tipo de producto]]="F",VLOOKUP(Tabla2[[#This Row],[Localidad]],IMPUESTOS_2024!A:D,2,0),
IF(Tabla2[[#This Row],[Tipo de producto]]="T",VLOOKUP(Tabla2[[#This Row],[Localidad]],IMPUESTOS_2024!A:D,4,0),
IF(Tabla2[[#This Row],[Tipo de producto]]="P",VLOOKUP(Tabla2[[#This Row],[Localidad]],IMPUESTOS_2024!A:D,3,0), "Otro")))*Tabla2[[#This Row],[Total Ticket]]</f>
        <v>#VALUE!</v>
      </c>
      <c r="J187" s="8"/>
      <c r="K187" s="8"/>
      <c r="L187" s="2"/>
      <c r="M18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CAFC-0A55-4706-A606-CEF795779850}">
  <dimension ref="A1:G30"/>
  <sheetViews>
    <sheetView topLeftCell="A6" workbookViewId="0">
      <selection activeCell="D33" sqref="D33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85</v>
      </c>
    </row>
    <row r="2" spans="1:7" x14ac:dyDescent="0.35">
      <c r="A2" t="s">
        <v>4</v>
      </c>
      <c r="B2">
        <v>2</v>
      </c>
      <c r="C2">
        <v>3</v>
      </c>
      <c r="D2">
        <v>4</v>
      </c>
      <c r="F2" t="s">
        <v>76</v>
      </c>
      <c r="G2" s="5">
        <v>0.03</v>
      </c>
    </row>
    <row r="3" spans="1:7" x14ac:dyDescent="0.35">
      <c r="A3" t="s">
        <v>5</v>
      </c>
      <c r="B3" s="1">
        <v>0.05</v>
      </c>
      <c r="C3" s="1">
        <v>7.0000000000000007E-2</v>
      </c>
      <c r="D3" s="1">
        <v>0.15</v>
      </c>
      <c r="F3" t="s">
        <v>81</v>
      </c>
      <c r="G3" s="6">
        <v>5.0000000000000001E-3</v>
      </c>
    </row>
    <row r="4" spans="1:7" x14ac:dyDescent="0.35">
      <c r="A4" t="s">
        <v>6</v>
      </c>
      <c r="B4" s="1">
        <v>0.04</v>
      </c>
      <c r="C4" s="1">
        <v>0.1</v>
      </c>
      <c r="D4" s="1">
        <v>0.1</v>
      </c>
      <c r="F4" t="s">
        <v>82</v>
      </c>
      <c r="G4" s="5">
        <v>0.05</v>
      </c>
    </row>
    <row r="5" spans="1:7" x14ac:dyDescent="0.35">
      <c r="A5" t="s">
        <v>7</v>
      </c>
      <c r="B5" s="1">
        <v>0.02</v>
      </c>
      <c r="C5" s="1">
        <v>0.09</v>
      </c>
      <c r="D5" s="1">
        <v>0.12</v>
      </c>
      <c r="F5" t="s">
        <v>83</v>
      </c>
      <c r="G5" s="5">
        <v>0.05</v>
      </c>
    </row>
    <row r="6" spans="1:7" x14ac:dyDescent="0.35">
      <c r="A6" t="s">
        <v>8</v>
      </c>
      <c r="B6" s="1">
        <v>0.05</v>
      </c>
      <c r="C6" s="1">
        <v>0.08</v>
      </c>
      <c r="D6" s="1">
        <v>0.15</v>
      </c>
    </row>
    <row r="7" spans="1:7" x14ac:dyDescent="0.35">
      <c r="A7" t="s">
        <v>9</v>
      </c>
      <c r="B7" s="1">
        <v>0.06</v>
      </c>
      <c r="C7" s="1">
        <v>0.08</v>
      </c>
      <c r="D7" s="1">
        <v>0.16</v>
      </c>
    </row>
    <row r="8" spans="1:7" x14ac:dyDescent="0.35">
      <c r="A8" t="s">
        <v>10</v>
      </c>
      <c r="B8" s="1">
        <v>0.04</v>
      </c>
      <c r="C8" s="1">
        <v>0.1</v>
      </c>
      <c r="D8" s="1">
        <v>0.1</v>
      </c>
    </row>
    <row r="9" spans="1:7" x14ac:dyDescent="0.35">
      <c r="A9" t="s">
        <v>11</v>
      </c>
      <c r="B9" s="1">
        <v>0.04</v>
      </c>
      <c r="C9" s="1">
        <v>7.0000000000000007E-2</v>
      </c>
      <c r="D9" s="1">
        <v>0.15</v>
      </c>
    </row>
    <row r="10" spans="1:7" x14ac:dyDescent="0.35">
      <c r="A10" t="s">
        <v>12</v>
      </c>
      <c r="B10" s="1">
        <v>0.06</v>
      </c>
      <c r="C10" s="1">
        <v>7.0000000000000007E-2</v>
      </c>
      <c r="D10" s="1">
        <v>0.16</v>
      </c>
    </row>
    <row r="11" spans="1:7" x14ac:dyDescent="0.35">
      <c r="A11" t="s">
        <v>13</v>
      </c>
      <c r="B11" s="1">
        <v>0.05</v>
      </c>
      <c r="C11" s="1">
        <v>0.06</v>
      </c>
      <c r="D11" s="1">
        <v>0.14000000000000001</v>
      </c>
    </row>
    <row r="12" spans="1:7" x14ac:dyDescent="0.35">
      <c r="A12" t="s">
        <v>14</v>
      </c>
      <c r="B12" s="1">
        <v>0.01</v>
      </c>
      <c r="C12" s="1">
        <v>7.0000000000000007E-2</v>
      </c>
      <c r="D12" s="1">
        <v>0.15</v>
      </c>
    </row>
    <row r="13" spans="1:7" x14ac:dyDescent="0.35">
      <c r="A13" t="s">
        <v>15</v>
      </c>
      <c r="B13" s="1">
        <v>0.01</v>
      </c>
      <c r="C13" s="1">
        <v>0.1</v>
      </c>
      <c r="D13" s="1">
        <v>0.16</v>
      </c>
    </row>
    <row r="14" spans="1:7" x14ac:dyDescent="0.35">
      <c r="A14" t="s">
        <v>16</v>
      </c>
      <c r="B14" s="1">
        <v>0.05</v>
      </c>
      <c r="C14" s="1">
        <v>0.08</v>
      </c>
      <c r="D14" s="1">
        <v>0.16</v>
      </c>
    </row>
    <row r="15" spans="1:7" x14ac:dyDescent="0.35">
      <c r="A15" t="s">
        <v>17</v>
      </c>
      <c r="B15" s="1">
        <v>0.02</v>
      </c>
      <c r="C15" s="1">
        <v>7.0000000000000007E-2</v>
      </c>
      <c r="D15" s="1">
        <v>0.11</v>
      </c>
    </row>
    <row r="16" spans="1:7" x14ac:dyDescent="0.35">
      <c r="A16" t="s">
        <v>18</v>
      </c>
      <c r="B16" s="1">
        <v>0.02</v>
      </c>
      <c r="C16" s="1">
        <v>0.1</v>
      </c>
      <c r="D16" s="1">
        <v>0.14000000000000001</v>
      </c>
    </row>
    <row r="17" spans="1:4" x14ac:dyDescent="0.35">
      <c r="A17" t="s">
        <v>19</v>
      </c>
      <c r="B17" s="1">
        <v>0.04</v>
      </c>
      <c r="C17" s="1">
        <v>0.08</v>
      </c>
      <c r="D17" s="1">
        <v>0.11</v>
      </c>
    </row>
    <row r="18" spans="1:4" x14ac:dyDescent="0.35">
      <c r="A18" t="s">
        <v>20</v>
      </c>
      <c r="B18" s="1">
        <v>0.01</v>
      </c>
      <c r="C18" s="1">
        <v>0.09</v>
      </c>
      <c r="D18" s="1">
        <v>0.15</v>
      </c>
    </row>
    <row r="19" spans="1:4" x14ac:dyDescent="0.35">
      <c r="A19" t="s">
        <v>21</v>
      </c>
      <c r="B19" s="1">
        <v>0.01</v>
      </c>
      <c r="C19" s="1">
        <v>0.06</v>
      </c>
      <c r="D19" s="1">
        <v>0.16</v>
      </c>
    </row>
    <row r="20" spans="1:4" x14ac:dyDescent="0.35">
      <c r="A20" t="s">
        <v>22</v>
      </c>
      <c r="B20" s="1">
        <v>0.04</v>
      </c>
      <c r="C20" s="1">
        <v>0.08</v>
      </c>
      <c r="D20" s="1">
        <v>0.13</v>
      </c>
    </row>
    <row r="21" spans="1:4" x14ac:dyDescent="0.35">
      <c r="A21" t="s">
        <v>23</v>
      </c>
      <c r="B21" s="1">
        <v>0.03</v>
      </c>
      <c r="C21" s="1">
        <v>0.08</v>
      </c>
      <c r="D21" s="1">
        <v>0.14000000000000001</v>
      </c>
    </row>
    <row r="22" spans="1:4" x14ac:dyDescent="0.35">
      <c r="A22" t="s">
        <v>24</v>
      </c>
      <c r="B22" s="1">
        <v>0.03</v>
      </c>
      <c r="C22" s="1">
        <v>7.0000000000000007E-2</v>
      </c>
      <c r="D22" s="1">
        <v>0.12</v>
      </c>
    </row>
    <row r="23" spans="1:4" x14ac:dyDescent="0.35">
      <c r="A23" t="s">
        <v>25</v>
      </c>
      <c r="B23" s="1">
        <v>0.06</v>
      </c>
      <c r="C23" s="1">
        <v>7.0000000000000007E-2</v>
      </c>
      <c r="D23" s="1">
        <v>0.11</v>
      </c>
    </row>
    <row r="24" spans="1:4" x14ac:dyDescent="0.35">
      <c r="A24" t="s">
        <v>26</v>
      </c>
      <c r="B24" s="1">
        <v>0.01</v>
      </c>
      <c r="C24" s="1">
        <v>0.09</v>
      </c>
      <c r="D24" s="1">
        <v>0.15</v>
      </c>
    </row>
    <row r="25" spans="1:4" x14ac:dyDescent="0.35">
      <c r="A25" t="s">
        <v>27</v>
      </c>
      <c r="B25" s="1">
        <v>0.05</v>
      </c>
      <c r="C25" s="1">
        <v>0.08</v>
      </c>
      <c r="D25" s="1">
        <v>0.13</v>
      </c>
    </row>
    <row r="26" spans="1:4" x14ac:dyDescent="0.35">
      <c r="A26" t="s">
        <v>28</v>
      </c>
      <c r="B26" s="1">
        <v>0.01</v>
      </c>
      <c r="C26" s="1">
        <v>7.0000000000000007E-2</v>
      </c>
      <c r="D26" s="1">
        <v>0.16</v>
      </c>
    </row>
    <row r="27" spans="1:4" x14ac:dyDescent="0.35">
      <c r="A27" t="s">
        <v>29</v>
      </c>
      <c r="B27" s="1">
        <v>0.04</v>
      </c>
      <c r="C27" s="1">
        <v>7.0000000000000007E-2</v>
      </c>
      <c r="D27" s="1">
        <v>0.15</v>
      </c>
    </row>
    <row r="28" spans="1:4" x14ac:dyDescent="0.35">
      <c r="A28" t="s">
        <v>30</v>
      </c>
      <c r="B28" s="1">
        <v>0.05</v>
      </c>
      <c r="C28" s="1">
        <v>0.1</v>
      </c>
      <c r="D28" s="1">
        <v>0.12</v>
      </c>
    </row>
    <row r="29" spans="1:4" x14ac:dyDescent="0.35">
      <c r="A29" t="s">
        <v>31</v>
      </c>
      <c r="B29" s="1">
        <v>0.04</v>
      </c>
      <c r="C29" s="1">
        <v>0.08</v>
      </c>
      <c r="D29" s="1">
        <v>0.15</v>
      </c>
    </row>
    <row r="30" spans="1:4" x14ac:dyDescent="0.35">
      <c r="A30" t="s">
        <v>32</v>
      </c>
      <c r="B30" s="1">
        <v>0.06</v>
      </c>
      <c r="C30" s="1">
        <v>0.08</v>
      </c>
      <c r="D30" s="1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EE7E-3053-46E6-98C5-F7E343CAB18E}">
  <dimension ref="A1:G30"/>
  <sheetViews>
    <sheetView workbookViewId="0">
      <selection activeCell="G5" sqref="G5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85</v>
      </c>
    </row>
    <row r="2" spans="1:7" x14ac:dyDescent="0.35">
      <c r="A2" t="s">
        <v>4</v>
      </c>
      <c r="B2">
        <v>2</v>
      </c>
      <c r="C2">
        <v>3</v>
      </c>
      <c r="D2">
        <v>4</v>
      </c>
      <c r="F2" t="s">
        <v>76</v>
      </c>
      <c r="G2" s="5">
        <v>0.04</v>
      </c>
    </row>
    <row r="3" spans="1:7" x14ac:dyDescent="0.35">
      <c r="A3" t="s">
        <v>5</v>
      </c>
      <c r="B3" s="1">
        <v>0.04</v>
      </c>
      <c r="C3" s="1">
        <v>0.08</v>
      </c>
      <c r="D3" s="1">
        <v>0.12</v>
      </c>
      <c r="E3">
        <v>100</v>
      </c>
      <c r="F3" t="s">
        <v>81</v>
      </c>
      <c r="G3" s="6">
        <v>0.01</v>
      </c>
    </row>
    <row r="4" spans="1:7" x14ac:dyDescent="0.35">
      <c r="A4" t="s">
        <v>6</v>
      </c>
      <c r="B4" s="1">
        <v>0.02</v>
      </c>
      <c r="C4" s="1">
        <v>0.11</v>
      </c>
      <c r="D4" s="1">
        <v>0.1</v>
      </c>
      <c r="F4" t="s">
        <v>82</v>
      </c>
      <c r="G4" s="5">
        <v>0.06</v>
      </c>
    </row>
    <row r="5" spans="1:7" x14ac:dyDescent="0.35">
      <c r="A5" t="s">
        <v>7</v>
      </c>
      <c r="B5" s="1">
        <v>0.01</v>
      </c>
      <c r="C5" s="1">
        <v>0.1</v>
      </c>
      <c r="D5" s="1">
        <v>0.1</v>
      </c>
      <c r="F5" t="s">
        <v>83</v>
      </c>
      <c r="G5" s="5">
        <v>0.06</v>
      </c>
    </row>
    <row r="6" spans="1:7" x14ac:dyDescent="0.35">
      <c r="A6" t="s">
        <v>8</v>
      </c>
      <c r="B6" s="1">
        <v>0.05</v>
      </c>
      <c r="C6" s="1">
        <v>0.09</v>
      </c>
      <c r="D6" s="1">
        <v>0.11</v>
      </c>
    </row>
    <row r="7" spans="1:7" x14ac:dyDescent="0.35">
      <c r="A7" t="s">
        <v>9</v>
      </c>
      <c r="B7" s="1">
        <v>0.02</v>
      </c>
      <c r="C7" s="1">
        <v>0.11</v>
      </c>
      <c r="D7" s="1">
        <v>0.14000000000000001</v>
      </c>
    </row>
    <row r="8" spans="1:7" x14ac:dyDescent="0.35">
      <c r="A8" t="s">
        <v>10</v>
      </c>
      <c r="B8" s="1">
        <v>0.06</v>
      </c>
      <c r="C8" s="1">
        <v>0.08</v>
      </c>
      <c r="D8" s="1">
        <v>0.16</v>
      </c>
    </row>
    <row r="9" spans="1:7" x14ac:dyDescent="0.35">
      <c r="A9" t="s">
        <v>11</v>
      </c>
      <c r="B9" s="1">
        <v>0.02</v>
      </c>
      <c r="C9" s="1">
        <v>0.11</v>
      </c>
      <c r="D9" s="1">
        <v>0.1</v>
      </c>
    </row>
    <row r="10" spans="1:7" x14ac:dyDescent="0.35">
      <c r="A10" t="s">
        <v>12</v>
      </c>
      <c r="B10" s="1">
        <v>0.06</v>
      </c>
      <c r="C10" s="1">
        <v>7.0000000000000007E-2</v>
      </c>
      <c r="D10" s="1">
        <v>0.1</v>
      </c>
    </row>
    <row r="11" spans="1:7" x14ac:dyDescent="0.35">
      <c r="A11" t="s">
        <v>13</v>
      </c>
      <c r="B11" s="1">
        <v>0.01</v>
      </c>
      <c r="C11" s="1">
        <v>0.09</v>
      </c>
      <c r="D11" s="1">
        <v>0.12</v>
      </c>
    </row>
    <row r="12" spans="1:7" x14ac:dyDescent="0.35">
      <c r="A12" t="s">
        <v>14</v>
      </c>
      <c r="B12" s="1">
        <v>0.03</v>
      </c>
      <c r="C12" s="1">
        <v>0.11</v>
      </c>
      <c r="D12" s="1">
        <v>0.17</v>
      </c>
    </row>
    <row r="13" spans="1:7" x14ac:dyDescent="0.35">
      <c r="A13" t="s">
        <v>15</v>
      </c>
      <c r="B13" s="1">
        <v>0.02</v>
      </c>
      <c r="C13" s="1">
        <v>0.11</v>
      </c>
      <c r="D13" s="1">
        <v>0.12</v>
      </c>
    </row>
    <row r="14" spans="1:7" x14ac:dyDescent="0.35">
      <c r="A14" t="s">
        <v>16</v>
      </c>
      <c r="B14" s="1">
        <v>7.0000000000000007E-2</v>
      </c>
      <c r="C14" s="1">
        <v>7.0000000000000007E-2</v>
      </c>
      <c r="D14" s="1">
        <v>0.17</v>
      </c>
    </row>
    <row r="15" spans="1:7" x14ac:dyDescent="0.35">
      <c r="A15" t="s">
        <v>17</v>
      </c>
      <c r="B15" s="1">
        <v>0.06</v>
      </c>
      <c r="C15" s="1">
        <v>7.0000000000000007E-2</v>
      </c>
      <c r="D15" s="1">
        <v>0.15</v>
      </c>
    </row>
    <row r="16" spans="1:7" x14ac:dyDescent="0.35">
      <c r="A16" t="s">
        <v>18</v>
      </c>
      <c r="B16" s="1">
        <v>0.04</v>
      </c>
      <c r="C16" s="1">
        <v>0.08</v>
      </c>
      <c r="D16" s="1">
        <v>0.1</v>
      </c>
    </row>
    <row r="17" spans="1:4" x14ac:dyDescent="0.35">
      <c r="A17" t="s">
        <v>19</v>
      </c>
      <c r="B17" s="1">
        <v>0.03</v>
      </c>
      <c r="C17" s="1">
        <v>0.09</v>
      </c>
      <c r="D17" s="1">
        <v>0.12</v>
      </c>
    </row>
    <row r="18" spans="1:4" x14ac:dyDescent="0.35">
      <c r="A18" t="s">
        <v>20</v>
      </c>
      <c r="B18" s="1">
        <v>0.03</v>
      </c>
      <c r="C18" s="1">
        <v>7.0000000000000007E-2</v>
      </c>
      <c r="D18" s="1">
        <v>0.17</v>
      </c>
    </row>
    <row r="19" spans="1:4" x14ac:dyDescent="0.35">
      <c r="A19" t="s">
        <v>21</v>
      </c>
      <c r="B19" s="1">
        <v>0.01</v>
      </c>
      <c r="C19" s="1">
        <v>7.0000000000000007E-2</v>
      </c>
      <c r="D19" s="1">
        <v>0.17</v>
      </c>
    </row>
    <row r="20" spans="1:4" x14ac:dyDescent="0.35">
      <c r="A20" t="s">
        <v>22</v>
      </c>
      <c r="B20" s="1">
        <v>0.04</v>
      </c>
      <c r="C20" s="1">
        <v>0.11</v>
      </c>
      <c r="D20" s="1">
        <v>0.12</v>
      </c>
    </row>
    <row r="21" spans="1:4" x14ac:dyDescent="0.35">
      <c r="A21" t="s">
        <v>23</v>
      </c>
      <c r="B21" s="1">
        <v>7.0000000000000007E-2</v>
      </c>
      <c r="C21" s="1">
        <v>0.1</v>
      </c>
      <c r="D21" s="1">
        <v>0.15</v>
      </c>
    </row>
    <row r="22" spans="1:4" x14ac:dyDescent="0.35">
      <c r="A22" t="s">
        <v>24</v>
      </c>
      <c r="B22" s="1">
        <v>0.06</v>
      </c>
      <c r="C22" s="1">
        <v>0.11</v>
      </c>
      <c r="D22" s="1">
        <v>0.15</v>
      </c>
    </row>
    <row r="23" spans="1:4" x14ac:dyDescent="0.35">
      <c r="A23" t="s">
        <v>25</v>
      </c>
      <c r="B23" s="1">
        <v>0.06</v>
      </c>
      <c r="C23" s="1">
        <v>0.11</v>
      </c>
      <c r="D23" s="1">
        <v>0.11</v>
      </c>
    </row>
    <row r="24" spans="1:4" x14ac:dyDescent="0.35">
      <c r="A24" t="s">
        <v>26</v>
      </c>
      <c r="B24" s="1">
        <v>0.03</v>
      </c>
      <c r="C24" s="1">
        <v>0.1</v>
      </c>
      <c r="D24" s="1">
        <v>0.1</v>
      </c>
    </row>
    <row r="25" spans="1:4" x14ac:dyDescent="0.35">
      <c r="A25" t="s">
        <v>27</v>
      </c>
      <c r="B25" s="1">
        <v>0.05</v>
      </c>
      <c r="C25" s="1">
        <v>7.0000000000000007E-2</v>
      </c>
      <c r="D25" s="1">
        <v>0.15</v>
      </c>
    </row>
    <row r="26" spans="1:4" x14ac:dyDescent="0.35">
      <c r="A26" t="s">
        <v>28</v>
      </c>
      <c r="B26" s="1">
        <v>0.05</v>
      </c>
      <c r="C26" s="1">
        <v>0.08</v>
      </c>
      <c r="D26" s="1">
        <v>0.12</v>
      </c>
    </row>
    <row r="27" spans="1:4" x14ac:dyDescent="0.35">
      <c r="A27" t="s">
        <v>29</v>
      </c>
      <c r="B27" s="1">
        <v>0.06</v>
      </c>
      <c r="C27" s="1">
        <v>0.09</v>
      </c>
      <c r="D27" s="1">
        <v>0.17</v>
      </c>
    </row>
    <row r="28" spans="1:4" x14ac:dyDescent="0.35">
      <c r="A28" t="s">
        <v>30</v>
      </c>
      <c r="B28" s="1">
        <v>0.03</v>
      </c>
      <c r="C28" s="1">
        <v>0.09</v>
      </c>
      <c r="D28" s="1">
        <v>0.17</v>
      </c>
    </row>
    <row r="29" spans="1:4" x14ac:dyDescent="0.35">
      <c r="A29" t="s">
        <v>31</v>
      </c>
      <c r="B29" s="1">
        <v>0.06</v>
      </c>
      <c r="C29" s="1">
        <v>7.0000000000000007E-2</v>
      </c>
      <c r="D29" s="1">
        <v>0.14000000000000001</v>
      </c>
    </row>
    <row r="30" spans="1:4" x14ac:dyDescent="0.35">
      <c r="A30" t="s">
        <v>32</v>
      </c>
      <c r="B30" s="1">
        <v>0.05</v>
      </c>
      <c r="C30" s="1">
        <v>7.0000000000000007E-2</v>
      </c>
      <c r="D30" s="1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F0CC-6EF9-4BE1-B1B8-62CD53287B8D}">
  <dimension ref="L1:L2"/>
  <sheetViews>
    <sheetView workbookViewId="0">
      <selection activeCell="D5" sqref="D5"/>
    </sheetView>
  </sheetViews>
  <sheetFormatPr baseColWidth="10" defaultRowHeight="14.5" x14ac:dyDescent="0.35"/>
  <sheetData>
    <row r="1" spans="12:12" x14ac:dyDescent="0.35">
      <c r="L1" t="s">
        <v>182</v>
      </c>
    </row>
    <row r="2" spans="12:12" x14ac:dyDescent="0.35">
      <c r="L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72CA-0806-4850-9D24-C4DB420D8699}">
  <dimension ref="A1:V433"/>
  <sheetViews>
    <sheetView workbookViewId="0">
      <selection activeCell="E6" sqref="E6"/>
    </sheetView>
  </sheetViews>
  <sheetFormatPr baseColWidth="10" defaultRowHeight="14.5" x14ac:dyDescent="0.35"/>
  <cols>
    <col min="7" max="7" width="38.54296875" customWidth="1"/>
  </cols>
  <sheetData>
    <row r="1" spans="1:22" x14ac:dyDescent="0.35">
      <c r="A1" t="s">
        <v>86</v>
      </c>
      <c r="B1" t="s">
        <v>87</v>
      </c>
      <c r="C1" t="s">
        <v>88</v>
      </c>
      <c r="D1" s="13" t="s">
        <v>89</v>
      </c>
      <c r="E1" s="13" t="s">
        <v>90</v>
      </c>
      <c r="F1" s="13" t="s">
        <v>91</v>
      </c>
      <c r="G1" s="13" t="s">
        <v>92</v>
      </c>
      <c r="H1" s="13" t="s">
        <v>93</v>
      </c>
      <c r="I1" s="13" t="s">
        <v>94</v>
      </c>
      <c r="J1" s="13" t="s">
        <v>95</v>
      </c>
      <c r="K1" s="13" t="s">
        <v>96</v>
      </c>
      <c r="L1" s="13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</row>
    <row r="2" spans="1:22" x14ac:dyDescent="0.35">
      <c r="A2" t="s">
        <v>108</v>
      </c>
      <c r="B2">
        <v>2015</v>
      </c>
      <c r="C2" t="s">
        <v>109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35">
      <c r="A3" t="s">
        <v>108</v>
      </c>
      <c r="B3">
        <v>2014</v>
      </c>
      <c r="C3" t="s">
        <v>109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35">
      <c r="A4" t="s">
        <v>108</v>
      </c>
      <c r="B4">
        <v>2013</v>
      </c>
      <c r="C4" t="s">
        <v>109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35">
      <c r="A5" t="s">
        <v>108</v>
      </c>
      <c r="B5">
        <v>2012</v>
      </c>
      <c r="C5" t="s">
        <v>109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35">
      <c r="A6" t="s">
        <v>108</v>
      </c>
      <c r="B6">
        <v>2011</v>
      </c>
      <c r="C6" t="s">
        <v>109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35">
      <c r="A7" t="s">
        <v>108</v>
      </c>
      <c r="B7">
        <v>2010</v>
      </c>
      <c r="C7" t="s">
        <v>109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35">
      <c r="A8" t="s">
        <v>108</v>
      </c>
      <c r="B8">
        <v>2009</v>
      </c>
      <c r="C8" t="s">
        <v>109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35">
      <c r="A9" t="s">
        <v>108</v>
      </c>
      <c r="B9">
        <v>2008</v>
      </c>
      <c r="C9" t="s">
        <v>109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35">
      <c r="A10" t="s">
        <v>108</v>
      </c>
      <c r="B10">
        <v>2007</v>
      </c>
      <c r="C10" t="s">
        <v>109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35">
      <c r="A11" t="s">
        <v>108</v>
      </c>
      <c r="B11">
        <v>2006</v>
      </c>
      <c r="C11" t="s">
        <v>109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35">
      <c r="A12" t="s">
        <v>108</v>
      </c>
      <c r="B12">
        <v>2005</v>
      </c>
      <c r="C12" t="s">
        <v>109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35">
      <c r="A13" t="s">
        <v>108</v>
      </c>
      <c r="B13">
        <v>2004</v>
      </c>
      <c r="C13" t="s">
        <v>109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35">
      <c r="A14" t="s">
        <v>108</v>
      </c>
      <c r="B14">
        <v>2003</v>
      </c>
      <c r="C14" t="s">
        <v>109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35">
      <c r="A15" t="s">
        <v>108</v>
      </c>
      <c r="B15">
        <v>2002</v>
      </c>
      <c r="C15" t="s">
        <v>109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35">
      <c r="A16" t="s">
        <v>108</v>
      </c>
      <c r="B16">
        <v>2001</v>
      </c>
      <c r="C16" t="s">
        <v>109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35">
      <c r="A17" t="s">
        <v>108</v>
      </c>
      <c r="B17">
        <v>2000</v>
      </c>
      <c r="C17" t="s">
        <v>109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35">
      <c r="A18" t="s">
        <v>110</v>
      </c>
      <c r="B18">
        <v>2015</v>
      </c>
      <c r="C18" t="s">
        <v>109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35">
      <c r="A19" t="s">
        <v>110</v>
      </c>
      <c r="B19">
        <v>2014</v>
      </c>
      <c r="C19" t="s">
        <v>109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35">
      <c r="A20" t="s">
        <v>110</v>
      </c>
      <c r="B20">
        <v>2013</v>
      </c>
      <c r="C20" t="s">
        <v>109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35">
      <c r="A21" t="s">
        <v>110</v>
      </c>
      <c r="B21">
        <v>2012</v>
      </c>
      <c r="C21" t="s">
        <v>109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35">
      <c r="A22" t="s">
        <v>110</v>
      </c>
      <c r="B22">
        <v>2011</v>
      </c>
      <c r="C22" t="s">
        <v>109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35">
      <c r="A23" t="s">
        <v>110</v>
      </c>
      <c r="B23">
        <v>2010</v>
      </c>
      <c r="C23" t="s">
        <v>109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35">
      <c r="A24" t="s">
        <v>110</v>
      </c>
      <c r="B24">
        <v>2009</v>
      </c>
      <c r="C24" t="s">
        <v>109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35">
      <c r="A25" t="s">
        <v>110</v>
      </c>
      <c r="B25">
        <v>2008</v>
      </c>
      <c r="C25" t="s">
        <v>109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35">
      <c r="A26" t="s">
        <v>110</v>
      </c>
      <c r="B26">
        <v>2007</v>
      </c>
      <c r="C26" t="s">
        <v>109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35">
      <c r="A27" t="s">
        <v>110</v>
      </c>
      <c r="B27">
        <v>2006</v>
      </c>
      <c r="C27" t="s">
        <v>109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35">
      <c r="A28" t="s">
        <v>110</v>
      </c>
      <c r="B28">
        <v>2005</v>
      </c>
      <c r="C28" t="s">
        <v>109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35">
      <c r="A29" t="s">
        <v>110</v>
      </c>
      <c r="B29">
        <v>2004</v>
      </c>
      <c r="C29" t="s">
        <v>109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35">
      <c r="A30" t="s">
        <v>110</v>
      </c>
      <c r="B30">
        <v>2003</v>
      </c>
      <c r="C30" t="s">
        <v>109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35">
      <c r="A31" t="s">
        <v>110</v>
      </c>
      <c r="B31">
        <v>2002</v>
      </c>
      <c r="C31" t="s">
        <v>109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35">
      <c r="A32" t="s">
        <v>110</v>
      </c>
      <c r="B32">
        <v>2001</v>
      </c>
      <c r="C32" t="s">
        <v>109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35">
      <c r="A33" t="s">
        <v>110</v>
      </c>
      <c r="B33">
        <v>2000</v>
      </c>
      <c r="C33" t="s">
        <v>109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35">
      <c r="A34" t="s">
        <v>111</v>
      </c>
      <c r="B34">
        <v>2015</v>
      </c>
      <c r="C34" t="s">
        <v>109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35">
      <c r="A35" t="s">
        <v>111</v>
      </c>
      <c r="B35">
        <v>2014</v>
      </c>
      <c r="C35" t="s">
        <v>109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35">
      <c r="A36" t="s">
        <v>111</v>
      </c>
      <c r="B36">
        <v>2013</v>
      </c>
      <c r="C36" t="s">
        <v>109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35">
      <c r="A37" t="s">
        <v>111</v>
      </c>
      <c r="B37">
        <v>2012</v>
      </c>
      <c r="C37" t="s">
        <v>109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35">
      <c r="A38" t="s">
        <v>111</v>
      </c>
      <c r="B38">
        <v>2011</v>
      </c>
      <c r="C38" t="s">
        <v>109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35">
      <c r="A39" t="s">
        <v>111</v>
      </c>
      <c r="B39">
        <v>2010</v>
      </c>
      <c r="C39" t="s">
        <v>109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35">
      <c r="A40" t="s">
        <v>111</v>
      </c>
      <c r="B40">
        <v>2009</v>
      </c>
      <c r="C40" t="s">
        <v>109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35">
      <c r="A41" t="s">
        <v>111</v>
      </c>
      <c r="B41">
        <v>2008</v>
      </c>
      <c r="C41" t="s">
        <v>109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35">
      <c r="A42" t="s">
        <v>111</v>
      </c>
      <c r="B42">
        <v>2007</v>
      </c>
      <c r="C42" t="s">
        <v>109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35">
      <c r="A43" t="s">
        <v>111</v>
      </c>
      <c r="B43">
        <v>2006</v>
      </c>
      <c r="C43" t="s">
        <v>109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35">
      <c r="A44" t="s">
        <v>111</v>
      </c>
      <c r="B44">
        <v>2005</v>
      </c>
      <c r="C44" t="s">
        <v>109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35">
      <c r="A45" t="s">
        <v>111</v>
      </c>
      <c r="B45">
        <v>2004</v>
      </c>
      <c r="C45" t="s">
        <v>109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35">
      <c r="A46" t="s">
        <v>111</v>
      </c>
      <c r="B46">
        <v>2003</v>
      </c>
      <c r="C46" t="s">
        <v>109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35">
      <c r="A47" t="s">
        <v>111</v>
      </c>
      <c r="B47">
        <v>2002</v>
      </c>
      <c r="C47" t="s">
        <v>109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35">
      <c r="A48" t="s">
        <v>111</v>
      </c>
      <c r="B48">
        <v>2001</v>
      </c>
      <c r="C48" t="s">
        <v>109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35">
      <c r="A49" t="s">
        <v>111</v>
      </c>
      <c r="B49">
        <v>2000</v>
      </c>
      <c r="C49" t="s">
        <v>109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35">
      <c r="A50" t="s">
        <v>112</v>
      </c>
      <c r="B50">
        <v>2015</v>
      </c>
      <c r="C50" t="s">
        <v>109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35">
      <c r="A51" t="s">
        <v>112</v>
      </c>
      <c r="B51">
        <v>2014</v>
      </c>
      <c r="C51" t="s">
        <v>109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35">
      <c r="A52" t="s">
        <v>112</v>
      </c>
      <c r="B52">
        <v>2013</v>
      </c>
      <c r="C52" t="s">
        <v>109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35">
      <c r="A53" t="s">
        <v>112</v>
      </c>
      <c r="B53">
        <v>2012</v>
      </c>
      <c r="C53" t="s">
        <v>109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35">
      <c r="A54" t="s">
        <v>112</v>
      </c>
      <c r="B54">
        <v>2011</v>
      </c>
      <c r="C54" t="s">
        <v>109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35">
      <c r="A55" t="s">
        <v>112</v>
      </c>
      <c r="B55">
        <v>2010</v>
      </c>
      <c r="C55" t="s">
        <v>109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35">
      <c r="A56" t="s">
        <v>112</v>
      </c>
      <c r="B56">
        <v>2009</v>
      </c>
      <c r="C56" t="s">
        <v>109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35">
      <c r="A57" t="s">
        <v>112</v>
      </c>
      <c r="B57">
        <v>2008</v>
      </c>
      <c r="C57" t="s">
        <v>109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35">
      <c r="A58" t="s">
        <v>112</v>
      </c>
      <c r="B58">
        <v>2007</v>
      </c>
      <c r="C58" t="s">
        <v>109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35">
      <c r="A59" t="s">
        <v>112</v>
      </c>
      <c r="B59">
        <v>2006</v>
      </c>
      <c r="C59" t="s">
        <v>109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35">
      <c r="A60" t="s">
        <v>112</v>
      </c>
      <c r="B60">
        <v>2005</v>
      </c>
      <c r="C60" t="s">
        <v>109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35">
      <c r="A61" t="s">
        <v>112</v>
      </c>
      <c r="B61">
        <v>2004</v>
      </c>
      <c r="C61" t="s">
        <v>109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35">
      <c r="A62" t="s">
        <v>112</v>
      </c>
      <c r="B62">
        <v>2003</v>
      </c>
      <c r="C62" t="s">
        <v>109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35">
      <c r="A63" t="s">
        <v>112</v>
      </c>
      <c r="B63">
        <v>2002</v>
      </c>
      <c r="C63" t="s">
        <v>109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35">
      <c r="A64" t="s">
        <v>112</v>
      </c>
      <c r="B64">
        <v>2001</v>
      </c>
      <c r="C64" t="s">
        <v>109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35">
      <c r="A65" t="s">
        <v>112</v>
      </c>
      <c r="B65">
        <v>2000</v>
      </c>
      <c r="C65" t="s">
        <v>109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35">
      <c r="A66" t="s">
        <v>113</v>
      </c>
      <c r="B66">
        <v>2015</v>
      </c>
      <c r="C66" t="s">
        <v>109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35">
      <c r="A67" t="s">
        <v>113</v>
      </c>
      <c r="B67">
        <v>2014</v>
      </c>
      <c r="C67" t="s">
        <v>109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35">
      <c r="A68" t="s">
        <v>113</v>
      </c>
      <c r="B68">
        <v>2013</v>
      </c>
      <c r="C68" t="s">
        <v>109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35">
      <c r="A69" t="s">
        <v>113</v>
      </c>
      <c r="B69">
        <v>2012</v>
      </c>
      <c r="C69" t="s">
        <v>109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35">
      <c r="A70" t="s">
        <v>113</v>
      </c>
      <c r="B70">
        <v>2011</v>
      </c>
      <c r="C70" t="s">
        <v>109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35">
      <c r="A71" t="s">
        <v>113</v>
      </c>
      <c r="B71">
        <v>2010</v>
      </c>
      <c r="C71" t="s">
        <v>109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35">
      <c r="A72" t="s">
        <v>113</v>
      </c>
      <c r="B72">
        <v>2009</v>
      </c>
      <c r="C72" t="s">
        <v>109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35">
      <c r="A73" t="s">
        <v>113</v>
      </c>
      <c r="B73">
        <v>2008</v>
      </c>
      <c r="C73" t="s">
        <v>109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35">
      <c r="A74" t="s">
        <v>113</v>
      </c>
      <c r="B74">
        <v>2007</v>
      </c>
      <c r="C74" t="s">
        <v>109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35">
      <c r="A75" t="s">
        <v>113</v>
      </c>
      <c r="B75">
        <v>2006</v>
      </c>
      <c r="C75" t="s">
        <v>109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35">
      <c r="A76" t="s">
        <v>113</v>
      </c>
      <c r="B76">
        <v>2005</v>
      </c>
      <c r="C76" t="s">
        <v>109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35">
      <c r="A77" t="s">
        <v>113</v>
      </c>
      <c r="B77">
        <v>2004</v>
      </c>
      <c r="C77" t="s">
        <v>109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35">
      <c r="A78" t="s">
        <v>113</v>
      </c>
      <c r="B78">
        <v>2003</v>
      </c>
      <c r="C78" t="s">
        <v>109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35">
      <c r="A79" t="s">
        <v>113</v>
      </c>
      <c r="B79">
        <v>2002</v>
      </c>
      <c r="C79" t="s">
        <v>109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35">
      <c r="A80" t="s">
        <v>113</v>
      </c>
      <c r="B80">
        <v>2001</v>
      </c>
      <c r="C80" t="s">
        <v>109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35">
      <c r="A81" t="s">
        <v>113</v>
      </c>
      <c r="B81">
        <v>2000</v>
      </c>
      <c r="C81" t="s">
        <v>109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35">
      <c r="A82" t="s">
        <v>114</v>
      </c>
      <c r="B82">
        <v>2015</v>
      </c>
      <c r="C82" t="s">
        <v>109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35">
      <c r="A83" t="s">
        <v>114</v>
      </c>
      <c r="B83">
        <v>2014</v>
      </c>
      <c r="C83" t="s">
        <v>109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35">
      <c r="A84" t="s">
        <v>114</v>
      </c>
      <c r="B84">
        <v>2013</v>
      </c>
      <c r="C84" t="s">
        <v>109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35">
      <c r="A85" t="s">
        <v>114</v>
      </c>
      <c r="B85">
        <v>2012</v>
      </c>
      <c r="C85" t="s">
        <v>109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35">
      <c r="A86" t="s">
        <v>114</v>
      </c>
      <c r="B86">
        <v>2011</v>
      </c>
      <c r="C86" t="s">
        <v>109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35">
      <c r="A87" t="s">
        <v>114</v>
      </c>
      <c r="B87">
        <v>2010</v>
      </c>
      <c r="C87" t="s">
        <v>109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35">
      <c r="A88" t="s">
        <v>114</v>
      </c>
      <c r="B88">
        <v>2009</v>
      </c>
      <c r="C88" t="s">
        <v>109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35">
      <c r="A89" t="s">
        <v>114</v>
      </c>
      <c r="B89">
        <v>2008</v>
      </c>
      <c r="C89" t="s">
        <v>109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35">
      <c r="A90" t="s">
        <v>114</v>
      </c>
      <c r="B90">
        <v>2007</v>
      </c>
      <c r="C90" t="s">
        <v>109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35">
      <c r="A91" t="s">
        <v>114</v>
      </c>
      <c r="B91">
        <v>2006</v>
      </c>
      <c r="C91" t="s">
        <v>109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35">
      <c r="A92" t="s">
        <v>114</v>
      </c>
      <c r="B92">
        <v>2005</v>
      </c>
      <c r="C92" t="s">
        <v>109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35">
      <c r="A93" t="s">
        <v>114</v>
      </c>
      <c r="B93">
        <v>2004</v>
      </c>
      <c r="C93" t="s">
        <v>109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35">
      <c r="A94" t="s">
        <v>114</v>
      </c>
      <c r="B94">
        <v>2003</v>
      </c>
      <c r="C94" t="s">
        <v>109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35">
      <c r="A95" t="s">
        <v>114</v>
      </c>
      <c r="B95">
        <v>2002</v>
      </c>
      <c r="C95" t="s">
        <v>109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35">
      <c r="A96" t="s">
        <v>114</v>
      </c>
      <c r="B96">
        <v>2001</v>
      </c>
      <c r="C96" t="s">
        <v>109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35">
      <c r="A97" t="s">
        <v>114</v>
      </c>
      <c r="B97">
        <v>2000</v>
      </c>
      <c r="C97" t="s">
        <v>109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35">
      <c r="A98" t="s">
        <v>115</v>
      </c>
      <c r="B98">
        <v>2015</v>
      </c>
      <c r="C98" t="s">
        <v>109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35">
      <c r="A99" t="s">
        <v>115</v>
      </c>
      <c r="B99">
        <v>2014</v>
      </c>
      <c r="C99" t="s">
        <v>109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35">
      <c r="A100" t="s">
        <v>115</v>
      </c>
      <c r="B100">
        <v>2013</v>
      </c>
      <c r="C100" t="s">
        <v>109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35">
      <c r="A101" t="s">
        <v>115</v>
      </c>
      <c r="B101">
        <v>2012</v>
      </c>
      <c r="C101" t="s">
        <v>109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35">
      <c r="A102" t="s">
        <v>115</v>
      </c>
      <c r="B102">
        <v>2011</v>
      </c>
      <c r="C102" t="s">
        <v>109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35">
      <c r="A103" t="s">
        <v>115</v>
      </c>
      <c r="B103">
        <v>2010</v>
      </c>
      <c r="C103" t="s">
        <v>109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35">
      <c r="A104" t="s">
        <v>115</v>
      </c>
      <c r="B104">
        <v>2009</v>
      </c>
      <c r="C104" t="s">
        <v>109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35">
      <c r="A105" t="s">
        <v>115</v>
      </c>
      <c r="B105">
        <v>2008</v>
      </c>
      <c r="C105" t="s">
        <v>109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35">
      <c r="A106" t="s">
        <v>115</v>
      </c>
      <c r="B106">
        <v>2007</v>
      </c>
      <c r="C106" t="s">
        <v>109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35">
      <c r="A107" t="s">
        <v>115</v>
      </c>
      <c r="B107">
        <v>2006</v>
      </c>
      <c r="C107" t="s">
        <v>109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35">
      <c r="A108" t="s">
        <v>115</v>
      </c>
      <c r="B108">
        <v>2005</v>
      </c>
      <c r="C108" t="s">
        <v>109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35">
      <c r="A109" t="s">
        <v>115</v>
      </c>
      <c r="B109">
        <v>2004</v>
      </c>
      <c r="C109" t="s">
        <v>109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35">
      <c r="A110" t="s">
        <v>115</v>
      </c>
      <c r="B110">
        <v>2003</v>
      </c>
      <c r="C110" t="s">
        <v>109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35">
      <c r="A111" t="s">
        <v>115</v>
      </c>
      <c r="B111">
        <v>2002</v>
      </c>
      <c r="C111" t="s">
        <v>109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35">
      <c r="A112" t="s">
        <v>115</v>
      </c>
      <c r="B112">
        <v>2001</v>
      </c>
      <c r="C112" t="s">
        <v>109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35">
      <c r="A113" t="s">
        <v>115</v>
      </c>
      <c r="B113">
        <v>2000</v>
      </c>
      <c r="C113" t="s">
        <v>109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35">
      <c r="A114" t="s">
        <v>116</v>
      </c>
      <c r="B114">
        <v>2015</v>
      </c>
      <c r="C114" t="s">
        <v>117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35">
      <c r="A115" t="s">
        <v>116</v>
      </c>
      <c r="B115">
        <v>2014</v>
      </c>
      <c r="C115" t="s">
        <v>117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35">
      <c r="A116" t="s">
        <v>116</v>
      </c>
      <c r="B116">
        <v>2013</v>
      </c>
      <c r="C116" t="s">
        <v>117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35">
      <c r="A117" t="s">
        <v>116</v>
      </c>
      <c r="B117">
        <v>2012</v>
      </c>
      <c r="C117" t="s">
        <v>117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35">
      <c r="A118" t="s">
        <v>116</v>
      </c>
      <c r="B118">
        <v>2011</v>
      </c>
      <c r="C118" t="s">
        <v>117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35">
      <c r="A119" t="s">
        <v>116</v>
      </c>
      <c r="B119">
        <v>2010</v>
      </c>
      <c r="C119" t="s">
        <v>117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35">
      <c r="A120" t="s">
        <v>116</v>
      </c>
      <c r="B120">
        <v>2009</v>
      </c>
      <c r="C120" t="s">
        <v>117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35">
      <c r="A121" t="s">
        <v>116</v>
      </c>
      <c r="B121">
        <v>2008</v>
      </c>
      <c r="C121" t="s">
        <v>117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35">
      <c r="A122" t="s">
        <v>116</v>
      </c>
      <c r="B122">
        <v>2007</v>
      </c>
      <c r="C122" t="s">
        <v>117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35">
      <c r="A123" t="s">
        <v>116</v>
      </c>
      <c r="B123">
        <v>2006</v>
      </c>
      <c r="C123" t="s">
        <v>117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35">
      <c r="A124" t="s">
        <v>116</v>
      </c>
      <c r="B124">
        <v>2005</v>
      </c>
      <c r="C124" t="s">
        <v>117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35">
      <c r="A125" t="s">
        <v>116</v>
      </c>
      <c r="B125">
        <v>2004</v>
      </c>
      <c r="C125" t="s">
        <v>117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35">
      <c r="A126" t="s">
        <v>116</v>
      </c>
      <c r="B126">
        <v>2003</v>
      </c>
      <c r="C126" t="s">
        <v>117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35">
      <c r="A127" t="s">
        <v>116</v>
      </c>
      <c r="B127">
        <v>2002</v>
      </c>
      <c r="C127" t="s">
        <v>117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35">
      <c r="A128" t="s">
        <v>116</v>
      </c>
      <c r="B128">
        <v>2001</v>
      </c>
      <c r="C128" t="s">
        <v>117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35">
      <c r="A129" t="s">
        <v>116</v>
      </c>
      <c r="B129">
        <v>2000</v>
      </c>
      <c r="C129" t="s">
        <v>117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35">
      <c r="A130" t="s">
        <v>118</v>
      </c>
      <c r="B130">
        <v>2015</v>
      </c>
      <c r="C130" t="s">
        <v>117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35">
      <c r="A131" t="s">
        <v>118</v>
      </c>
      <c r="B131">
        <v>2014</v>
      </c>
      <c r="C131" t="s">
        <v>117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35">
      <c r="A132" t="s">
        <v>118</v>
      </c>
      <c r="B132">
        <v>2013</v>
      </c>
      <c r="C132" t="s">
        <v>117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35">
      <c r="A133" t="s">
        <v>118</v>
      </c>
      <c r="B133">
        <v>2012</v>
      </c>
      <c r="C133" t="s">
        <v>117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35">
      <c r="A134" t="s">
        <v>118</v>
      </c>
      <c r="B134">
        <v>2011</v>
      </c>
      <c r="C134" t="s">
        <v>117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35">
      <c r="A135" t="s">
        <v>118</v>
      </c>
      <c r="B135">
        <v>2010</v>
      </c>
      <c r="C135" t="s">
        <v>117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35">
      <c r="A136" t="s">
        <v>118</v>
      </c>
      <c r="B136">
        <v>2009</v>
      </c>
      <c r="C136" t="s">
        <v>117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35">
      <c r="A137" t="s">
        <v>118</v>
      </c>
      <c r="B137">
        <v>2008</v>
      </c>
      <c r="C137" t="s">
        <v>117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35">
      <c r="A138" t="s">
        <v>118</v>
      </c>
      <c r="B138">
        <v>2007</v>
      </c>
      <c r="C138" t="s">
        <v>117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35">
      <c r="A139" t="s">
        <v>118</v>
      </c>
      <c r="B139">
        <v>2006</v>
      </c>
      <c r="C139" t="s">
        <v>117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35">
      <c r="A140" t="s">
        <v>118</v>
      </c>
      <c r="B140">
        <v>2005</v>
      </c>
      <c r="C140" t="s">
        <v>117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35">
      <c r="A141" t="s">
        <v>118</v>
      </c>
      <c r="B141">
        <v>2004</v>
      </c>
      <c r="C141" t="s">
        <v>117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35">
      <c r="A142" t="s">
        <v>118</v>
      </c>
      <c r="B142">
        <v>2003</v>
      </c>
      <c r="C142" t="s">
        <v>117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35">
      <c r="A143" t="s">
        <v>118</v>
      </c>
      <c r="B143">
        <v>2002</v>
      </c>
      <c r="C143" t="s">
        <v>117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35">
      <c r="A144" t="s">
        <v>118</v>
      </c>
      <c r="B144">
        <v>2001</v>
      </c>
      <c r="C144" t="s">
        <v>117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35">
      <c r="A145" t="s">
        <v>118</v>
      </c>
      <c r="B145">
        <v>2000</v>
      </c>
      <c r="C145" t="s">
        <v>117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35">
      <c r="A146" t="s">
        <v>119</v>
      </c>
      <c r="B146">
        <v>2015</v>
      </c>
      <c r="C146" t="s">
        <v>109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35">
      <c r="A147" t="s">
        <v>119</v>
      </c>
      <c r="B147">
        <v>2014</v>
      </c>
      <c r="C147" t="s">
        <v>109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35">
      <c r="A148" t="s">
        <v>119</v>
      </c>
      <c r="B148">
        <v>2013</v>
      </c>
      <c r="C148" t="s">
        <v>109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35">
      <c r="A149" t="s">
        <v>119</v>
      </c>
      <c r="B149">
        <v>2012</v>
      </c>
      <c r="C149" t="s">
        <v>109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35">
      <c r="A150" t="s">
        <v>119</v>
      </c>
      <c r="B150">
        <v>2011</v>
      </c>
      <c r="C150" t="s">
        <v>109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35">
      <c r="A151" t="s">
        <v>119</v>
      </c>
      <c r="B151">
        <v>2010</v>
      </c>
      <c r="C151" t="s">
        <v>109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35">
      <c r="A152" t="s">
        <v>119</v>
      </c>
      <c r="B152">
        <v>2009</v>
      </c>
      <c r="C152" t="s">
        <v>109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35">
      <c r="A153" t="s">
        <v>119</v>
      </c>
      <c r="B153">
        <v>2008</v>
      </c>
      <c r="C153" t="s">
        <v>109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35">
      <c r="A154" t="s">
        <v>119</v>
      </c>
      <c r="B154">
        <v>2007</v>
      </c>
      <c r="C154" t="s">
        <v>109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35">
      <c r="A155" t="s">
        <v>119</v>
      </c>
      <c r="B155">
        <v>2006</v>
      </c>
      <c r="C155" t="s">
        <v>109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35">
      <c r="A156" t="s">
        <v>119</v>
      </c>
      <c r="B156">
        <v>2005</v>
      </c>
      <c r="C156" t="s">
        <v>109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35">
      <c r="A157" t="s">
        <v>119</v>
      </c>
      <c r="B157">
        <v>2004</v>
      </c>
      <c r="C157" t="s">
        <v>109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35">
      <c r="A158" t="s">
        <v>119</v>
      </c>
      <c r="B158">
        <v>2003</v>
      </c>
      <c r="C158" t="s">
        <v>109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35">
      <c r="A159" t="s">
        <v>119</v>
      </c>
      <c r="B159">
        <v>2002</v>
      </c>
      <c r="C159" t="s">
        <v>109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35">
      <c r="A160" t="s">
        <v>119</v>
      </c>
      <c r="B160">
        <v>2001</v>
      </c>
      <c r="C160" t="s">
        <v>109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35">
      <c r="A161" t="s">
        <v>119</v>
      </c>
      <c r="B161">
        <v>2000</v>
      </c>
      <c r="C161" t="s">
        <v>109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35">
      <c r="A162" t="s">
        <v>120</v>
      </c>
      <c r="B162">
        <v>2015</v>
      </c>
      <c r="C162" t="s">
        <v>109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35">
      <c r="A163" t="s">
        <v>120</v>
      </c>
      <c r="B163">
        <v>2014</v>
      </c>
      <c r="C163" t="s">
        <v>109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35">
      <c r="A164" t="s">
        <v>120</v>
      </c>
      <c r="B164">
        <v>2013</v>
      </c>
      <c r="C164" t="s">
        <v>109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35">
      <c r="A165" t="s">
        <v>120</v>
      </c>
      <c r="B165">
        <v>2012</v>
      </c>
      <c r="C165" t="s">
        <v>109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35">
      <c r="A166" t="s">
        <v>120</v>
      </c>
      <c r="B166">
        <v>2011</v>
      </c>
      <c r="C166" t="s">
        <v>109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35">
      <c r="A167" t="s">
        <v>120</v>
      </c>
      <c r="B167">
        <v>2010</v>
      </c>
      <c r="C167" t="s">
        <v>109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35">
      <c r="A168" t="s">
        <v>120</v>
      </c>
      <c r="B168">
        <v>2009</v>
      </c>
      <c r="C168" t="s">
        <v>109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35">
      <c r="A169" t="s">
        <v>120</v>
      </c>
      <c r="B169">
        <v>2008</v>
      </c>
      <c r="C169" t="s">
        <v>109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35">
      <c r="A170" t="s">
        <v>120</v>
      </c>
      <c r="B170">
        <v>2007</v>
      </c>
      <c r="C170" t="s">
        <v>109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35">
      <c r="A171" t="s">
        <v>120</v>
      </c>
      <c r="B171">
        <v>2006</v>
      </c>
      <c r="C171" t="s">
        <v>109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35">
      <c r="A172" t="s">
        <v>120</v>
      </c>
      <c r="B172">
        <v>2005</v>
      </c>
      <c r="C172" t="s">
        <v>109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35">
      <c r="A173" t="s">
        <v>120</v>
      </c>
      <c r="B173">
        <v>2004</v>
      </c>
      <c r="C173" t="s">
        <v>109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35">
      <c r="A174" t="s">
        <v>120</v>
      </c>
      <c r="B174">
        <v>2003</v>
      </c>
      <c r="C174" t="s">
        <v>109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35">
      <c r="A175" t="s">
        <v>120</v>
      </c>
      <c r="B175">
        <v>2002</v>
      </c>
      <c r="C175" t="s">
        <v>109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35">
      <c r="A176" t="s">
        <v>120</v>
      </c>
      <c r="B176">
        <v>2001</v>
      </c>
      <c r="C176" t="s">
        <v>109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35">
      <c r="A177" t="s">
        <v>120</v>
      </c>
      <c r="B177">
        <v>2000</v>
      </c>
      <c r="C177" t="s">
        <v>109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35">
      <c r="A178" t="s">
        <v>121</v>
      </c>
      <c r="B178">
        <v>2015</v>
      </c>
      <c r="C178" t="s">
        <v>109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35">
      <c r="A179" t="s">
        <v>121</v>
      </c>
      <c r="B179">
        <v>2014</v>
      </c>
      <c r="C179" t="s">
        <v>109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35">
      <c r="A180" t="s">
        <v>121</v>
      </c>
      <c r="B180">
        <v>2013</v>
      </c>
      <c r="C180" t="s">
        <v>109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35">
      <c r="A181" t="s">
        <v>121</v>
      </c>
      <c r="B181">
        <v>2012</v>
      </c>
      <c r="C181" t="s">
        <v>109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35">
      <c r="A182" t="s">
        <v>121</v>
      </c>
      <c r="B182">
        <v>2011</v>
      </c>
      <c r="C182" t="s">
        <v>109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35">
      <c r="A183" t="s">
        <v>121</v>
      </c>
      <c r="B183">
        <v>2010</v>
      </c>
      <c r="C183" t="s">
        <v>109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35">
      <c r="A184" t="s">
        <v>121</v>
      </c>
      <c r="B184">
        <v>2009</v>
      </c>
      <c r="C184" t="s">
        <v>109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35">
      <c r="A185" t="s">
        <v>121</v>
      </c>
      <c r="B185">
        <v>2008</v>
      </c>
      <c r="C185" t="s">
        <v>109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35">
      <c r="A186" t="s">
        <v>121</v>
      </c>
      <c r="B186">
        <v>2007</v>
      </c>
      <c r="C186" t="s">
        <v>109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35">
      <c r="A187" t="s">
        <v>121</v>
      </c>
      <c r="B187">
        <v>2006</v>
      </c>
      <c r="C187" t="s">
        <v>109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35">
      <c r="A188" t="s">
        <v>121</v>
      </c>
      <c r="B188">
        <v>2005</v>
      </c>
      <c r="C188" t="s">
        <v>109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35">
      <c r="A189" t="s">
        <v>121</v>
      </c>
      <c r="B189">
        <v>2004</v>
      </c>
      <c r="C189" t="s">
        <v>109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35">
      <c r="A190" t="s">
        <v>121</v>
      </c>
      <c r="B190">
        <v>2003</v>
      </c>
      <c r="C190" t="s">
        <v>109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35">
      <c r="A191" t="s">
        <v>121</v>
      </c>
      <c r="B191">
        <v>2002</v>
      </c>
      <c r="C191" t="s">
        <v>109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35">
      <c r="A192" t="s">
        <v>121</v>
      </c>
      <c r="B192">
        <v>2001</v>
      </c>
      <c r="C192" t="s">
        <v>109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35">
      <c r="A193" t="s">
        <v>121</v>
      </c>
      <c r="B193">
        <v>2000</v>
      </c>
      <c r="C193" t="s">
        <v>109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35">
      <c r="A194" t="s">
        <v>122</v>
      </c>
      <c r="B194">
        <v>2015</v>
      </c>
      <c r="C194" t="s">
        <v>109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35">
      <c r="A195" t="s">
        <v>122</v>
      </c>
      <c r="B195">
        <v>2014</v>
      </c>
      <c r="C195" t="s">
        <v>109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35">
      <c r="A196" t="s">
        <v>122</v>
      </c>
      <c r="B196">
        <v>2013</v>
      </c>
      <c r="C196" t="s">
        <v>109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35">
      <c r="A197" t="s">
        <v>122</v>
      </c>
      <c r="B197">
        <v>2012</v>
      </c>
      <c r="C197" t="s">
        <v>109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35">
      <c r="A198" t="s">
        <v>122</v>
      </c>
      <c r="B198">
        <v>2011</v>
      </c>
      <c r="C198" t="s">
        <v>109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35">
      <c r="A199" t="s">
        <v>122</v>
      </c>
      <c r="B199">
        <v>2010</v>
      </c>
      <c r="C199" t="s">
        <v>109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35">
      <c r="A200" t="s">
        <v>122</v>
      </c>
      <c r="B200">
        <v>2009</v>
      </c>
      <c r="C200" t="s">
        <v>109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35">
      <c r="A201" t="s">
        <v>122</v>
      </c>
      <c r="B201">
        <v>2008</v>
      </c>
      <c r="C201" t="s">
        <v>109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35">
      <c r="A202" t="s">
        <v>122</v>
      </c>
      <c r="B202">
        <v>2007</v>
      </c>
      <c r="C202" t="s">
        <v>109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35">
      <c r="A203" t="s">
        <v>122</v>
      </c>
      <c r="B203">
        <v>2006</v>
      </c>
      <c r="C203" t="s">
        <v>109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35">
      <c r="A204" t="s">
        <v>122</v>
      </c>
      <c r="B204">
        <v>2005</v>
      </c>
      <c r="C204" t="s">
        <v>109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35">
      <c r="A205" t="s">
        <v>122</v>
      </c>
      <c r="B205">
        <v>2004</v>
      </c>
      <c r="C205" t="s">
        <v>109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35">
      <c r="A206" t="s">
        <v>122</v>
      </c>
      <c r="B206">
        <v>2003</v>
      </c>
      <c r="C206" t="s">
        <v>109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35">
      <c r="A207" t="s">
        <v>122</v>
      </c>
      <c r="B207">
        <v>2002</v>
      </c>
      <c r="C207" t="s">
        <v>109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35">
      <c r="A208" t="s">
        <v>122</v>
      </c>
      <c r="B208">
        <v>2001</v>
      </c>
      <c r="C208" t="s">
        <v>109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35">
      <c r="A209" t="s">
        <v>122</v>
      </c>
      <c r="B209">
        <v>2000</v>
      </c>
      <c r="C209" t="s">
        <v>109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35">
      <c r="A210" t="s">
        <v>123</v>
      </c>
      <c r="B210">
        <v>2015</v>
      </c>
      <c r="C210" t="s">
        <v>109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35">
      <c r="A211" t="s">
        <v>123</v>
      </c>
      <c r="B211">
        <v>2014</v>
      </c>
      <c r="C211" t="s">
        <v>109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35">
      <c r="A212" t="s">
        <v>123</v>
      </c>
      <c r="B212">
        <v>2013</v>
      </c>
      <c r="C212" t="s">
        <v>109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35">
      <c r="A213" t="s">
        <v>123</v>
      </c>
      <c r="B213">
        <v>2012</v>
      </c>
      <c r="C213" t="s">
        <v>109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35">
      <c r="A214" t="s">
        <v>123</v>
      </c>
      <c r="B214">
        <v>2011</v>
      </c>
      <c r="C214" t="s">
        <v>109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35">
      <c r="A215" t="s">
        <v>123</v>
      </c>
      <c r="B215">
        <v>2010</v>
      </c>
      <c r="C215" t="s">
        <v>109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35">
      <c r="A216" t="s">
        <v>123</v>
      </c>
      <c r="B216">
        <v>2009</v>
      </c>
      <c r="C216" t="s">
        <v>109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35">
      <c r="A217" t="s">
        <v>123</v>
      </c>
      <c r="B217">
        <v>2008</v>
      </c>
      <c r="C217" t="s">
        <v>109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35">
      <c r="A218" t="s">
        <v>123</v>
      </c>
      <c r="B218">
        <v>2007</v>
      </c>
      <c r="C218" t="s">
        <v>109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35">
      <c r="A219" t="s">
        <v>123</v>
      </c>
      <c r="B219">
        <v>2006</v>
      </c>
      <c r="C219" t="s">
        <v>109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35">
      <c r="A220" t="s">
        <v>123</v>
      </c>
      <c r="B220">
        <v>2005</v>
      </c>
      <c r="C220" t="s">
        <v>109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35">
      <c r="A221" t="s">
        <v>123</v>
      </c>
      <c r="B221">
        <v>2004</v>
      </c>
      <c r="C221" t="s">
        <v>109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35">
      <c r="A222" t="s">
        <v>123</v>
      </c>
      <c r="B222">
        <v>2003</v>
      </c>
      <c r="C222" t="s">
        <v>109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35">
      <c r="A223" t="s">
        <v>123</v>
      </c>
      <c r="B223">
        <v>2002</v>
      </c>
      <c r="C223" t="s">
        <v>109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35">
      <c r="A224" t="s">
        <v>123</v>
      </c>
      <c r="B224">
        <v>2001</v>
      </c>
      <c r="C224" t="s">
        <v>109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35">
      <c r="A225" t="s">
        <v>123</v>
      </c>
      <c r="B225">
        <v>2000</v>
      </c>
      <c r="C225" t="s">
        <v>109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35">
      <c r="A226" t="s">
        <v>124</v>
      </c>
      <c r="B226">
        <v>2015</v>
      </c>
      <c r="C226" t="s">
        <v>109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35">
      <c r="A227" t="s">
        <v>124</v>
      </c>
      <c r="B227">
        <v>2014</v>
      </c>
      <c r="C227" t="s">
        <v>109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35">
      <c r="A228" t="s">
        <v>124</v>
      </c>
      <c r="B228">
        <v>2013</v>
      </c>
      <c r="C228" t="s">
        <v>109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35">
      <c r="A229" t="s">
        <v>124</v>
      </c>
      <c r="B229">
        <v>2012</v>
      </c>
      <c r="C229" t="s">
        <v>109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35">
      <c r="A230" t="s">
        <v>124</v>
      </c>
      <c r="B230">
        <v>2011</v>
      </c>
      <c r="C230" t="s">
        <v>109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35">
      <c r="A231" t="s">
        <v>124</v>
      </c>
      <c r="B231">
        <v>2010</v>
      </c>
      <c r="C231" t="s">
        <v>109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35">
      <c r="A232" t="s">
        <v>124</v>
      </c>
      <c r="B232">
        <v>2009</v>
      </c>
      <c r="C232" t="s">
        <v>109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35">
      <c r="A233" t="s">
        <v>124</v>
      </c>
      <c r="B233">
        <v>2008</v>
      </c>
      <c r="C233" t="s">
        <v>109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35">
      <c r="A234" t="s">
        <v>124</v>
      </c>
      <c r="B234">
        <v>2007</v>
      </c>
      <c r="C234" t="s">
        <v>109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35">
      <c r="A235" t="s">
        <v>124</v>
      </c>
      <c r="B235">
        <v>2006</v>
      </c>
      <c r="C235" t="s">
        <v>109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35">
      <c r="A236" t="s">
        <v>124</v>
      </c>
      <c r="B236">
        <v>2005</v>
      </c>
      <c r="C236" t="s">
        <v>109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35">
      <c r="A237" t="s">
        <v>124</v>
      </c>
      <c r="B237">
        <v>2004</v>
      </c>
      <c r="C237" t="s">
        <v>109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35">
      <c r="A238" t="s">
        <v>124</v>
      </c>
      <c r="B238">
        <v>2003</v>
      </c>
      <c r="C238" t="s">
        <v>109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35">
      <c r="A239" t="s">
        <v>124</v>
      </c>
      <c r="B239">
        <v>2002</v>
      </c>
      <c r="C239" t="s">
        <v>109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35">
      <c r="A240" t="s">
        <v>124</v>
      </c>
      <c r="B240">
        <v>2001</v>
      </c>
      <c r="C240" t="s">
        <v>109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35">
      <c r="A241" t="s">
        <v>124</v>
      </c>
      <c r="B241">
        <v>2000</v>
      </c>
      <c r="C241" t="s">
        <v>109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35">
      <c r="A242" t="s">
        <v>125</v>
      </c>
      <c r="B242">
        <v>2015</v>
      </c>
      <c r="C242" t="s">
        <v>117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35">
      <c r="A243" t="s">
        <v>125</v>
      </c>
      <c r="B243">
        <v>2014</v>
      </c>
      <c r="C243" t="s">
        <v>117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35">
      <c r="A244" t="s">
        <v>125</v>
      </c>
      <c r="B244">
        <v>2013</v>
      </c>
      <c r="C244" t="s">
        <v>117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35">
      <c r="A245" t="s">
        <v>125</v>
      </c>
      <c r="B245">
        <v>2012</v>
      </c>
      <c r="C245" t="s">
        <v>117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35">
      <c r="A246" t="s">
        <v>125</v>
      </c>
      <c r="B246">
        <v>2011</v>
      </c>
      <c r="C246" t="s">
        <v>117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35">
      <c r="A247" t="s">
        <v>125</v>
      </c>
      <c r="B247">
        <v>2010</v>
      </c>
      <c r="C247" t="s">
        <v>117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35">
      <c r="A248" t="s">
        <v>125</v>
      </c>
      <c r="B248">
        <v>2009</v>
      </c>
      <c r="C248" t="s">
        <v>117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35">
      <c r="A249" t="s">
        <v>125</v>
      </c>
      <c r="B249">
        <v>2008</v>
      </c>
      <c r="C249" t="s">
        <v>117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35">
      <c r="A250" t="s">
        <v>125</v>
      </c>
      <c r="B250">
        <v>2007</v>
      </c>
      <c r="C250" t="s">
        <v>117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35">
      <c r="A251" t="s">
        <v>125</v>
      </c>
      <c r="B251">
        <v>2006</v>
      </c>
      <c r="C251" t="s">
        <v>117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35">
      <c r="A252" t="s">
        <v>125</v>
      </c>
      <c r="B252">
        <v>2005</v>
      </c>
      <c r="C252" t="s">
        <v>117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35">
      <c r="A253" t="s">
        <v>125</v>
      </c>
      <c r="B253">
        <v>2004</v>
      </c>
      <c r="C253" t="s">
        <v>117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35">
      <c r="A254" t="s">
        <v>125</v>
      </c>
      <c r="B254">
        <v>2003</v>
      </c>
      <c r="C254" t="s">
        <v>117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35">
      <c r="A255" t="s">
        <v>125</v>
      </c>
      <c r="B255">
        <v>2002</v>
      </c>
      <c r="C255" t="s">
        <v>117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35">
      <c r="A256" t="s">
        <v>125</v>
      </c>
      <c r="B256">
        <v>2001</v>
      </c>
      <c r="C256" t="s">
        <v>117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35">
      <c r="A257" t="s">
        <v>125</v>
      </c>
      <c r="B257">
        <v>2000</v>
      </c>
      <c r="C257" t="s">
        <v>117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35">
      <c r="A258" t="s">
        <v>126</v>
      </c>
      <c r="B258">
        <v>2015</v>
      </c>
      <c r="C258" t="s">
        <v>109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35">
      <c r="A259" t="s">
        <v>126</v>
      </c>
      <c r="B259">
        <v>2014</v>
      </c>
      <c r="C259" t="s">
        <v>109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35">
      <c r="A260" t="s">
        <v>126</v>
      </c>
      <c r="B260">
        <v>2013</v>
      </c>
      <c r="C260" t="s">
        <v>109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35">
      <c r="A261" t="s">
        <v>126</v>
      </c>
      <c r="B261">
        <v>2012</v>
      </c>
      <c r="C261" t="s">
        <v>109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35">
      <c r="A262" t="s">
        <v>126</v>
      </c>
      <c r="B262">
        <v>2011</v>
      </c>
      <c r="C262" t="s">
        <v>109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35">
      <c r="A263" t="s">
        <v>126</v>
      </c>
      <c r="B263">
        <v>2010</v>
      </c>
      <c r="C263" t="s">
        <v>109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35">
      <c r="A264" t="s">
        <v>126</v>
      </c>
      <c r="B264">
        <v>2009</v>
      </c>
      <c r="C264" t="s">
        <v>109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35">
      <c r="A265" t="s">
        <v>126</v>
      </c>
      <c r="B265">
        <v>2008</v>
      </c>
      <c r="C265" t="s">
        <v>109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35">
      <c r="A266" t="s">
        <v>126</v>
      </c>
      <c r="B266">
        <v>2007</v>
      </c>
      <c r="C266" t="s">
        <v>109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35">
      <c r="A267" t="s">
        <v>126</v>
      </c>
      <c r="B267">
        <v>2006</v>
      </c>
      <c r="C267" t="s">
        <v>109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35">
      <c r="A268" t="s">
        <v>126</v>
      </c>
      <c r="B268">
        <v>2005</v>
      </c>
      <c r="C268" t="s">
        <v>109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35">
      <c r="A269" t="s">
        <v>126</v>
      </c>
      <c r="B269">
        <v>2004</v>
      </c>
      <c r="C269" t="s">
        <v>109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35">
      <c r="A270" t="s">
        <v>126</v>
      </c>
      <c r="B270">
        <v>2003</v>
      </c>
      <c r="C270" t="s">
        <v>109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35">
      <c r="A271" t="s">
        <v>126</v>
      </c>
      <c r="B271">
        <v>2002</v>
      </c>
      <c r="C271" t="s">
        <v>109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35">
      <c r="A272" t="s">
        <v>126</v>
      </c>
      <c r="B272">
        <v>2001</v>
      </c>
      <c r="C272" t="s">
        <v>109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35">
      <c r="A273" t="s">
        <v>126</v>
      </c>
      <c r="B273">
        <v>2000</v>
      </c>
      <c r="C273" t="s">
        <v>109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35">
      <c r="A274" t="s">
        <v>127</v>
      </c>
      <c r="B274">
        <v>2015</v>
      </c>
      <c r="C274" t="s">
        <v>109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35">
      <c r="A275" t="s">
        <v>127</v>
      </c>
      <c r="B275">
        <v>2014</v>
      </c>
      <c r="C275" t="s">
        <v>109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35">
      <c r="A276" t="s">
        <v>127</v>
      </c>
      <c r="B276">
        <v>2013</v>
      </c>
      <c r="C276" t="s">
        <v>109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35">
      <c r="A277" t="s">
        <v>127</v>
      </c>
      <c r="B277">
        <v>2012</v>
      </c>
      <c r="C277" t="s">
        <v>109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35">
      <c r="A278" t="s">
        <v>127</v>
      </c>
      <c r="B278">
        <v>2011</v>
      </c>
      <c r="C278" t="s">
        <v>109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35">
      <c r="A279" t="s">
        <v>127</v>
      </c>
      <c r="B279">
        <v>2010</v>
      </c>
      <c r="C279" t="s">
        <v>109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35">
      <c r="A280" t="s">
        <v>127</v>
      </c>
      <c r="B280">
        <v>2009</v>
      </c>
      <c r="C280" t="s">
        <v>109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35">
      <c r="A281" t="s">
        <v>127</v>
      </c>
      <c r="B281">
        <v>2008</v>
      </c>
      <c r="C281" t="s">
        <v>109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35">
      <c r="A282" t="s">
        <v>127</v>
      </c>
      <c r="B282">
        <v>2007</v>
      </c>
      <c r="C282" t="s">
        <v>109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35">
      <c r="A283" t="s">
        <v>127</v>
      </c>
      <c r="B283">
        <v>2006</v>
      </c>
      <c r="C283" t="s">
        <v>109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35">
      <c r="A284" t="s">
        <v>127</v>
      </c>
      <c r="B284">
        <v>2005</v>
      </c>
      <c r="C284" t="s">
        <v>109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35">
      <c r="A285" t="s">
        <v>127</v>
      </c>
      <c r="B285">
        <v>2004</v>
      </c>
      <c r="C285" t="s">
        <v>109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35">
      <c r="A286" t="s">
        <v>127</v>
      </c>
      <c r="B286">
        <v>2003</v>
      </c>
      <c r="C286" t="s">
        <v>109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35">
      <c r="A287" t="s">
        <v>127</v>
      </c>
      <c r="B287">
        <v>2002</v>
      </c>
      <c r="C287" t="s">
        <v>109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35">
      <c r="A288" t="s">
        <v>127</v>
      </c>
      <c r="B288">
        <v>2001</v>
      </c>
      <c r="C288" t="s">
        <v>109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35">
      <c r="A289" t="s">
        <v>127</v>
      </c>
      <c r="B289">
        <v>2000</v>
      </c>
      <c r="C289" t="s">
        <v>109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35">
      <c r="A290" t="s">
        <v>128</v>
      </c>
      <c r="B290">
        <v>2015</v>
      </c>
      <c r="C290" t="s">
        <v>109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35">
      <c r="A291" t="s">
        <v>128</v>
      </c>
      <c r="B291">
        <v>2014</v>
      </c>
      <c r="C291" t="s">
        <v>109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35">
      <c r="A292" t="s">
        <v>128</v>
      </c>
      <c r="B292">
        <v>2013</v>
      </c>
      <c r="C292" t="s">
        <v>109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35">
      <c r="A293" t="s">
        <v>128</v>
      </c>
      <c r="B293">
        <v>2012</v>
      </c>
      <c r="C293" t="s">
        <v>109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35">
      <c r="A294" t="s">
        <v>128</v>
      </c>
      <c r="B294">
        <v>2011</v>
      </c>
      <c r="C294" t="s">
        <v>109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35">
      <c r="A295" t="s">
        <v>128</v>
      </c>
      <c r="B295">
        <v>2010</v>
      </c>
      <c r="C295" t="s">
        <v>109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35">
      <c r="A296" t="s">
        <v>128</v>
      </c>
      <c r="B296">
        <v>2009</v>
      </c>
      <c r="C296" t="s">
        <v>109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35">
      <c r="A297" t="s">
        <v>128</v>
      </c>
      <c r="B297">
        <v>2008</v>
      </c>
      <c r="C297" t="s">
        <v>109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35">
      <c r="A298" t="s">
        <v>128</v>
      </c>
      <c r="B298">
        <v>2007</v>
      </c>
      <c r="C298" t="s">
        <v>109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35">
      <c r="A299" t="s">
        <v>128</v>
      </c>
      <c r="B299">
        <v>2006</v>
      </c>
      <c r="C299" t="s">
        <v>109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35">
      <c r="A300" t="s">
        <v>128</v>
      </c>
      <c r="B300">
        <v>2005</v>
      </c>
      <c r="C300" t="s">
        <v>109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35">
      <c r="A301" t="s">
        <v>128</v>
      </c>
      <c r="B301">
        <v>2004</v>
      </c>
      <c r="C301" t="s">
        <v>109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35">
      <c r="A302" t="s">
        <v>128</v>
      </c>
      <c r="B302">
        <v>2003</v>
      </c>
      <c r="C302" t="s">
        <v>109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35">
      <c r="A303" t="s">
        <v>128</v>
      </c>
      <c r="B303">
        <v>2002</v>
      </c>
      <c r="C303" t="s">
        <v>109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35">
      <c r="A304" t="s">
        <v>128</v>
      </c>
      <c r="B304">
        <v>2001</v>
      </c>
      <c r="C304" t="s">
        <v>109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35">
      <c r="A305" t="s">
        <v>128</v>
      </c>
      <c r="B305">
        <v>2000</v>
      </c>
      <c r="C305" t="s">
        <v>109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35">
      <c r="A306" t="s">
        <v>129</v>
      </c>
      <c r="B306">
        <v>2015</v>
      </c>
      <c r="C306" t="s">
        <v>109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35">
      <c r="A307" t="s">
        <v>129</v>
      </c>
      <c r="B307">
        <v>2014</v>
      </c>
      <c r="C307" t="s">
        <v>109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35">
      <c r="A308" t="s">
        <v>129</v>
      </c>
      <c r="B308">
        <v>2013</v>
      </c>
      <c r="C308" t="s">
        <v>109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35">
      <c r="A309" t="s">
        <v>129</v>
      </c>
      <c r="B309">
        <v>2012</v>
      </c>
      <c r="C309" t="s">
        <v>109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35">
      <c r="A310" t="s">
        <v>129</v>
      </c>
      <c r="B310">
        <v>2011</v>
      </c>
      <c r="C310" t="s">
        <v>109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35">
      <c r="A311" t="s">
        <v>129</v>
      </c>
      <c r="B311">
        <v>2010</v>
      </c>
      <c r="C311" t="s">
        <v>109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35">
      <c r="A312" t="s">
        <v>129</v>
      </c>
      <c r="B312">
        <v>2009</v>
      </c>
      <c r="C312" t="s">
        <v>109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35">
      <c r="A313" t="s">
        <v>129</v>
      </c>
      <c r="B313">
        <v>2008</v>
      </c>
      <c r="C313" t="s">
        <v>109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35">
      <c r="A314" t="s">
        <v>129</v>
      </c>
      <c r="B314">
        <v>2007</v>
      </c>
      <c r="C314" t="s">
        <v>109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35">
      <c r="A315" t="s">
        <v>129</v>
      </c>
      <c r="B315">
        <v>2006</v>
      </c>
      <c r="C315" t="s">
        <v>109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35">
      <c r="A316" t="s">
        <v>129</v>
      </c>
      <c r="B316">
        <v>2005</v>
      </c>
      <c r="C316" t="s">
        <v>109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35">
      <c r="A317" t="s">
        <v>129</v>
      </c>
      <c r="B317">
        <v>2004</v>
      </c>
      <c r="C317" t="s">
        <v>109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35">
      <c r="A318" t="s">
        <v>129</v>
      </c>
      <c r="B318">
        <v>2003</v>
      </c>
      <c r="C318" t="s">
        <v>109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35">
      <c r="A319" t="s">
        <v>129</v>
      </c>
      <c r="B319">
        <v>2002</v>
      </c>
      <c r="C319" t="s">
        <v>109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35">
      <c r="A320" t="s">
        <v>129</v>
      </c>
      <c r="B320">
        <v>2001</v>
      </c>
      <c r="C320" t="s">
        <v>109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35">
      <c r="A321" t="s">
        <v>129</v>
      </c>
      <c r="B321">
        <v>2000</v>
      </c>
      <c r="C321" t="s">
        <v>109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35">
      <c r="A322" t="s">
        <v>130</v>
      </c>
      <c r="B322">
        <v>2015</v>
      </c>
      <c r="C322" t="s">
        <v>109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35">
      <c r="A323" t="s">
        <v>130</v>
      </c>
      <c r="B323">
        <v>2014</v>
      </c>
      <c r="C323" t="s">
        <v>109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35">
      <c r="A324" t="s">
        <v>130</v>
      </c>
      <c r="B324">
        <v>2013</v>
      </c>
      <c r="C324" t="s">
        <v>109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35">
      <c r="A325" t="s">
        <v>130</v>
      </c>
      <c r="B325">
        <v>2012</v>
      </c>
      <c r="C325" t="s">
        <v>109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35">
      <c r="A326" t="s">
        <v>130</v>
      </c>
      <c r="B326">
        <v>2011</v>
      </c>
      <c r="C326" t="s">
        <v>109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35">
      <c r="A327" t="s">
        <v>130</v>
      </c>
      <c r="B327">
        <v>2010</v>
      </c>
      <c r="C327" t="s">
        <v>109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35">
      <c r="A328" t="s">
        <v>130</v>
      </c>
      <c r="B328">
        <v>2009</v>
      </c>
      <c r="C328" t="s">
        <v>109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35">
      <c r="A329" t="s">
        <v>130</v>
      </c>
      <c r="B329">
        <v>2008</v>
      </c>
      <c r="C329" t="s">
        <v>109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35">
      <c r="A330" t="s">
        <v>130</v>
      </c>
      <c r="B330">
        <v>2007</v>
      </c>
      <c r="C330" t="s">
        <v>109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35">
      <c r="A331" t="s">
        <v>130</v>
      </c>
      <c r="B331">
        <v>2006</v>
      </c>
      <c r="C331" t="s">
        <v>109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35">
      <c r="A332" t="s">
        <v>130</v>
      </c>
      <c r="B332">
        <v>2005</v>
      </c>
      <c r="C332" t="s">
        <v>109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35">
      <c r="A333" t="s">
        <v>130</v>
      </c>
      <c r="B333">
        <v>2004</v>
      </c>
      <c r="C333" t="s">
        <v>109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35">
      <c r="A334" t="s">
        <v>130</v>
      </c>
      <c r="B334">
        <v>2003</v>
      </c>
      <c r="C334" t="s">
        <v>109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35">
      <c r="A335" t="s">
        <v>130</v>
      </c>
      <c r="B335">
        <v>2002</v>
      </c>
      <c r="C335" t="s">
        <v>109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35">
      <c r="A336" t="s">
        <v>130</v>
      </c>
      <c r="B336">
        <v>2001</v>
      </c>
      <c r="C336" t="s">
        <v>109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35">
      <c r="A337" t="s">
        <v>130</v>
      </c>
      <c r="B337">
        <v>2000</v>
      </c>
      <c r="C337" t="s">
        <v>109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35">
      <c r="A338" t="s">
        <v>131</v>
      </c>
      <c r="B338">
        <v>2015</v>
      </c>
      <c r="C338" t="s">
        <v>109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35">
      <c r="A339" t="s">
        <v>131</v>
      </c>
      <c r="B339">
        <v>2014</v>
      </c>
      <c r="C339" t="s">
        <v>109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35">
      <c r="A340" t="s">
        <v>131</v>
      </c>
      <c r="B340">
        <v>2013</v>
      </c>
      <c r="C340" t="s">
        <v>109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35">
      <c r="A341" t="s">
        <v>131</v>
      </c>
      <c r="B341">
        <v>2012</v>
      </c>
      <c r="C341" t="s">
        <v>109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35">
      <c r="A342" t="s">
        <v>131</v>
      </c>
      <c r="B342">
        <v>2011</v>
      </c>
      <c r="C342" t="s">
        <v>109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35">
      <c r="A343" t="s">
        <v>131</v>
      </c>
      <c r="B343">
        <v>2010</v>
      </c>
      <c r="C343" t="s">
        <v>109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35">
      <c r="A344" t="s">
        <v>131</v>
      </c>
      <c r="B344">
        <v>2009</v>
      </c>
      <c r="C344" t="s">
        <v>109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35">
      <c r="A345" t="s">
        <v>131</v>
      </c>
      <c r="B345">
        <v>2008</v>
      </c>
      <c r="C345" t="s">
        <v>109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35">
      <c r="A346" t="s">
        <v>131</v>
      </c>
      <c r="B346">
        <v>2007</v>
      </c>
      <c r="C346" t="s">
        <v>109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35">
      <c r="A347" t="s">
        <v>131</v>
      </c>
      <c r="B347">
        <v>2006</v>
      </c>
      <c r="C347" t="s">
        <v>109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35">
      <c r="A348" t="s">
        <v>131</v>
      </c>
      <c r="B348">
        <v>2005</v>
      </c>
      <c r="C348" t="s">
        <v>109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35">
      <c r="A349" t="s">
        <v>131</v>
      </c>
      <c r="B349">
        <v>2004</v>
      </c>
      <c r="C349" t="s">
        <v>109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35">
      <c r="A350" t="s">
        <v>131</v>
      </c>
      <c r="B350">
        <v>2003</v>
      </c>
      <c r="C350" t="s">
        <v>109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35">
      <c r="A351" t="s">
        <v>131</v>
      </c>
      <c r="B351">
        <v>2002</v>
      </c>
      <c r="C351" t="s">
        <v>109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35">
      <c r="A352" t="s">
        <v>131</v>
      </c>
      <c r="B352">
        <v>2001</v>
      </c>
      <c r="C352" t="s">
        <v>109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35">
      <c r="A353" t="s">
        <v>131</v>
      </c>
      <c r="B353">
        <v>2000</v>
      </c>
      <c r="C353" t="s">
        <v>109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35">
      <c r="A354" t="s">
        <v>132</v>
      </c>
      <c r="B354">
        <v>2015</v>
      </c>
      <c r="C354" t="s">
        <v>109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35">
      <c r="A355" t="s">
        <v>132</v>
      </c>
      <c r="B355">
        <v>2014</v>
      </c>
      <c r="C355" t="s">
        <v>109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35">
      <c r="A356" t="s">
        <v>132</v>
      </c>
      <c r="B356">
        <v>2013</v>
      </c>
      <c r="C356" t="s">
        <v>109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35">
      <c r="A357" t="s">
        <v>132</v>
      </c>
      <c r="B357">
        <v>2012</v>
      </c>
      <c r="C357" t="s">
        <v>109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35">
      <c r="A358" t="s">
        <v>132</v>
      </c>
      <c r="B358">
        <v>2011</v>
      </c>
      <c r="C358" t="s">
        <v>109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35">
      <c r="A359" t="s">
        <v>132</v>
      </c>
      <c r="B359">
        <v>2010</v>
      </c>
      <c r="C359" t="s">
        <v>109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35">
      <c r="A360" t="s">
        <v>132</v>
      </c>
      <c r="B360">
        <v>2009</v>
      </c>
      <c r="C360" t="s">
        <v>109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35">
      <c r="A361" t="s">
        <v>132</v>
      </c>
      <c r="B361">
        <v>2008</v>
      </c>
      <c r="C361" t="s">
        <v>109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35">
      <c r="A362" t="s">
        <v>132</v>
      </c>
      <c r="B362">
        <v>2007</v>
      </c>
      <c r="C362" t="s">
        <v>109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35">
      <c r="A363" t="s">
        <v>132</v>
      </c>
      <c r="B363">
        <v>2006</v>
      </c>
      <c r="C363" t="s">
        <v>109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35">
      <c r="A364" t="s">
        <v>132</v>
      </c>
      <c r="B364">
        <v>2005</v>
      </c>
      <c r="C364" t="s">
        <v>109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35">
      <c r="A365" t="s">
        <v>132</v>
      </c>
      <c r="B365">
        <v>2004</v>
      </c>
      <c r="C365" t="s">
        <v>109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35">
      <c r="A366" t="s">
        <v>132</v>
      </c>
      <c r="B366">
        <v>2003</v>
      </c>
      <c r="C366" t="s">
        <v>109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35">
      <c r="A367" t="s">
        <v>132</v>
      </c>
      <c r="B367">
        <v>2002</v>
      </c>
      <c r="C367" t="s">
        <v>109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35">
      <c r="A368" t="s">
        <v>132</v>
      </c>
      <c r="B368">
        <v>2001</v>
      </c>
      <c r="C368" t="s">
        <v>109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35">
      <c r="A369" t="s">
        <v>132</v>
      </c>
      <c r="B369">
        <v>2000</v>
      </c>
      <c r="C369" t="s">
        <v>109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35">
      <c r="A370" t="s">
        <v>133</v>
      </c>
      <c r="B370">
        <v>2015</v>
      </c>
      <c r="C370" t="s">
        <v>109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35">
      <c r="A371" t="s">
        <v>133</v>
      </c>
      <c r="B371">
        <v>2014</v>
      </c>
      <c r="C371" t="s">
        <v>109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35">
      <c r="A372" t="s">
        <v>133</v>
      </c>
      <c r="B372">
        <v>2013</v>
      </c>
      <c r="C372" t="s">
        <v>109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35">
      <c r="A373" t="s">
        <v>133</v>
      </c>
      <c r="B373">
        <v>2012</v>
      </c>
      <c r="C373" t="s">
        <v>109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35">
      <c r="A374" t="s">
        <v>133</v>
      </c>
      <c r="B374">
        <v>2011</v>
      </c>
      <c r="C374" t="s">
        <v>109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35">
      <c r="A375" t="s">
        <v>133</v>
      </c>
      <c r="B375">
        <v>2010</v>
      </c>
      <c r="C375" t="s">
        <v>109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35">
      <c r="A376" t="s">
        <v>133</v>
      </c>
      <c r="B376">
        <v>2009</v>
      </c>
      <c r="C376" t="s">
        <v>109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35">
      <c r="A377" t="s">
        <v>133</v>
      </c>
      <c r="B377">
        <v>2008</v>
      </c>
      <c r="C377" t="s">
        <v>109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35">
      <c r="A378" t="s">
        <v>133</v>
      </c>
      <c r="B378">
        <v>2007</v>
      </c>
      <c r="C378" t="s">
        <v>109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35">
      <c r="A379" t="s">
        <v>133</v>
      </c>
      <c r="B379">
        <v>2006</v>
      </c>
      <c r="C379" t="s">
        <v>109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35">
      <c r="A380" t="s">
        <v>133</v>
      </c>
      <c r="B380">
        <v>2005</v>
      </c>
      <c r="C380" t="s">
        <v>109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35">
      <c r="A381" t="s">
        <v>133</v>
      </c>
      <c r="B381">
        <v>2004</v>
      </c>
      <c r="C381" t="s">
        <v>109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35">
      <c r="A382" t="s">
        <v>133</v>
      </c>
      <c r="B382">
        <v>2003</v>
      </c>
      <c r="C382" t="s">
        <v>109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35">
      <c r="A383" t="s">
        <v>133</v>
      </c>
      <c r="B383">
        <v>2002</v>
      </c>
      <c r="C383" t="s">
        <v>109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35">
      <c r="A384" t="s">
        <v>133</v>
      </c>
      <c r="B384">
        <v>2001</v>
      </c>
      <c r="C384" t="s">
        <v>109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35">
      <c r="A385" t="s">
        <v>133</v>
      </c>
      <c r="B385">
        <v>2000</v>
      </c>
      <c r="C385" t="s">
        <v>109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35">
      <c r="A386" t="s">
        <v>134</v>
      </c>
      <c r="B386">
        <v>2015</v>
      </c>
      <c r="C386" t="s">
        <v>117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35">
      <c r="A387" t="s">
        <v>134</v>
      </c>
      <c r="B387">
        <v>2014</v>
      </c>
      <c r="C387" t="s">
        <v>117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35">
      <c r="A388" t="s">
        <v>134</v>
      </c>
      <c r="B388">
        <v>2013</v>
      </c>
      <c r="C388" t="s">
        <v>117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35">
      <c r="A389" t="s">
        <v>134</v>
      </c>
      <c r="B389">
        <v>2012</v>
      </c>
      <c r="C389" t="s">
        <v>117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35">
      <c r="A390" t="s">
        <v>134</v>
      </c>
      <c r="B390">
        <v>2011</v>
      </c>
      <c r="C390" t="s">
        <v>117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35">
      <c r="A391" t="s">
        <v>134</v>
      </c>
      <c r="B391">
        <v>2010</v>
      </c>
      <c r="C391" t="s">
        <v>117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35">
      <c r="A392" t="s">
        <v>134</v>
      </c>
      <c r="B392">
        <v>2009</v>
      </c>
      <c r="C392" t="s">
        <v>117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35">
      <c r="A393" t="s">
        <v>134</v>
      </c>
      <c r="B393">
        <v>2008</v>
      </c>
      <c r="C393" t="s">
        <v>117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35">
      <c r="A394" t="s">
        <v>134</v>
      </c>
      <c r="B394">
        <v>2007</v>
      </c>
      <c r="C394" t="s">
        <v>117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35">
      <c r="A395" t="s">
        <v>134</v>
      </c>
      <c r="B395">
        <v>2006</v>
      </c>
      <c r="C395" t="s">
        <v>117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35">
      <c r="A396" t="s">
        <v>134</v>
      </c>
      <c r="B396">
        <v>2005</v>
      </c>
      <c r="C396" t="s">
        <v>117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35">
      <c r="A397" t="s">
        <v>134</v>
      </c>
      <c r="B397">
        <v>2004</v>
      </c>
      <c r="C397" t="s">
        <v>117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35">
      <c r="A398" t="s">
        <v>134</v>
      </c>
      <c r="B398">
        <v>2003</v>
      </c>
      <c r="C398" t="s">
        <v>117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35">
      <c r="A399" t="s">
        <v>134</v>
      </c>
      <c r="B399">
        <v>2002</v>
      </c>
      <c r="C399" t="s">
        <v>117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35">
      <c r="A400" t="s">
        <v>134</v>
      </c>
      <c r="B400">
        <v>2001</v>
      </c>
      <c r="C400" t="s">
        <v>117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35">
      <c r="A401" t="s">
        <v>134</v>
      </c>
      <c r="B401">
        <v>2000</v>
      </c>
      <c r="C401" t="s">
        <v>117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35">
      <c r="A402" t="s">
        <v>135</v>
      </c>
      <c r="B402">
        <v>2015</v>
      </c>
      <c r="C402" t="s">
        <v>109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35">
      <c r="A403" t="s">
        <v>135</v>
      </c>
      <c r="B403">
        <v>2014</v>
      </c>
      <c r="C403" t="s">
        <v>109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35">
      <c r="A404" t="s">
        <v>135</v>
      </c>
      <c r="B404">
        <v>2013</v>
      </c>
      <c r="C404" t="s">
        <v>109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35">
      <c r="A405" t="s">
        <v>135</v>
      </c>
      <c r="B405">
        <v>2012</v>
      </c>
      <c r="C405" t="s">
        <v>109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35">
      <c r="A406" t="s">
        <v>135</v>
      </c>
      <c r="B406">
        <v>2011</v>
      </c>
      <c r="C406" t="s">
        <v>109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35">
      <c r="A407" t="s">
        <v>135</v>
      </c>
      <c r="B407">
        <v>2010</v>
      </c>
      <c r="C407" t="s">
        <v>109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35">
      <c r="A408" t="s">
        <v>135</v>
      </c>
      <c r="B408">
        <v>2009</v>
      </c>
      <c r="C408" t="s">
        <v>109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35">
      <c r="A409" t="s">
        <v>135</v>
      </c>
      <c r="B409">
        <v>2008</v>
      </c>
      <c r="C409" t="s">
        <v>109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35">
      <c r="A410" t="s">
        <v>135</v>
      </c>
      <c r="B410">
        <v>2007</v>
      </c>
      <c r="C410" t="s">
        <v>109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35">
      <c r="A411" t="s">
        <v>135</v>
      </c>
      <c r="B411">
        <v>2006</v>
      </c>
      <c r="C411" t="s">
        <v>109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35">
      <c r="A412" t="s">
        <v>135</v>
      </c>
      <c r="B412">
        <v>2005</v>
      </c>
      <c r="C412" t="s">
        <v>109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35">
      <c r="A413" t="s">
        <v>135</v>
      </c>
      <c r="B413">
        <v>2004</v>
      </c>
      <c r="C413" t="s">
        <v>109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35">
      <c r="A414" t="s">
        <v>135</v>
      </c>
      <c r="B414">
        <v>2003</v>
      </c>
      <c r="C414" t="s">
        <v>109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35">
      <c r="A415" t="s">
        <v>135</v>
      </c>
      <c r="B415">
        <v>2002</v>
      </c>
      <c r="C415" t="s">
        <v>109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35">
      <c r="A416" t="s">
        <v>135</v>
      </c>
      <c r="B416">
        <v>2001</v>
      </c>
      <c r="C416" t="s">
        <v>109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35">
      <c r="A417" t="s">
        <v>135</v>
      </c>
      <c r="B417">
        <v>2000</v>
      </c>
      <c r="C417" t="s">
        <v>109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35">
      <c r="A418" t="s">
        <v>136</v>
      </c>
      <c r="B418">
        <v>2015</v>
      </c>
      <c r="C418" t="s">
        <v>109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35">
      <c r="A419" t="s">
        <v>136</v>
      </c>
      <c r="B419">
        <v>2014</v>
      </c>
      <c r="C419" t="s">
        <v>109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35">
      <c r="A420" t="s">
        <v>136</v>
      </c>
      <c r="B420">
        <v>2013</v>
      </c>
      <c r="C420" t="s">
        <v>109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35">
      <c r="A421" t="s">
        <v>136</v>
      </c>
      <c r="B421">
        <v>2012</v>
      </c>
      <c r="C421" t="s">
        <v>109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35">
      <c r="A422" t="s">
        <v>136</v>
      </c>
      <c r="B422">
        <v>2011</v>
      </c>
      <c r="C422" t="s">
        <v>109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35">
      <c r="A423" t="s">
        <v>136</v>
      </c>
      <c r="B423">
        <v>2010</v>
      </c>
      <c r="C423" t="s">
        <v>109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35">
      <c r="A424" t="s">
        <v>136</v>
      </c>
      <c r="B424">
        <v>2009</v>
      </c>
      <c r="C424" t="s">
        <v>109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35">
      <c r="A425" t="s">
        <v>136</v>
      </c>
      <c r="B425">
        <v>2008</v>
      </c>
      <c r="C425" t="s">
        <v>109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35">
      <c r="A426" t="s">
        <v>136</v>
      </c>
      <c r="B426">
        <v>2007</v>
      </c>
      <c r="C426" t="s">
        <v>109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35">
      <c r="A427" t="s">
        <v>136</v>
      </c>
      <c r="B427">
        <v>2006</v>
      </c>
      <c r="C427" t="s">
        <v>109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35">
      <c r="A428" t="s">
        <v>136</v>
      </c>
      <c r="B428">
        <v>2005</v>
      </c>
      <c r="C428" t="s">
        <v>109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35">
      <c r="A429" t="s">
        <v>136</v>
      </c>
      <c r="B429">
        <v>2004</v>
      </c>
      <c r="C429" t="s">
        <v>109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35">
      <c r="A430" t="s">
        <v>136</v>
      </c>
      <c r="B430">
        <v>2003</v>
      </c>
      <c r="C430" t="s">
        <v>109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35">
      <c r="A431" t="s">
        <v>136</v>
      </c>
      <c r="B431">
        <v>2002</v>
      </c>
      <c r="C431" t="s">
        <v>109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35">
      <c r="A432" t="s">
        <v>136</v>
      </c>
      <c r="B432">
        <v>2001</v>
      </c>
      <c r="C432" t="s">
        <v>109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35">
      <c r="A433" t="s">
        <v>136</v>
      </c>
      <c r="B433">
        <v>2000</v>
      </c>
      <c r="C433" t="s">
        <v>109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</sheetData>
  <autoFilter ref="A1:V433" xr:uid="{E7F072CA-0806-4850-9D24-C4DB420D869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558-A330-47C6-BC4D-BA278B99FE65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9FA1-4D70-40E3-8424-96CB3E13D51D}">
  <dimension ref="A1:F433"/>
  <sheetViews>
    <sheetView zoomScale="115" zoomScaleNormal="115" workbookViewId="0">
      <selection activeCell="D4" sqref="D4"/>
    </sheetView>
  </sheetViews>
  <sheetFormatPr baseColWidth="10" defaultRowHeight="14.5" x14ac:dyDescent="0.35"/>
  <sheetData>
    <row r="1" spans="1:6" x14ac:dyDescent="0.35">
      <c r="A1" t="s">
        <v>89</v>
      </c>
    </row>
    <row r="2" spans="1:6" x14ac:dyDescent="0.35">
      <c r="A2">
        <v>65</v>
      </c>
      <c r="C2">
        <f>MIN(A:A)</f>
        <v>45.3</v>
      </c>
    </row>
    <row r="3" spans="1:6" x14ac:dyDescent="0.35">
      <c r="A3">
        <v>59.9</v>
      </c>
      <c r="C3">
        <f>MAX(A:A)</f>
        <v>89</v>
      </c>
      <c r="D3">
        <f>+C3-C2</f>
        <v>43.7</v>
      </c>
    </row>
    <row r="4" spans="1:6" x14ac:dyDescent="0.35">
      <c r="A4">
        <v>59.9</v>
      </c>
      <c r="C4">
        <f>SQRT(COUNTA(A2:A433))</f>
        <v>20.784609690826528</v>
      </c>
      <c r="E4">
        <f>+D3/21</f>
        <v>2.0809523809523811</v>
      </c>
    </row>
    <row r="5" spans="1:6" x14ac:dyDescent="0.35">
      <c r="A5">
        <v>59.5</v>
      </c>
      <c r="D5">
        <v>1</v>
      </c>
      <c r="E5">
        <f>+C2</f>
        <v>45.3</v>
      </c>
      <c r="F5">
        <f>+E5+$E$4</f>
        <v>47.38095238095238</v>
      </c>
    </row>
    <row r="6" spans="1:6" x14ac:dyDescent="0.35">
      <c r="A6">
        <v>59.2</v>
      </c>
      <c r="D6">
        <v>2</v>
      </c>
      <c r="E6">
        <f>+F5</f>
        <v>47.38095238095238</v>
      </c>
      <c r="F6">
        <f t="shared" ref="F6:F25" si="0">+E6+$E$4</f>
        <v>49.461904761904762</v>
      </c>
    </row>
    <row r="7" spans="1:6" x14ac:dyDescent="0.35">
      <c r="A7">
        <v>58.8</v>
      </c>
      <c r="D7">
        <v>3</v>
      </c>
      <c r="E7">
        <f t="shared" ref="E7:E25" si="1">+F6</f>
        <v>49.461904761904762</v>
      </c>
      <c r="F7">
        <f t="shared" si="0"/>
        <v>51.542857142857144</v>
      </c>
    </row>
    <row r="8" spans="1:6" x14ac:dyDescent="0.35">
      <c r="A8">
        <v>58.6</v>
      </c>
      <c r="D8">
        <v>4</v>
      </c>
      <c r="E8">
        <f t="shared" si="1"/>
        <v>51.542857142857144</v>
      </c>
      <c r="F8">
        <f t="shared" si="0"/>
        <v>53.623809523809527</v>
      </c>
    </row>
    <row r="9" spans="1:6" x14ac:dyDescent="0.35">
      <c r="A9">
        <v>58.1</v>
      </c>
      <c r="D9">
        <v>5</v>
      </c>
      <c r="E9">
        <f t="shared" si="1"/>
        <v>53.623809523809527</v>
      </c>
      <c r="F9">
        <f t="shared" si="0"/>
        <v>55.704761904761909</v>
      </c>
    </row>
    <row r="10" spans="1:6" x14ac:dyDescent="0.35">
      <c r="A10">
        <v>57.5</v>
      </c>
      <c r="D10">
        <v>6</v>
      </c>
      <c r="E10">
        <f t="shared" si="1"/>
        <v>55.704761904761909</v>
      </c>
      <c r="F10">
        <f t="shared" si="0"/>
        <v>57.785714285714292</v>
      </c>
    </row>
    <row r="11" spans="1:6" x14ac:dyDescent="0.35">
      <c r="A11">
        <v>57.3</v>
      </c>
      <c r="D11">
        <v>7</v>
      </c>
      <c r="E11">
        <f t="shared" si="1"/>
        <v>57.785714285714292</v>
      </c>
      <c r="F11">
        <f t="shared" si="0"/>
        <v>59.866666666666674</v>
      </c>
    </row>
    <row r="12" spans="1:6" x14ac:dyDescent="0.35">
      <c r="A12">
        <v>57.3</v>
      </c>
      <c r="D12">
        <v>8</v>
      </c>
      <c r="E12">
        <f t="shared" si="1"/>
        <v>59.866666666666674</v>
      </c>
      <c r="F12">
        <f t="shared" si="0"/>
        <v>61.947619047619057</v>
      </c>
    </row>
    <row r="13" spans="1:6" x14ac:dyDescent="0.35">
      <c r="A13">
        <v>57</v>
      </c>
      <c r="D13">
        <v>9</v>
      </c>
      <c r="E13">
        <f t="shared" si="1"/>
        <v>61.947619047619057</v>
      </c>
      <c r="F13">
        <f t="shared" si="0"/>
        <v>64.028571428571439</v>
      </c>
    </row>
    <row r="14" spans="1:6" x14ac:dyDescent="0.35">
      <c r="A14">
        <v>56.7</v>
      </c>
      <c r="D14">
        <v>10</v>
      </c>
      <c r="E14">
        <f t="shared" si="1"/>
        <v>64.028571428571439</v>
      </c>
      <c r="F14">
        <f t="shared" si="0"/>
        <v>66.109523809523822</v>
      </c>
    </row>
    <row r="15" spans="1:6" x14ac:dyDescent="0.35">
      <c r="A15">
        <v>56.2</v>
      </c>
      <c r="D15">
        <v>11</v>
      </c>
      <c r="E15">
        <f t="shared" si="1"/>
        <v>66.109523809523822</v>
      </c>
      <c r="F15">
        <f t="shared" si="0"/>
        <v>68.190476190476204</v>
      </c>
    </row>
    <row r="16" spans="1:6" x14ac:dyDescent="0.35">
      <c r="A16">
        <v>55.3</v>
      </c>
      <c r="D16">
        <v>12</v>
      </c>
      <c r="E16">
        <f t="shared" si="1"/>
        <v>68.190476190476204</v>
      </c>
      <c r="F16">
        <f t="shared" si="0"/>
        <v>70.271428571428586</v>
      </c>
    </row>
    <row r="17" spans="1:6" x14ac:dyDescent="0.35">
      <c r="A17">
        <v>54.8</v>
      </c>
      <c r="D17">
        <v>13</v>
      </c>
      <c r="E17">
        <f t="shared" si="1"/>
        <v>70.271428571428586</v>
      </c>
      <c r="F17">
        <f t="shared" si="0"/>
        <v>72.352380952380969</v>
      </c>
    </row>
    <row r="18" spans="1:6" x14ac:dyDescent="0.35">
      <c r="A18">
        <v>77.8</v>
      </c>
      <c r="D18">
        <v>14</v>
      </c>
      <c r="E18">
        <f t="shared" si="1"/>
        <v>72.352380952380969</v>
      </c>
      <c r="F18">
        <f t="shared" si="0"/>
        <v>74.433333333333351</v>
      </c>
    </row>
    <row r="19" spans="1:6" x14ac:dyDescent="0.35">
      <c r="A19">
        <v>77.5</v>
      </c>
      <c r="D19">
        <v>15</v>
      </c>
      <c r="E19">
        <f t="shared" si="1"/>
        <v>74.433333333333351</v>
      </c>
      <c r="F19">
        <f t="shared" si="0"/>
        <v>76.514285714285734</v>
      </c>
    </row>
    <row r="20" spans="1:6" x14ac:dyDescent="0.35">
      <c r="A20">
        <v>77.2</v>
      </c>
      <c r="D20">
        <v>16</v>
      </c>
      <c r="E20">
        <f t="shared" si="1"/>
        <v>76.514285714285734</v>
      </c>
      <c r="F20">
        <f t="shared" si="0"/>
        <v>78.595238095238116</v>
      </c>
    </row>
    <row r="21" spans="1:6" x14ac:dyDescent="0.35">
      <c r="A21">
        <v>76.900000000000006</v>
      </c>
      <c r="D21">
        <v>17</v>
      </c>
      <c r="E21">
        <f t="shared" si="1"/>
        <v>78.595238095238116</v>
      </c>
      <c r="F21">
        <f t="shared" si="0"/>
        <v>80.676190476190499</v>
      </c>
    </row>
    <row r="22" spans="1:6" x14ac:dyDescent="0.35">
      <c r="A22">
        <v>76.599999999999994</v>
      </c>
      <c r="D22">
        <v>18</v>
      </c>
      <c r="E22">
        <f t="shared" si="1"/>
        <v>80.676190476190499</v>
      </c>
      <c r="F22">
        <f t="shared" si="0"/>
        <v>82.757142857142881</v>
      </c>
    </row>
    <row r="23" spans="1:6" x14ac:dyDescent="0.35">
      <c r="A23">
        <v>76.2</v>
      </c>
      <c r="D23">
        <v>19</v>
      </c>
      <c r="E23">
        <f t="shared" si="1"/>
        <v>82.757142857142881</v>
      </c>
      <c r="F23">
        <f t="shared" si="0"/>
        <v>84.838095238095264</v>
      </c>
    </row>
    <row r="24" spans="1:6" x14ac:dyDescent="0.35">
      <c r="A24">
        <v>76.099999999999994</v>
      </c>
      <c r="D24">
        <v>20</v>
      </c>
      <c r="E24">
        <f t="shared" si="1"/>
        <v>84.838095238095264</v>
      </c>
      <c r="F24">
        <f t="shared" si="0"/>
        <v>86.919047619047646</v>
      </c>
    </row>
    <row r="25" spans="1:6" x14ac:dyDescent="0.35">
      <c r="A25">
        <v>75.3</v>
      </c>
      <c r="D25">
        <v>21</v>
      </c>
      <c r="E25">
        <f t="shared" si="1"/>
        <v>86.919047619047646</v>
      </c>
      <c r="F25">
        <f t="shared" si="0"/>
        <v>89.000000000000028</v>
      </c>
    </row>
    <row r="26" spans="1:6" x14ac:dyDescent="0.35">
      <c r="A26">
        <v>75.900000000000006</v>
      </c>
    </row>
    <row r="27" spans="1:6" x14ac:dyDescent="0.35">
      <c r="A27">
        <v>74.2</v>
      </c>
    </row>
    <row r="28" spans="1:6" x14ac:dyDescent="0.35">
      <c r="A28">
        <v>73.5</v>
      </c>
    </row>
    <row r="29" spans="1:6" x14ac:dyDescent="0.35">
      <c r="A29">
        <v>73</v>
      </c>
    </row>
    <row r="30" spans="1:6" x14ac:dyDescent="0.35">
      <c r="A30">
        <v>72.8</v>
      </c>
    </row>
    <row r="31" spans="1:6" x14ac:dyDescent="0.35">
      <c r="A31">
        <v>73.3</v>
      </c>
    </row>
    <row r="32" spans="1:6" x14ac:dyDescent="0.35">
      <c r="A32">
        <v>73.599999999999994</v>
      </c>
    </row>
    <row r="33" spans="1:1" x14ac:dyDescent="0.35">
      <c r="A33">
        <v>72.599999999999994</v>
      </c>
    </row>
    <row r="34" spans="1:1" x14ac:dyDescent="0.35">
      <c r="A34">
        <v>75.599999999999994</v>
      </c>
    </row>
    <row r="35" spans="1:1" x14ac:dyDescent="0.35">
      <c r="A35">
        <v>75.400000000000006</v>
      </c>
    </row>
    <row r="36" spans="1:1" x14ac:dyDescent="0.35">
      <c r="A36">
        <v>75.3</v>
      </c>
    </row>
    <row r="37" spans="1:1" x14ac:dyDescent="0.35">
      <c r="A37">
        <v>75.099999999999994</v>
      </c>
    </row>
    <row r="38" spans="1:1" x14ac:dyDescent="0.35">
      <c r="A38">
        <v>74.900000000000006</v>
      </c>
    </row>
    <row r="39" spans="1:1" x14ac:dyDescent="0.35">
      <c r="A39">
        <v>74.7</v>
      </c>
    </row>
    <row r="40" spans="1:1" x14ac:dyDescent="0.35">
      <c r="A40">
        <v>74.400000000000006</v>
      </c>
    </row>
    <row r="41" spans="1:1" x14ac:dyDescent="0.35">
      <c r="A41">
        <v>74.099999999999994</v>
      </c>
    </row>
    <row r="42" spans="1:1" x14ac:dyDescent="0.35">
      <c r="A42">
        <v>73.8</v>
      </c>
    </row>
    <row r="43" spans="1:1" x14ac:dyDescent="0.35">
      <c r="A43">
        <v>73.400000000000006</v>
      </c>
    </row>
    <row r="44" spans="1:1" x14ac:dyDescent="0.35">
      <c r="A44">
        <v>72.900000000000006</v>
      </c>
    </row>
    <row r="45" spans="1:1" x14ac:dyDescent="0.35">
      <c r="A45">
        <v>72.3</v>
      </c>
    </row>
    <row r="46" spans="1:1" x14ac:dyDescent="0.35">
      <c r="A46">
        <v>71.7</v>
      </c>
    </row>
    <row r="47" spans="1:1" x14ac:dyDescent="0.35">
      <c r="A47">
        <v>71.599999999999994</v>
      </c>
    </row>
    <row r="48" spans="1:1" x14ac:dyDescent="0.35">
      <c r="A48">
        <v>71.400000000000006</v>
      </c>
    </row>
    <row r="49" spans="1:1" x14ac:dyDescent="0.35">
      <c r="A49">
        <v>71.3</v>
      </c>
    </row>
    <row r="50" spans="1:1" x14ac:dyDescent="0.35">
      <c r="A50">
        <v>52.4</v>
      </c>
    </row>
    <row r="51" spans="1:1" x14ac:dyDescent="0.35">
      <c r="A51">
        <v>51.7</v>
      </c>
    </row>
    <row r="52" spans="1:1" x14ac:dyDescent="0.35">
      <c r="A52">
        <v>51.1</v>
      </c>
    </row>
    <row r="53" spans="1:1" x14ac:dyDescent="0.35">
      <c r="A53">
        <v>56</v>
      </c>
    </row>
    <row r="54" spans="1:1" x14ac:dyDescent="0.35">
      <c r="A54">
        <v>51</v>
      </c>
    </row>
    <row r="55" spans="1:1" x14ac:dyDescent="0.35">
      <c r="A55">
        <v>49.6</v>
      </c>
    </row>
    <row r="56" spans="1:1" x14ac:dyDescent="0.35">
      <c r="A56">
        <v>49.1</v>
      </c>
    </row>
    <row r="57" spans="1:1" x14ac:dyDescent="0.35">
      <c r="A57">
        <v>48.7</v>
      </c>
    </row>
    <row r="58" spans="1:1" x14ac:dyDescent="0.35">
      <c r="A58">
        <v>48.2</v>
      </c>
    </row>
    <row r="59" spans="1:1" x14ac:dyDescent="0.35">
      <c r="A59">
        <v>47.7</v>
      </c>
    </row>
    <row r="60" spans="1:1" x14ac:dyDescent="0.35">
      <c r="A60">
        <v>47.4</v>
      </c>
    </row>
    <row r="61" spans="1:1" x14ac:dyDescent="0.35">
      <c r="A61">
        <v>47.1</v>
      </c>
    </row>
    <row r="62" spans="1:1" x14ac:dyDescent="0.35">
      <c r="A62">
        <v>46.8</v>
      </c>
    </row>
    <row r="63" spans="1:1" x14ac:dyDescent="0.35">
      <c r="A63">
        <v>46.5</v>
      </c>
    </row>
    <row r="64" spans="1:1" x14ac:dyDescent="0.35">
      <c r="A64">
        <v>45.7</v>
      </c>
    </row>
    <row r="65" spans="1:1" x14ac:dyDescent="0.35">
      <c r="A65">
        <v>45.3</v>
      </c>
    </row>
    <row r="66" spans="1:1" x14ac:dyDescent="0.35">
      <c r="A66">
        <v>76.400000000000006</v>
      </c>
    </row>
    <row r="67" spans="1:1" x14ac:dyDescent="0.35">
      <c r="A67">
        <v>76.2</v>
      </c>
    </row>
    <row r="68" spans="1:1" x14ac:dyDescent="0.35">
      <c r="A68">
        <v>76.099999999999994</v>
      </c>
    </row>
    <row r="69" spans="1:1" x14ac:dyDescent="0.35">
      <c r="A69">
        <v>75.900000000000006</v>
      </c>
    </row>
    <row r="70" spans="1:1" x14ac:dyDescent="0.35">
      <c r="A70">
        <v>75.7</v>
      </c>
    </row>
    <row r="71" spans="1:1" x14ac:dyDescent="0.35">
      <c r="A71">
        <v>75.599999999999994</v>
      </c>
    </row>
    <row r="72" spans="1:1" x14ac:dyDescent="0.35">
      <c r="A72">
        <v>75.400000000000006</v>
      </c>
    </row>
    <row r="73" spans="1:1" x14ac:dyDescent="0.35">
      <c r="A73">
        <v>75.2</v>
      </c>
    </row>
    <row r="74" spans="1:1" x14ac:dyDescent="0.35">
      <c r="A74">
        <v>75</v>
      </c>
    </row>
    <row r="75" spans="1:1" x14ac:dyDescent="0.35">
      <c r="A75">
        <v>74.8</v>
      </c>
    </row>
    <row r="76" spans="1:1" x14ac:dyDescent="0.35">
      <c r="A76">
        <v>74.599999999999994</v>
      </c>
    </row>
    <row r="77" spans="1:1" x14ac:dyDescent="0.35">
      <c r="A77">
        <v>74.400000000000006</v>
      </c>
    </row>
    <row r="78" spans="1:1" x14ac:dyDescent="0.35">
      <c r="A78">
        <v>74.2</v>
      </c>
    </row>
    <row r="79" spans="1:1" x14ac:dyDescent="0.35">
      <c r="A79">
        <v>74</v>
      </c>
    </row>
    <row r="80" spans="1:1" x14ac:dyDescent="0.35">
      <c r="A80">
        <v>73.8</v>
      </c>
    </row>
    <row r="81" spans="1:1" x14ac:dyDescent="0.35">
      <c r="A81">
        <v>73.599999999999994</v>
      </c>
    </row>
    <row r="82" spans="1:1" x14ac:dyDescent="0.35">
      <c r="A82">
        <v>76.3</v>
      </c>
    </row>
    <row r="83" spans="1:1" x14ac:dyDescent="0.35">
      <c r="A83">
        <v>76.2</v>
      </c>
    </row>
    <row r="84" spans="1:1" x14ac:dyDescent="0.35">
      <c r="A84">
        <v>76</v>
      </c>
    </row>
    <row r="85" spans="1:1" x14ac:dyDescent="0.35">
      <c r="A85">
        <v>75.900000000000006</v>
      </c>
    </row>
    <row r="86" spans="1:1" x14ac:dyDescent="0.35">
      <c r="A86">
        <v>75.7</v>
      </c>
    </row>
    <row r="87" spans="1:1" x14ac:dyDescent="0.35">
      <c r="A87">
        <v>75.5</v>
      </c>
    </row>
    <row r="88" spans="1:1" x14ac:dyDescent="0.35">
      <c r="A88">
        <v>75.599999999999994</v>
      </c>
    </row>
    <row r="89" spans="1:1" x14ac:dyDescent="0.35">
      <c r="A89">
        <v>75.400000000000006</v>
      </c>
    </row>
    <row r="90" spans="1:1" x14ac:dyDescent="0.35">
      <c r="A90">
        <v>74.8</v>
      </c>
    </row>
    <row r="91" spans="1:1" x14ac:dyDescent="0.35">
      <c r="A91">
        <v>75.2</v>
      </c>
    </row>
    <row r="92" spans="1:1" x14ac:dyDescent="0.35">
      <c r="A92">
        <v>74.900000000000006</v>
      </c>
    </row>
    <row r="93" spans="1:1" x14ac:dyDescent="0.35">
      <c r="A93">
        <v>74.7</v>
      </c>
    </row>
    <row r="94" spans="1:1" x14ac:dyDescent="0.35">
      <c r="A94">
        <v>74.099999999999994</v>
      </c>
    </row>
    <row r="95" spans="1:1" x14ac:dyDescent="0.35">
      <c r="A95">
        <v>74.099999999999994</v>
      </c>
    </row>
    <row r="96" spans="1:1" x14ac:dyDescent="0.35">
      <c r="A96">
        <v>74</v>
      </c>
    </row>
    <row r="97" spans="1:1" x14ac:dyDescent="0.35">
      <c r="A97">
        <v>74.099999999999994</v>
      </c>
    </row>
    <row r="98" spans="1:1" x14ac:dyDescent="0.35">
      <c r="A98">
        <v>74.8</v>
      </c>
    </row>
    <row r="99" spans="1:1" x14ac:dyDescent="0.35">
      <c r="A99">
        <v>74.599999999999994</v>
      </c>
    </row>
    <row r="100" spans="1:1" x14ac:dyDescent="0.35">
      <c r="A100">
        <v>74.400000000000006</v>
      </c>
    </row>
    <row r="101" spans="1:1" x14ac:dyDescent="0.35">
      <c r="A101">
        <v>74.400000000000006</v>
      </c>
    </row>
    <row r="102" spans="1:1" x14ac:dyDescent="0.35">
      <c r="A102">
        <v>73.900000000000006</v>
      </c>
    </row>
    <row r="103" spans="1:1" x14ac:dyDescent="0.35">
      <c r="A103">
        <v>73.5</v>
      </c>
    </row>
    <row r="104" spans="1:1" x14ac:dyDescent="0.35">
      <c r="A104">
        <v>73.3</v>
      </c>
    </row>
    <row r="105" spans="1:1" x14ac:dyDescent="0.35">
      <c r="A105">
        <v>73.2</v>
      </c>
    </row>
    <row r="106" spans="1:1" x14ac:dyDescent="0.35">
      <c r="A106">
        <v>73.5</v>
      </c>
    </row>
    <row r="107" spans="1:1" x14ac:dyDescent="0.35">
      <c r="A107">
        <v>72.900000000000006</v>
      </c>
    </row>
    <row r="108" spans="1:1" x14ac:dyDescent="0.35">
      <c r="A108">
        <v>73</v>
      </c>
    </row>
    <row r="109" spans="1:1" x14ac:dyDescent="0.35">
      <c r="A109">
        <v>73</v>
      </c>
    </row>
    <row r="110" spans="1:1" x14ac:dyDescent="0.35">
      <c r="A110">
        <v>72.7</v>
      </c>
    </row>
    <row r="111" spans="1:1" x14ac:dyDescent="0.35">
      <c r="A111">
        <v>72.599999999999994</v>
      </c>
    </row>
    <row r="112" spans="1:1" x14ac:dyDescent="0.35">
      <c r="A112">
        <v>72.599999999999994</v>
      </c>
    </row>
    <row r="113" spans="1:1" x14ac:dyDescent="0.35">
      <c r="A113">
        <v>72</v>
      </c>
    </row>
    <row r="114" spans="1:1" x14ac:dyDescent="0.35">
      <c r="A114">
        <v>82.8</v>
      </c>
    </row>
    <row r="115" spans="1:1" x14ac:dyDescent="0.35">
      <c r="A115">
        <v>82.7</v>
      </c>
    </row>
    <row r="116" spans="1:1" x14ac:dyDescent="0.35">
      <c r="A116">
        <v>82.5</v>
      </c>
    </row>
    <row r="117" spans="1:1" x14ac:dyDescent="0.35">
      <c r="A117">
        <v>82.3</v>
      </c>
    </row>
    <row r="118" spans="1:1" x14ac:dyDescent="0.35">
      <c r="A118">
        <v>82</v>
      </c>
    </row>
    <row r="119" spans="1:1" x14ac:dyDescent="0.35">
      <c r="A119">
        <v>81.900000000000006</v>
      </c>
    </row>
    <row r="120" spans="1:1" x14ac:dyDescent="0.35">
      <c r="A120">
        <v>81.7</v>
      </c>
    </row>
    <row r="121" spans="1:1" x14ac:dyDescent="0.35">
      <c r="A121">
        <v>81.3</v>
      </c>
    </row>
    <row r="122" spans="1:1" x14ac:dyDescent="0.35">
      <c r="A122">
        <v>81.3</v>
      </c>
    </row>
    <row r="123" spans="1:1" x14ac:dyDescent="0.35">
      <c r="A123">
        <v>81.2</v>
      </c>
    </row>
    <row r="124" spans="1:1" x14ac:dyDescent="0.35">
      <c r="A124">
        <v>81</v>
      </c>
    </row>
    <row r="125" spans="1:1" x14ac:dyDescent="0.35">
      <c r="A125">
        <v>86</v>
      </c>
    </row>
    <row r="126" spans="1:1" x14ac:dyDescent="0.35">
      <c r="A126">
        <v>83</v>
      </c>
    </row>
    <row r="127" spans="1:1" x14ac:dyDescent="0.35">
      <c r="A127">
        <v>79.900000000000006</v>
      </c>
    </row>
    <row r="128" spans="1:1" x14ac:dyDescent="0.35">
      <c r="A128">
        <v>79.900000000000006</v>
      </c>
    </row>
    <row r="129" spans="1:1" x14ac:dyDescent="0.35">
      <c r="A129">
        <v>79.5</v>
      </c>
    </row>
    <row r="130" spans="1:1" x14ac:dyDescent="0.35">
      <c r="A130">
        <v>81.5</v>
      </c>
    </row>
    <row r="131" spans="1:1" x14ac:dyDescent="0.35">
      <c r="A131">
        <v>81.400000000000006</v>
      </c>
    </row>
    <row r="132" spans="1:1" x14ac:dyDescent="0.35">
      <c r="A132">
        <v>81.099999999999994</v>
      </c>
    </row>
    <row r="133" spans="1:1" x14ac:dyDescent="0.35">
      <c r="A133">
        <v>88</v>
      </c>
    </row>
    <row r="134" spans="1:1" x14ac:dyDescent="0.35">
      <c r="A134">
        <v>88</v>
      </c>
    </row>
    <row r="135" spans="1:1" x14ac:dyDescent="0.35">
      <c r="A135">
        <v>84</v>
      </c>
    </row>
    <row r="136" spans="1:1" x14ac:dyDescent="0.35">
      <c r="A136">
        <v>82</v>
      </c>
    </row>
    <row r="137" spans="1:1" x14ac:dyDescent="0.35">
      <c r="A137">
        <v>84</v>
      </c>
    </row>
    <row r="138" spans="1:1" x14ac:dyDescent="0.35">
      <c r="A138">
        <v>81</v>
      </c>
    </row>
    <row r="139" spans="1:1" x14ac:dyDescent="0.35">
      <c r="A139">
        <v>79.8</v>
      </c>
    </row>
    <row r="140" spans="1:1" x14ac:dyDescent="0.35">
      <c r="A140">
        <v>79.400000000000006</v>
      </c>
    </row>
    <row r="141" spans="1:1" x14ac:dyDescent="0.35">
      <c r="A141">
        <v>79.3</v>
      </c>
    </row>
    <row r="142" spans="1:1" x14ac:dyDescent="0.35">
      <c r="A142">
        <v>78.8</v>
      </c>
    </row>
    <row r="143" spans="1:1" x14ac:dyDescent="0.35">
      <c r="A143">
        <v>78.7</v>
      </c>
    </row>
    <row r="144" spans="1:1" x14ac:dyDescent="0.35">
      <c r="A144">
        <v>78.599999999999994</v>
      </c>
    </row>
    <row r="145" spans="1:1" x14ac:dyDescent="0.35">
      <c r="A145">
        <v>78.099999999999994</v>
      </c>
    </row>
    <row r="146" spans="1:1" x14ac:dyDescent="0.35">
      <c r="A146">
        <v>72.7</v>
      </c>
    </row>
    <row r="147" spans="1:1" x14ac:dyDescent="0.35">
      <c r="A147">
        <v>72.5</v>
      </c>
    </row>
    <row r="148" spans="1:1" x14ac:dyDescent="0.35">
      <c r="A148">
        <v>72.2</v>
      </c>
    </row>
    <row r="149" spans="1:1" x14ac:dyDescent="0.35">
      <c r="A149">
        <v>71.900000000000006</v>
      </c>
    </row>
    <row r="150" spans="1:1" x14ac:dyDescent="0.35">
      <c r="A150">
        <v>71.599999999999994</v>
      </c>
    </row>
    <row r="151" spans="1:1" x14ac:dyDescent="0.35">
      <c r="A151">
        <v>71.099999999999994</v>
      </c>
    </row>
    <row r="152" spans="1:1" x14ac:dyDescent="0.35">
      <c r="A152">
        <v>78</v>
      </c>
    </row>
    <row r="153" spans="1:1" x14ac:dyDescent="0.35">
      <c r="A153">
        <v>73</v>
      </c>
    </row>
    <row r="154" spans="1:1" x14ac:dyDescent="0.35">
      <c r="A154">
        <v>73</v>
      </c>
    </row>
    <row r="155" spans="1:1" x14ac:dyDescent="0.35">
      <c r="A155">
        <v>69.2</v>
      </c>
    </row>
    <row r="156" spans="1:1" x14ac:dyDescent="0.35">
      <c r="A156">
        <v>68.400000000000006</v>
      </c>
    </row>
    <row r="157" spans="1:1" x14ac:dyDescent="0.35">
      <c r="A157">
        <v>68.400000000000006</v>
      </c>
    </row>
    <row r="158" spans="1:1" x14ac:dyDescent="0.35">
      <c r="A158">
        <v>67.8</v>
      </c>
    </row>
    <row r="159" spans="1:1" x14ac:dyDescent="0.35">
      <c r="A159">
        <v>67.8</v>
      </c>
    </row>
    <row r="160" spans="1:1" x14ac:dyDescent="0.35">
      <c r="A160">
        <v>67.5</v>
      </c>
    </row>
    <row r="161" spans="1:1" x14ac:dyDescent="0.35">
      <c r="A161">
        <v>66.599999999999994</v>
      </c>
    </row>
    <row r="162" spans="1:1" x14ac:dyDescent="0.35">
      <c r="A162">
        <v>76.099999999999994</v>
      </c>
    </row>
    <row r="163" spans="1:1" x14ac:dyDescent="0.35">
      <c r="A163">
        <v>75.400000000000006</v>
      </c>
    </row>
    <row r="164" spans="1:1" x14ac:dyDescent="0.35">
      <c r="A164">
        <v>74.8</v>
      </c>
    </row>
    <row r="165" spans="1:1" x14ac:dyDescent="0.35">
      <c r="A165">
        <v>74.900000000000006</v>
      </c>
    </row>
    <row r="166" spans="1:1" x14ac:dyDescent="0.35">
      <c r="A166">
        <v>75</v>
      </c>
    </row>
    <row r="167" spans="1:1" x14ac:dyDescent="0.35">
      <c r="A167">
        <v>75</v>
      </c>
    </row>
    <row r="168" spans="1:1" x14ac:dyDescent="0.35">
      <c r="A168">
        <v>74.599999999999994</v>
      </c>
    </row>
    <row r="169" spans="1:1" x14ac:dyDescent="0.35">
      <c r="A169">
        <v>74.5</v>
      </c>
    </row>
    <row r="170" spans="1:1" x14ac:dyDescent="0.35">
      <c r="A170">
        <v>74.400000000000006</v>
      </c>
    </row>
    <row r="171" spans="1:1" x14ac:dyDescent="0.35">
      <c r="A171">
        <v>74.2</v>
      </c>
    </row>
    <row r="172" spans="1:1" x14ac:dyDescent="0.35">
      <c r="A172">
        <v>74.099999999999994</v>
      </c>
    </row>
    <row r="173" spans="1:1" x14ac:dyDescent="0.35">
      <c r="A173">
        <v>73.8</v>
      </c>
    </row>
    <row r="174" spans="1:1" x14ac:dyDescent="0.35">
      <c r="A174">
        <v>73.2</v>
      </c>
    </row>
    <row r="175" spans="1:1" x14ac:dyDescent="0.35">
      <c r="A175">
        <v>73.099999999999994</v>
      </c>
    </row>
    <row r="176" spans="1:1" x14ac:dyDescent="0.35">
      <c r="A176">
        <v>72.900000000000006</v>
      </c>
    </row>
    <row r="177" spans="1:1" x14ac:dyDescent="0.35">
      <c r="A177">
        <v>72.599999999999994</v>
      </c>
    </row>
    <row r="178" spans="1:1" x14ac:dyDescent="0.35">
      <c r="A178">
        <v>76.900000000000006</v>
      </c>
    </row>
    <row r="179" spans="1:1" x14ac:dyDescent="0.35">
      <c r="A179">
        <v>76.8</v>
      </c>
    </row>
    <row r="180" spans="1:1" x14ac:dyDescent="0.35">
      <c r="A180">
        <v>76.7</v>
      </c>
    </row>
    <row r="181" spans="1:1" x14ac:dyDescent="0.35">
      <c r="A181">
        <v>76.5</v>
      </c>
    </row>
    <row r="182" spans="1:1" x14ac:dyDescent="0.35">
      <c r="A182">
        <v>76.099999999999994</v>
      </c>
    </row>
    <row r="183" spans="1:1" x14ac:dyDescent="0.35">
      <c r="A183">
        <v>76.099999999999994</v>
      </c>
    </row>
    <row r="184" spans="1:1" x14ac:dyDescent="0.35">
      <c r="A184">
        <v>76</v>
      </c>
    </row>
    <row r="185" spans="1:1" x14ac:dyDescent="0.35">
      <c r="A185">
        <v>75.8</v>
      </c>
    </row>
    <row r="186" spans="1:1" x14ac:dyDescent="0.35">
      <c r="A186">
        <v>75.599999999999994</v>
      </c>
    </row>
    <row r="187" spans="1:1" x14ac:dyDescent="0.35">
      <c r="A187">
        <v>75.5</v>
      </c>
    </row>
    <row r="188" spans="1:1" x14ac:dyDescent="0.35">
      <c r="A188">
        <v>75.3</v>
      </c>
    </row>
    <row r="189" spans="1:1" x14ac:dyDescent="0.35">
      <c r="A189">
        <v>75.2</v>
      </c>
    </row>
    <row r="190" spans="1:1" x14ac:dyDescent="0.35">
      <c r="A190">
        <v>75</v>
      </c>
    </row>
    <row r="191" spans="1:1" x14ac:dyDescent="0.35">
      <c r="A191">
        <v>74.900000000000006</v>
      </c>
    </row>
    <row r="192" spans="1:1" x14ac:dyDescent="0.35">
      <c r="A192">
        <v>74.7</v>
      </c>
    </row>
    <row r="193" spans="1:1" x14ac:dyDescent="0.35">
      <c r="A193">
        <v>74.5</v>
      </c>
    </row>
    <row r="194" spans="1:1" x14ac:dyDescent="0.35">
      <c r="A194">
        <v>71.8</v>
      </c>
    </row>
    <row r="195" spans="1:1" x14ac:dyDescent="0.35">
      <c r="A195">
        <v>71.400000000000006</v>
      </c>
    </row>
    <row r="196" spans="1:1" x14ac:dyDescent="0.35">
      <c r="A196">
        <v>71</v>
      </c>
    </row>
    <row r="197" spans="1:1" x14ac:dyDescent="0.35">
      <c r="A197">
        <v>77</v>
      </c>
    </row>
    <row r="198" spans="1:1" x14ac:dyDescent="0.35">
      <c r="A198">
        <v>73</v>
      </c>
    </row>
    <row r="199" spans="1:1" x14ac:dyDescent="0.35">
      <c r="A199">
        <v>69.900000000000006</v>
      </c>
    </row>
    <row r="200" spans="1:1" x14ac:dyDescent="0.35">
      <c r="A200">
        <v>69.5</v>
      </c>
    </row>
    <row r="201" spans="1:1" x14ac:dyDescent="0.35">
      <c r="A201">
        <v>69.099999999999994</v>
      </c>
    </row>
    <row r="202" spans="1:1" x14ac:dyDescent="0.35">
      <c r="A202">
        <v>68.599999999999994</v>
      </c>
    </row>
    <row r="203" spans="1:1" x14ac:dyDescent="0.35">
      <c r="A203">
        <v>68.2</v>
      </c>
    </row>
    <row r="204" spans="1:1" x14ac:dyDescent="0.35">
      <c r="A204">
        <v>67.8</v>
      </c>
    </row>
    <row r="205" spans="1:1" x14ac:dyDescent="0.35">
      <c r="A205">
        <v>67.3</v>
      </c>
    </row>
    <row r="206" spans="1:1" x14ac:dyDescent="0.35">
      <c r="A206">
        <v>66.8</v>
      </c>
    </row>
    <row r="207" spans="1:1" x14ac:dyDescent="0.35">
      <c r="A207">
        <v>66.3</v>
      </c>
    </row>
    <row r="208" spans="1:1" x14ac:dyDescent="0.35">
      <c r="A208">
        <v>65.8</v>
      </c>
    </row>
    <row r="209" spans="1:1" x14ac:dyDescent="0.35">
      <c r="A209">
        <v>65.3</v>
      </c>
    </row>
    <row r="210" spans="1:1" x14ac:dyDescent="0.35">
      <c r="A210">
        <v>75.5</v>
      </c>
    </row>
    <row r="211" spans="1:1" x14ac:dyDescent="0.35">
      <c r="A211">
        <v>75.400000000000006</v>
      </c>
    </row>
    <row r="212" spans="1:1" x14ac:dyDescent="0.35">
      <c r="A212">
        <v>75.2</v>
      </c>
    </row>
    <row r="213" spans="1:1" x14ac:dyDescent="0.35">
      <c r="A213">
        <v>75.099999999999994</v>
      </c>
    </row>
    <row r="214" spans="1:1" x14ac:dyDescent="0.35">
      <c r="A214">
        <v>74.900000000000006</v>
      </c>
    </row>
    <row r="215" spans="1:1" x14ac:dyDescent="0.35">
      <c r="A215">
        <v>74.7</v>
      </c>
    </row>
    <row r="216" spans="1:1" x14ac:dyDescent="0.35">
      <c r="A216">
        <v>74.599999999999994</v>
      </c>
    </row>
    <row r="217" spans="1:1" x14ac:dyDescent="0.35">
      <c r="A217">
        <v>74.400000000000006</v>
      </c>
    </row>
    <row r="218" spans="1:1" x14ac:dyDescent="0.35">
      <c r="A218">
        <v>74.2</v>
      </c>
    </row>
    <row r="219" spans="1:1" x14ac:dyDescent="0.35">
      <c r="A219">
        <v>74.099999999999994</v>
      </c>
    </row>
    <row r="220" spans="1:1" x14ac:dyDescent="0.35">
      <c r="A220">
        <v>73.900000000000006</v>
      </c>
    </row>
    <row r="221" spans="1:1" x14ac:dyDescent="0.35">
      <c r="A221">
        <v>73.8</v>
      </c>
    </row>
    <row r="222" spans="1:1" x14ac:dyDescent="0.35">
      <c r="A222">
        <v>73.7</v>
      </c>
    </row>
    <row r="223" spans="1:1" x14ac:dyDescent="0.35">
      <c r="A223">
        <v>73.5</v>
      </c>
    </row>
    <row r="224" spans="1:1" x14ac:dyDescent="0.35">
      <c r="A224">
        <v>73.400000000000006</v>
      </c>
    </row>
    <row r="225" spans="1:1" x14ac:dyDescent="0.35">
      <c r="A225">
        <v>73.3</v>
      </c>
    </row>
    <row r="226" spans="1:1" x14ac:dyDescent="0.35">
      <c r="A226">
        <v>72.3</v>
      </c>
    </row>
    <row r="227" spans="1:1" x14ac:dyDescent="0.35">
      <c r="A227">
        <v>72</v>
      </c>
    </row>
    <row r="228" spans="1:1" x14ac:dyDescent="0.35">
      <c r="A228">
        <v>71.7</v>
      </c>
    </row>
    <row r="229" spans="1:1" x14ac:dyDescent="0.35">
      <c r="A229">
        <v>71.900000000000006</v>
      </c>
    </row>
    <row r="230" spans="1:1" x14ac:dyDescent="0.35">
      <c r="A230">
        <v>72</v>
      </c>
    </row>
    <row r="231" spans="1:1" x14ac:dyDescent="0.35">
      <c r="A231">
        <v>73</v>
      </c>
    </row>
    <row r="232" spans="1:1" x14ac:dyDescent="0.35">
      <c r="A232">
        <v>70</v>
      </c>
    </row>
    <row r="233" spans="1:1" x14ac:dyDescent="0.35">
      <c r="A233">
        <v>70</v>
      </c>
    </row>
    <row r="234" spans="1:1" x14ac:dyDescent="0.35">
      <c r="A234">
        <v>69.8</v>
      </c>
    </row>
    <row r="235" spans="1:1" x14ac:dyDescent="0.35">
      <c r="A235">
        <v>68.900000000000006</v>
      </c>
    </row>
    <row r="236" spans="1:1" x14ac:dyDescent="0.35">
      <c r="A236">
        <v>68.099999999999994</v>
      </c>
    </row>
    <row r="237" spans="1:1" x14ac:dyDescent="0.35">
      <c r="A237">
        <v>68.2</v>
      </c>
    </row>
    <row r="238" spans="1:1" x14ac:dyDescent="0.35">
      <c r="A238">
        <v>67.7</v>
      </c>
    </row>
    <row r="239" spans="1:1" x14ac:dyDescent="0.35">
      <c r="A239">
        <v>67.2</v>
      </c>
    </row>
    <row r="240" spans="1:1" x14ac:dyDescent="0.35">
      <c r="A240">
        <v>67.7</v>
      </c>
    </row>
    <row r="241" spans="1:1" x14ac:dyDescent="0.35">
      <c r="A241">
        <v>68</v>
      </c>
    </row>
    <row r="242" spans="1:1" x14ac:dyDescent="0.35">
      <c r="A242">
        <v>81.099999999999994</v>
      </c>
    </row>
    <row r="243" spans="1:1" x14ac:dyDescent="0.35">
      <c r="A243">
        <v>89</v>
      </c>
    </row>
    <row r="244" spans="1:1" x14ac:dyDescent="0.35">
      <c r="A244">
        <v>87</v>
      </c>
    </row>
    <row r="245" spans="1:1" x14ac:dyDescent="0.35">
      <c r="A245">
        <v>83</v>
      </c>
    </row>
    <row r="246" spans="1:1" x14ac:dyDescent="0.35">
      <c r="A246">
        <v>83</v>
      </c>
    </row>
    <row r="247" spans="1:1" x14ac:dyDescent="0.35">
      <c r="A247">
        <v>80</v>
      </c>
    </row>
    <row r="248" spans="1:1" x14ac:dyDescent="0.35">
      <c r="A248">
        <v>79.8</v>
      </c>
    </row>
    <row r="249" spans="1:1" x14ac:dyDescent="0.35">
      <c r="A249">
        <v>79.5</v>
      </c>
    </row>
    <row r="250" spans="1:1" x14ac:dyDescent="0.35">
      <c r="A250">
        <v>79.5</v>
      </c>
    </row>
    <row r="251" spans="1:1" x14ac:dyDescent="0.35">
      <c r="A251">
        <v>79.400000000000006</v>
      </c>
    </row>
    <row r="252" spans="1:1" x14ac:dyDescent="0.35">
      <c r="A252">
        <v>78.900000000000006</v>
      </c>
    </row>
    <row r="253" spans="1:1" x14ac:dyDescent="0.35">
      <c r="A253">
        <v>78.8</v>
      </c>
    </row>
    <row r="254" spans="1:1" x14ac:dyDescent="0.35">
      <c r="A254">
        <v>78.3</v>
      </c>
    </row>
    <row r="255" spans="1:1" x14ac:dyDescent="0.35">
      <c r="A255">
        <v>78</v>
      </c>
    </row>
    <row r="256" spans="1:1" x14ac:dyDescent="0.35">
      <c r="A256">
        <v>78</v>
      </c>
    </row>
    <row r="257" spans="1:1" x14ac:dyDescent="0.35">
      <c r="A257">
        <v>77.599999999999994</v>
      </c>
    </row>
    <row r="258" spans="1:1" x14ac:dyDescent="0.35">
      <c r="A258">
        <v>71</v>
      </c>
    </row>
    <row r="259" spans="1:1" x14ac:dyDescent="0.35">
      <c r="A259">
        <v>70</v>
      </c>
    </row>
    <row r="260" spans="1:1" x14ac:dyDescent="0.35">
      <c r="A260">
        <v>69.8</v>
      </c>
    </row>
    <row r="261" spans="1:1" x14ac:dyDescent="0.35">
      <c r="A261">
        <v>69.400000000000006</v>
      </c>
    </row>
    <row r="262" spans="1:1" x14ac:dyDescent="0.35">
      <c r="A262">
        <v>69.400000000000006</v>
      </c>
    </row>
    <row r="263" spans="1:1" x14ac:dyDescent="0.35">
      <c r="A263">
        <v>69.5</v>
      </c>
    </row>
    <row r="264" spans="1:1" x14ac:dyDescent="0.35">
      <c r="A264">
        <v>69.5</v>
      </c>
    </row>
    <row r="265" spans="1:1" x14ac:dyDescent="0.35">
      <c r="A265">
        <v>69.599999999999994</v>
      </c>
    </row>
    <row r="266" spans="1:1" x14ac:dyDescent="0.35">
      <c r="A266">
        <v>69.599999999999994</v>
      </c>
    </row>
    <row r="267" spans="1:1" x14ac:dyDescent="0.35">
      <c r="A267">
        <v>69.400000000000006</v>
      </c>
    </row>
    <row r="268" spans="1:1" x14ac:dyDescent="0.35">
      <c r="A268">
        <v>69</v>
      </c>
    </row>
    <row r="269" spans="1:1" x14ac:dyDescent="0.35">
      <c r="A269">
        <v>68.7</v>
      </c>
    </row>
    <row r="270" spans="1:1" x14ac:dyDescent="0.35">
      <c r="A270">
        <v>68.400000000000006</v>
      </c>
    </row>
    <row r="271" spans="1:1" x14ac:dyDescent="0.35">
      <c r="A271">
        <v>68.5</v>
      </c>
    </row>
    <row r="272" spans="1:1" x14ac:dyDescent="0.35">
      <c r="A272">
        <v>68.2</v>
      </c>
    </row>
    <row r="273" spans="1:1" x14ac:dyDescent="0.35">
      <c r="A273">
        <v>68.3</v>
      </c>
    </row>
    <row r="274" spans="1:1" x14ac:dyDescent="0.35">
      <c r="A274">
        <v>60</v>
      </c>
    </row>
    <row r="275" spans="1:1" x14ac:dyDescent="0.35">
      <c r="A275">
        <v>59.7</v>
      </c>
    </row>
    <row r="276" spans="1:1" x14ac:dyDescent="0.35">
      <c r="A276">
        <v>59.5</v>
      </c>
    </row>
    <row r="277" spans="1:1" x14ac:dyDescent="0.35">
      <c r="A277">
        <v>59.3</v>
      </c>
    </row>
    <row r="278" spans="1:1" x14ac:dyDescent="0.35">
      <c r="A278">
        <v>59.1</v>
      </c>
    </row>
    <row r="279" spans="1:1" x14ac:dyDescent="0.35">
      <c r="A279">
        <v>58.7</v>
      </c>
    </row>
    <row r="280" spans="1:1" x14ac:dyDescent="0.35">
      <c r="A280">
        <v>58.4</v>
      </c>
    </row>
    <row r="281" spans="1:1" x14ac:dyDescent="0.35">
      <c r="A281">
        <v>57.6</v>
      </c>
    </row>
    <row r="282" spans="1:1" x14ac:dyDescent="0.35">
      <c r="A282">
        <v>57.1</v>
      </c>
    </row>
    <row r="283" spans="1:1" x14ac:dyDescent="0.35">
      <c r="A283">
        <v>56.8</v>
      </c>
    </row>
    <row r="284" spans="1:1" x14ac:dyDescent="0.35">
      <c r="A284">
        <v>56.5</v>
      </c>
    </row>
    <row r="285" spans="1:1" x14ac:dyDescent="0.35">
      <c r="A285">
        <v>56.1</v>
      </c>
    </row>
    <row r="286" spans="1:1" x14ac:dyDescent="0.35">
      <c r="A286">
        <v>55.8</v>
      </c>
    </row>
    <row r="287" spans="1:1" x14ac:dyDescent="0.35">
      <c r="A287">
        <v>55.6</v>
      </c>
    </row>
    <row r="288" spans="1:1" x14ac:dyDescent="0.35">
      <c r="A288">
        <v>55.5</v>
      </c>
    </row>
    <row r="289" spans="1:1" x14ac:dyDescent="0.35">
      <c r="A289">
        <v>55.4</v>
      </c>
    </row>
    <row r="290" spans="1:1" x14ac:dyDescent="0.35">
      <c r="A290">
        <v>69.8</v>
      </c>
    </row>
    <row r="291" spans="1:1" x14ac:dyDescent="0.35">
      <c r="A291">
        <v>69.400000000000006</v>
      </c>
    </row>
    <row r="292" spans="1:1" x14ac:dyDescent="0.35">
      <c r="A292">
        <v>69.099999999999994</v>
      </c>
    </row>
    <row r="293" spans="1:1" x14ac:dyDescent="0.35">
      <c r="A293">
        <v>68.7</v>
      </c>
    </row>
    <row r="294" spans="1:1" x14ac:dyDescent="0.35">
      <c r="A294">
        <v>68.3</v>
      </c>
    </row>
    <row r="295" spans="1:1" x14ac:dyDescent="0.35">
      <c r="A295">
        <v>67.900000000000006</v>
      </c>
    </row>
    <row r="296" spans="1:1" x14ac:dyDescent="0.35">
      <c r="A296">
        <v>67.400000000000006</v>
      </c>
    </row>
    <row r="297" spans="1:1" x14ac:dyDescent="0.35">
      <c r="A297">
        <v>67</v>
      </c>
    </row>
    <row r="298" spans="1:1" x14ac:dyDescent="0.35">
      <c r="A298">
        <v>66.5</v>
      </c>
    </row>
    <row r="299" spans="1:1" x14ac:dyDescent="0.35">
      <c r="A299">
        <v>65.8</v>
      </c>
    </row>
    <row r="300" spans="1:1" x14ac:dyDescent="0.35">
      <c r="A300">
        <v>65</v>
      </c>
    </row>
    <row r="301" spans="1:1" x14ac:dyDescent="0.35">
      <c r="A301">
        <v>64.2</v>
      </c>
    </row>
    <row r="302" spans="1:1" x14ac:dyDescent="0.35">
      <c r="A302">
        <v>63.3</v>
      </c>
    </row>
    <row r="303" spans="1:1" x14ac:dyDescent="0.35">
      <c r="A303">
        <v>62.5</v>
      </c>
    </row>
    <row r="304" spans="1:1" x14ac:dyDescent="0.35">
      <c r="A304">
        <v>61.7</v>
      </c>
    </row>
    <row r="305" spans="1:1" x14ac:dyDescent="0.35">
      <c r="A305">
        <v>62</v>
      </c>
    </row>
    <row r="306" spans="1:1" x14ac:dyDescent="0.35">
      <c r="A306">
        <v>77</v>
      </c>
    </row>
    <row r="307" spans="1:1" x14ac:dyDescent="0.35">
      <c r="A307">
        <v>74</v>
      </c>
    </row>
    <row r="308" spans="1:1" x14ac:dyDescent="0.35">
      <c r="A308">
        <v>71</v>
      </c>
    </row>
    <row r="309" spans="1:1" x14ac:dyDescent="0.35">
      <c r="A309">
        <v>69.8</v>
      </c>
    </row>
    <row r="310" spans="1:1" x14ac:dyDescent="0.35">
      <c r="A310">
        <v>69.3</v>
      </c>
    </row>
    <row r="311" spans="1:1" x14ac:dyDescent="0.35">
      <c r="A311">
        <v>68.7</v>
      </c>
    </row>
    <row r="312" spans="1:1" x14ac:dyDescent="0.35">
      <c r="A312">
        <v>68</v>
      </c>
    </row>
    <row r="313" spans="1:1" x14ac:dyDescent="0.35">
      <c r="A313">
        <v>67.400000000000006</v>
      </c>
    </row>
    <row r="314" spans="1:1" x14ac:dyDescent="0.35">
      <c r="A314">
        <v>66.8</v>
      </c>
    </row>
    <row r="315" spans="1:1" x14ac:dyDescent="0.35">
      <c r="A315">
        <v>66.2</v>
      </c>
    </row>
    <row r="316" spans="1:1" x14ac:dyDescent="0.35">
      <c r="A316">
        <v>65.7</v>
      </c>
    </row>
    <row r="317" spans="1:1" x14ac:dyDescent="0.35">
      <c r="A317">
        <v>65.099999999999994</v>
      </c>
    </row>
    <row r="318" spans="1:1" x14ac:dyDescent="0.35">
      <c r="A318">
        <v>64.5</v>
      </c>
    </row>
    <row r="319" spans="1:1" x14ac:dyDescent="0.35">
      <c r="A319">
        <v>63.9</v>
      </c>
    </row>
    <row r="320" spans="1:1" x14ac:dyDescent="0.35">
      <c r="A320">
        <v>63.3</v>
      </c>
    </row>
    <row r="321" spans="1:1" x14ac:dyDescent="0.35">
      <c r="A321">
        <v>62.6</v>
      </c>
    </row>
    <row r="322" spans="1:1" x14ac:dyDescent="0.35">
      <c r="A322">
        <v>77.400000000000006</v>
      </c>
    </row>
    <row r="323" spans="1:1" x14ac:dyDescent="0.35">
      <c r="A323">
        <v>77.2</v>
      </c>
    </row>
    <row r="324" spans="1:1" x14ac:dyDescent="0.35">
      <c r="A324">
        <v>77</v>
      </c>
    </row>
    <row r="325" spans="1:1" x14ac:dyDescent="0.35">
      <c r="A325">
        <v>76.8</v>
      </c>
    </row>
    <row r="326" spans="1:1" x14ac:dyDescent="0.35">
      <c r="A326">
        <v>76.900000000000006</v>
      </c>
    </row>
    <row r="327" spans="1:1" x14ac:dyDescent="0.35">
      <c r="A327">
        <v>76.400000000000006</v>
      </c>
    </row>
    <row r="328" spans="1:1" x14ac:dyDescent="0.35">
      <c r="A328">
        <v>76.099999999999994</v>
      </c>
    </row>
    <row r="329" spans="1:1" x14ac:dyDescent="0.35">
      <c r="A329">
        <v>76</v>
      </c>
    </row>
    <row r="330" spans="1:1" x14ac:dyDescent="0.35">
      <c r="A330">
        <v>75.400000000000006</v>
      </c>
    </row>
    <row r="331" spans="1:1" x14ac:dyDescent="0.35">
      <c r="A331">
        <v>75.7</v>
      </c>
    </row>
    <row r="332" spans="1:1" x14ac:dyDescent="0.35">
      <c r="A332">
        <v>75</v>
      </c>
    </row>
    <row r="333" spans="1:1" x14ac:dyDescent="0.35">
      <c r="A333">
        <v>75.5</v>
      </c>
    </row>
    <row r="334" spans="1:1" x14ac:dyDescent="0.35">
      <c r="A334">
        <v>75.2</v>
      </c>
    </row>
    <row r="335" spans="1:1" x14ac:dyDescent="0.35">
      <c r="A335">
        <v>75.400000000000006</v>
      </c>
    </row>
    <row r="336" spans="1:1" x14ac:dyDescent="0.35">
      <c r="A336">
        <v>74.900000000000006</v>
      </c>
    </row>
    <row r="337" spans="1:1" x14ac:dyDescent="0.35">
      <c r="A337">
        <v>74.599999999999994</v>
      </c>
    </row>
    <row r="338" spans="1:1" x14ac:dyDescent="0.35">
      <c r="A338">
        <v>65.7</v>
      </c>
    </row>
    <row r="339" spans="1:1" x14ac:dyDescent="0.35">
      <c r="A339">
        <v>65.099999999999994</v>
      </c>
    </row>
    <row r="340" spans="1:1" x14ac:dyDescent="0.35">
      <c r="A340">
        <v>64.2</v>
      </c>
    </row>
    <row r="341" spans="1:1" x14ac:dyDescent="0.35">
      <c r="A341">
        <v>63.4</v>
      </c>
    </row>
    <row r="342" spans="1:1" x14ac:dyDescent="0.35">
      <c r="A342">
        <v>62.2</v>
      </c>
    </row>
    <row r="343" spans="1:1" x14ac:dyDescent="0.35">
      <c r="A343">
        <v>61.1</v>
      </c>
    </row>
    <row r="344" spans="1:1" x14ac:dyDescent="0.35">
      <c r="A344">
        <v>59.2</v>
      </c>
    </row>
    <row r="345" spans="1:1" x14ac:dyDescent="0.35">
      <c r="A345">
        <v>57.5</v>
      </c>
    </row>
    <row r="346" spans="1:1" x14ac:dyDescent="0.35">
      <c r="A346">
        <v>56.9</v>
      </c>
    </row>
    <row r="347" spans="1:1" x14ac:dyDescent="0.35">
      <c r="A347">
        <v>54.8</v>
      </c>
    </row>
    <row r="348" spans="1:1" x14ac:dyDescent="0.35">
      <c r="A348">
        <v>51.7</v>
      </c>
    </row>
    <row r="349" spans="1:1" x14ac:dyDescent="0.35">
      <c r="A349">
        <v>48.1</v>
      </c>
    </row>
    <row r="350" spans="1:1" x14ac:dyDescent="0.35">
      <c r="A350">
        <v>46.4</v>
      </c>
    </row>
    <row r="351" spans="1:1" x14ac:dyDescent="0.35">
      <c r="A351">
        <v>46</v>
      </c>
    </row>
    <row r="352" spans="1:1" x14ac:dyDescent="0.35">
      <c r="A352">
        <v>46.7</v>
      </c>
    </row>
    <row r="353" spans="1:1" x14ac:dyDescent="0.35">
      <c r="A353">
        <v>47.8</v>
      </c>
    </row>
    <row r="354" spans="1:1" x14ac:dyDescent="0.35">
      <c r="A354">
        <v>75</v>
      </c>
    </row>
    <row r="355" spans="1:1" x14ac:dyDescent="0.35">
      <c r="A355">
        <v>74.8</v>
      </c>
    </row>
    <row r="356" spans="1:1" x14ac:dyDescent="0.35">
      <c r="A356">
        <v>74.7</v>
      </c>
    </row>
    <row r="357" spans="1:1" x14ac:dyDescent="0.35">
      <c r="A357">
        <v>74.5</v>
      </c>
    </row>
    <row r="358" spans="1:1" x14ac:dyDescent="0.35">
      <c r="A358">
        <v>74.099999999999994</v>
      </c>
    </row>
    <row r="359" spans="1:1" x14ac:dyDescent="0.35">
      <c r="A359">
        <v>73.8</v>
      </c>
    </row>
    <row r="360" spans="1:1" x14ac:dyDescent="0.35">
      <c r="A360">
        <v>73.599999999999994</v>
      </c>
    </row>
    <row r="361" spans="1:1" x14ac:dyDescent="0.35">
      <c r="A361">
        <v>73.400000000000006</v>
      </c>
    </row>
    <row r="362" spans="1:1" x14ac:dyDescent="0.35">
      <c r="A362">
        <v>73.3</v>
      </c>
    </row>
    <row r="363" spans="1:1" x14ac:dyDescent="0.35">
      <c r="A363">
        <v>73</v>
      </c>
    </row>
    <row r="364" spans="1:1" x14ac:dyDescent="0.35">
      <c r="A364">
        <v>72.7</v>
      </c>
    </row>
    <row r="365" spans="1:1" x14ac:dyDescent="0.35">
      <c r="A365">
        <v>72</v>
      </c>
    </row>
    <row r="366" spans="1:1" x14ac:dyDescent="0.35">
      <c r="A366">
        <v>71.8</v>
      </c>
    </row>
    <row r="367" spans="1:1" x14ac:dyDescent="0.35">
      <c r="A367">
        <v>71.400000000000006</v>
      </c>
    </row>
    <row r="368" spans="1:1" x14ac:dyDescent="0.35">
      <c r="A368">
        <v>71</v>
      </c>
    </row>
    <row r="369" spans="1:1" x14ac:dyDescent="0.35">
      <c r="A369">
        <v>75</v>
      </c>
    </row>
    <row r="370" spans="1:1" x14ac:dyDescent="0.35">
      <c r="A370">
        <v>77.7</v>
      </c>
    </row>
    <row r="371" spans="1:1" x14ac:dyDescent="0.35">
      <c r="A371">
        <v>77.599999999999994</v>
      </c>
    </row>
    <row r="372" spans="1:1" x14ac:dyDescent="0.35">
      <c r="A372">
        <v>77.099999999999994</v>
      </c>
    </row>
    <row r="373" spans="1:1" x14ac:dyDescent="0.35">
      <c r="A373">
        <v>78.3</v>
      </c>
    </row>
    <row r="374" spans="1:1" x14ac:dyDescent="0.35">
      <c r="A374">
        <v>77.400000000000006</v>
      </c>
    </row>
    <row r="375" spans="1:1" x14ac:dyDescent="0.35">
      <c r="A375">
        <v>76.900000000000006</v>
      </c>
    </row>
    <row r="376" spans="1:1" x14ac:dyDescent="0.35">
      <c r="A376">
        <v>76.8</v>
      </c>
    </row>
    <row r="377" spans="1:1" x14ac:dyDescent="0.35">
      <c r="A377">
        <v>77.2</v>
      </c>
    </row>
    <row r="378" spans="1:1" x14ac:dyDescent="0.35">
      <c r="A378">
        <v>76</v>
      </c>
    </row>
    <row r="379" spans="1:1" x14ac:dyDescent="0.35">
      <c r="A379">
        <v>76.3</v>
      </c>
    </row>
    <row r="380" spans="1:1" x14ac:dyDescent="0.35">
      <c r="A380">
        <v>76.2</v>
      </c>
    </row>
    <row r="381" spans="1:1" x14ac:dyDescent="0.35">
      <c r="A381">
        <v>76.400000000000006</v>
      </c>
    </row>
    <row r="382" spans="1:1" x14ac:dyDescent="0.35">
      <c r="A382">
        <v>76</v>
      </c>
    </row>
    <row r="383" spans="1:1" x14ac:dyDescent="0.35">
      <c r="A383">
        <v>74.8</v>
      </c>
    </row>
    <row r="384" spans="1:1" x14ac:dyDescent="0.35">
      <c r="A384">
        <v>74.7</v>
      </c>
    </row>
    <row r="385" spans="1:1" x14ac:dyDescent="0.35">
      <c r="A385">
        <v>74.400000000000006</v>
      </c>
    </row>
    <row r="386" spans="1:1" x14ac:dyDescent="0.35">
      <c r="A386">
        <v>74.5</v>
      </c>
    </row>
    <row r="387" spans="1:1" x14ac:dyDescent="0.35">
      <c r="A387">
        <v>74.3</v>
      </c>
    </row>
    <row r="388" spans="1:1" x14ac:dyDescent="0.35">
      <c r="A388">
        <v>74.099999999999994</v>
      </c>
    </row>
    <row r="389" spans="1:1" x14ac:dyDescent="0.35">
      <c r="A389">
        <v>73.900000000000006</v>
      </c>
    </row>
    <row r="390" spans="1:1" x14ac:dyDescent="0.35">
      <c r="A390">
        <v>73.7</v>
      </c>
    </row>
    <row r="391" spans="1:1" x14ac:dyDescent="0.35">
      <c r="A391">
        <v>73.400000000000006</v>
      </c>
    </row>
    <row r="392" spans="1:1" x14ac:dyDescent="0.35">
      <c r="A392">
        <v>73.2</v>
      </c>
    </row>
    <row r="393" spans="1:1" x14ac:dyDescent="0.35">
      <c r="A393">
        <v>72.900000000000006</v>
      </c>
    </row>
    <row r="394" spans="1:1" x14ac:dyDescent="0.35">
      <c r="A394">
        <v>72.599999999999994</v>
      </c>
    </row>
    <row r="395" spans="1:1" x14ac:dyDescent="0.35">
      <c r="A395">
        <v>72.2</v>
      </c>
    </row>
    <row r="396" spans="1:1" x14ac:dyDescent="0.35">
      <c r="A396">
        <v>72.099999999999994</v>
      </c>
    </row>
    <row r="397" spans="1:1" x14ac:dyDescent="0.35">
      <c r="A397">
        <v>72.2</v>
      </c>
    </row>
    <row r="398" spans="1:1" x14ac:dyDescent="0.35">
      <c r="A398">
        <v>72</v>
      </c>
    </row>
    <row r="399" spans="1:1" x14ac:dyDescent="0.35">
      <c r="A399">
        <v>71.8</v>
      </c>
    </row>
    <row r="400" spans="1:1" x14ac:dyDescent="0.35">
      <c r="A400">
        <v>71.599999999999994</v>
      </c>
    </row>
    <row r="401" spans="1:1" x14ac:dyDescent="0.35">
      <c r="A401">
        <v>71.099999999999994</v>
      </c>
    </row>
    <row r="402" spans="1:1" x14ac:dyDescent="0.35">
      <c r="A402">
        <v>59.9</v>
      </c>
    </row>
    <row r="403" spans="1:1" x14ac:dyDescent="0.35">
      <c r="A403">
        <v>59.3</v>
      </c>
    </row>
    <row r="404" spans="1:1" x14ac:dyDescent="0.35">
      <c r="A404">
        <v>59</v>
      </c>
    </row>
    <row r="405" spans="1:1" x14ac:dyDescent="0.35">
      <c r="A405">
        <v>58.6</v>
      </c>
    </row>
    <row r="406" spans="1:1" x14ac:dyDescent="0.35">
      <c r="A406">
        <v>58.1</v>
      </c>
    </row>
    <row r="407" spans="1:1" x14ac:dyDescent="0.35">
      <c r="A407">
        <v>57.5</v>
      </c>
    </row>
    <row r="408" spans="1:1" x14ac:dyDescent="0.35">
      <c r="A408">
        <v>56.9</v>
      </c>
    </row>
    <row r="409" spans="1:1" x14ac:dyDescent="0.35">
      <c r="A409">
        <v>56.1</v>
      </c>
    </row>
    <row r="410" spans="1:1" x14ac:dyDescent="0.35">
      <c r="A410">
        <v>55.3</v>
      </c>
    </row>
    <row r="411" spans="1:1" x14ac:dyDescent="0.35">
      <c r="A411">
        <v>54.3</v>
      </c>
    </row>
    <row r="412" spans="1:1" x14ac:dyDescent="0.35">
      <c r="A412">
        <v>53.3</v>
      </c>
    </row>
    <row r="413" spans="1:1" x14ac:dyDescent="0.35">
      <c r="A413">
        <v>52.4</v>
      </c>
    </row>
    <row r="414" spans="1:1" x14ac:dyDescent="0.35">
      <c r="A414">
        <v>51.6</v>
      </c>
    </row>
    <row r="415" spans="1:1" x14ac:dyDescent="0.35">
      <c r="A415">
        <v>51</v>
      </c>
    </row>
    <row r="416" spans="1:1" x14ac:dyDescent="0.35">
      <c r="A416">
        <v>56</v>
      </c>
    </row>
    <row r="417" spans="1:1" x14ac:dyDescent="0.35">
      <c r="A417">
        <v>51</v>
      </c>
    </row>
    <row r="418" spans="1:1" x14ac:dyDescent="0.35">
      <c r="A418">
        <v>59.6</v>
      </c>
    </row>
    <row r="419" spans="1:1" x14ac:dyDescent="0.35">
      <c r="A419">
        <v>59.1</v>
      </c>
    </row>
    <row r="420" spans="1:1" x14ac:dyDescent="0.35">
      <c r="A420">
        <v>58.6</v>
      </c>
    </row>
    <row r="421" spans="1:1" x14ac:dyDescent="0.35">
      <c r="A421">
        <v>58</v>
      </c>
    </row>
    <row r="422" spans="1:1" x14ac:dyDescent="0.35">
      <c r="A422">
        <v>57.4</v>
      </c>
    </row>
    <row r="423" spans="1:1" x14ac:dyDescent="0.35">
      <c r="A423">
        <v>56.8</v>
      </c>
    </row>
    <row r="424" spans="1:1" x14ac:dyDescent="0.35">
      <c r="A424">
        <v>56.2</v>
      </c>
    </row>
    <row r="425" spans="1:1" x14ac:dyDescent="0.35">
      <c r="A425">
        <v>55.3</v>
      </c>
    </row>
    <row r="426" spans="1:1" x14ac:dyDescent="0.35">
      <c r="A426">
        <v>54.8</v>
      </c>
    </row>
    <row r="427" spans="1:1" x14ac:dyDescent="0.35">
      <c r="A427">
        <v>54.1</v>
      </c>
    </row>
    <row r="428" spans="1:1" x14ac:dyDescent="0.35">
      <c r="A428">
        <v>53.4</v>
      </c>
    </row>
    <row r="429" spans="1:1" x14ac:dyDescent="0.35">
      <c r="A429">
        <v>52.6</v>
      </c>
    </row>
    <row r="430" spans="1:1" x14ac:dyDescent="0.35">
      <c r="A430">
        <v>51.9</v>
      </c>
    </row>
    <row r="431" spans="1:1" x14ac:dyDescent="0.35">
      <c r="A431">
        <v>51.5</v>
      </c>
    </row>
    <row r="432" spans="1:1" x14ac:dyDescent="0.35">
      <c r="A432">
        <v>51.3</v>
      </c>
    </row>
    <row r="433" spans="1:1" x14ac:dyDescent="0.35">
      <c r="A433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5518-9E97-465E-8BDF-7E6B1DE51402}">
  <dimension ref="A1:I49"/>
  <sheetViews>
    <sheetView topLeftCell="A18" workbookViewId="0">
      <selection activeCell="C31" sqref="C31"/>
    </sheetView>
  </sheetViews>
  <sheetFormatPr baseColWidth="10" defaultRowHeight="14.5" x14ac:dyDescent="0.35"/>
  <cols>
    <col min="2" max="3" width="11.1796875" bestFit="1" customWidth="1"/>
  </cols>
  <sheetData>
    <row r="1" spans="1:9" ht="21" customHeight="1" x14ac:dyDescent="0.35">
      <c r="A1" s="14" t="s">
        <v>138</v>
      </c>
      <c r="B1" s="14"/>
      <c r="C1" s="14"/>
      <c r="D1" s="14"/>
      <c r="E1" s="14"/>
      <c r="F1" s="14"/>
      <c r="G1" s="14"/>
      <c r="H1" s="14"/>
      <c r="I1" s="14"/>
    </row>
    <row r="2" spans="1:9" x14ac:dyDescent="0.35">
      <c r="A2" s="14"/>
      <c r="B2" s="14"/>
      <c r="C2" s="14"/>
      <c r="D2" s="14"/>
      <c r="E2" s="14"/>
      <c r="F2" s="14"/>
      <c r="G2" s="14"/>
      <c r="H2" s="14"/>
      <c r="I2" s="14"/>
    </row>
    <row r="4" spans="1:9" x14ac:dyDescent="0.35">
      <c r="A4" t="s">
        <v>139</v>
      </c>
      <c r="B4" s="9">
        <v>18000</v>
      </c>
    </row>
    <row r="6" spans="1:9" x14ac:dyDescent="0.35">
      <c r="B6" t="s">
        <v>148</v>
      </c>
      <c r="C6" t="s">
        <v>153</v>
      </c>
    </row>
    <row r="7" spans="1:9" x14ac:dyDescent="0.35">
      <c r="A7" t="s">
        <v>84</v>
      </c>
      <c r="B7" s="10">
        <v>9000</v>
      </c>
      <c r="C7" s="10"/>
    </row>
    <row r="8" spans="1:9" x14ac:dyDescent="0.35">
      <c r="A8" t="s">
        <v>140</v>
      </c>
      <c r="B8" s="10">
        <v>2500</v>
      </c>
      <c r="C8" s="10"/>
    </row>
    <row r="9" spans="1:9" x14ac:dyDescent="0.35">
      <c r="A9" t="s">
        <v>141</v>
      </c>
      <c r="B9" s="10">
        <v>1000</v>
      </c>
      <c r="C9" s="10"/>
    </row>
    <row r="10" spans="1:9" x14ac:dyDescent="0.35">
      <c r="A10" t="s">
        <v>92</v>
      </c>
      <c r="B10" s="10">
        <v>1300</v>
      </c>
      <c r="C10" s="10"/>
    </row>
    <row r="11" spans="1:9" x14ac:dyDescent="0.35">
      <c r="A11" t="s">
        <v>142</v>
      </c>
      <c r="B11" s="10">
        <v>700</v>
      </c>
      <c r="C11" s="10"/>
    </row>
    <row r="12" spans="1:9" x14ac:dyDescent="0.35">
      <c r="A12" t="s">
        <v>143</v>
      </c>
      <c r="B12" s="10">
        <v>500</v>
      </c>
      <c r="C12" s="10"/>
    </row>
    <row r="13" spans="1:9" x14ac:dyDescent="0.35">
      <c r="A13" t="s">
        <v>144</v>
      </c>
      <c r="B13" s="10">
        <v>2000</v>
      </c>
      <c r="C13" s="10"/>
    </row>
    <row r="14" spans="1:9" x14ac:dyDescent="0.35">
      <c r="A14" t="s">
        <v>147</v>
      </c>
      <c r="B14" s="10">
        <v>200</v>
      </c>
      <c r="C14" s="10"/>
    </row>
    <row r="15" spans="1:9" x14ac:dyDescent="0.35">
      <c r="A15" t="s">
        <v>145</v>
      </c>
      <c r="B15" s="10">
        <v>400</v>
      </c>
      <c r="C15" s="10"/>
    </row>
    <row r="16" spans="1:9" x14ac:dyDescent="0.35">
      <c r="A16" t="s">
        <v>146</v>
      </c>
      <c r="B16" s="10">
        <v>400</v>
      </c>
      <c r="C16" s="10"/>
    </row>
    <row r="17" spans="1:9" x14ac:dyDescent="0.35">
      <c r="A17" t="s">
        <v>137</v>
      </c>
      <c r="B17" s="3">
        <f>SUM(B7:B16)</f>
        <v>18000</v>
      </c>
      <c r="C17" s="3">
        <f>SUM(C7:C16)</f>
        <v>0</v>
      </c>
    </row>
    <row r="19" spans="1:9" x14ac:dyDescent="0.35">
      <c r="A19" t="s">
        <v>149</v>
      </c>
    </row>
    <row r="20" spans="1:9" x14ac:dyDescent="0.35">
      <c r="A20" t="s">
        <v>150</v>
      </c>
    </row>
    <row r="21" spans="1:9" x14ac:dyDescent="0.35">
      <c r="A21" t="s">
        <v>151</v>
      </c>
    </row>
    <row r="22" spans="1:9" x14ac:dyDescent="0.35">
      <c r="A22" t="s">
        <v>152</v>
      </c>
    </row>
    <row r="25" spans="1:9" x14ac:dyDescent="0.35">
      <c r="A25" s="14" t="s">
        <v>154</v>
      </c>
      <c r="B25" s="14"/>
      <c r="C25" s="14"/>
      <c r="D25" s="14"/>
      <c r="E25" s="14"/>
      <c r="F25" s="14"/>
      <c r="G25" s="14"/>
      <c r="H25" s="14"/>
      <c r="I25" s="14"/>
    </row>
    <row r="26" spans="1:9" x14ac:dyDescent="0.35">
      <c r="A26" s="14"/>
      <c r="B26" s="14"/>
      <c r="C26" s="14"/>
      <c r="D26" s="14"/>
      <c r="E26" s="14"/>
      <c r="F26" s="14"/>
      <c r="G26" s="14"/>
      <c r="H26" s="14"/>
      <c r="I26" s="14"/>
    </row>
    <row r="28" spans="1:9" x14ac:dyDescent="0.35">
      <c r="A28" t="s">
        <v>164</v>
      </c>
      <c r="B28" s="9">
        <v>80000</v>
      </c>
    </row>
    <row r="30" spans="1:9" x14ac:dyDescent="0.35">
      <c r="B30" t="s">
        <v>155</v>
      </c>
      <c r="C30" t="s">
        <v>156</v>
      </c>
      <c r="D30" t="s">
        <v>36</v>
      </c>
    </row>
    <row r="31" spans="1:9" x14ac:dyDescent="0.35">
      <c r="A31" t="s">
        <v>157</v>
      </c>
      <c r="B31" s="10">
        <v>20</v>
      </c>
      <c r="C31" s="4"/>
      <c r="D31" s="11">
        <f>+C31*B31</f>
        <v>0</v>
      </c>
    </row>
    <row r="32" spans="1:9" x14ac:dyDescent="0.35">
      <c r="A32" t="s">
        <v>158</v>
      </c>
      <c r="B32" s="10">
        <v>50</v>
      </c>
      <c r="C32" s="4"/>
      <c r="D32" s="11">
        <f t="shared" ref="D32:D39" si="0">+C32*B32</f>
        <v>0</v>
      </c>
    </row>
    <row r="33" spans="1:4" x14ac:dyDescent="0.35">
      <c r="A33" t="s">
        <v>159</v>
      </c>
      <c r="B33" s="10">
        <v>4</v>
      </c>
      <c r="C33" s="4"/>
      <c r="D33" s="11">
        <f t="shared" si="0"/>
        <v>0</v>
      </c>
    </row>
    <row r="34" spans="1:4" x14ac:dyDescent="0.35">
      <c r="A34" t="s">
        <v>160</v>
      </c>
      <c r="B34" s="10">
        <v>10</v>
      </c>
      <c r="C34" s="4"/>
      <c r="D34" s="11">
        <f t="shared" si="0"/>
        <v>0</v>
      </c>
    </row>
    <row r="35" spans="1:4" x14ac:dyDescent="0.35">
      <c r="A35" t="s">
        <v>162</v>
      </c>
      <c r="B35" s="10">
        <v>5</v>
      </c>
      <c r="C35" s="4"/>
      <c r="D35" s="11">
        <f t="shared" si="0"/>
        <v>0</v>
      </c>
    </row>
    <row r="36" spans="1:4" x14ac:dyDescent="0.35">
      <c r="A36" t="s">
        <v>163</v>
      </c>
      <c r="B36" s="10">
        <v>30</v>
      </c>
      <c r="C36" s="4"/>
      <c r="D36" s="11">
        <f t="shared" si="0"/>
        <v>0</v>
      </c>
    </row>
    <row r="37" spans="1:4" x14ac:dyDescent="0.35">
      <c r="A37" t="s">
        <v>161</v>
      </c>
      <c r="B37" s="10">
        <v>25</v>
      </c>
      <c r="C37" s="4"/>
      <c r="D37" s="11">
        <f t="shared" si="0"/>
        <v>0</v>
      </c>
    </row>
    <row r="38" spans="1:4" x14ac:dyDescent="0.35">
      <c r="A38" t="s">
        <v>165</v>
      </c>
      <c r="B38" s="10">
        <v>15</v>
      </c>
      <c r="C38" s="4"/>
      <c r="D38" s="11">
        <f t="shared" si="0"/>
        <v>0</v>
      </c>
    </row>
    <row r="39" spans="1:4" x14ac:dyDescent="0.35">
      <c r="A39" t="s">
        <v>166</v>
      </c>
      <c r="B39" s="10">
        <v>20</v>
      </c>
      <c r="C39" s="4"/>
      <c r="D39" s="11">
        <f t="shared" si="0"/>
        <v>0</v>
      </c>
    </row>
    <row r="40" spans="1:4" x14ac:dyDescent="0.35">
      <c r="B40" s="10"/>
      <c r="C40" s="4"/>
      <c r="D40" s="11">
        <f>SUM(D31:D39)</f>
        <v>0</v>
      </c>
    </row>
    <row r="41" spans="1:4" x14ac:dyDescent="0.35">
      <c r="B41" s="3"/>
      <c r="C41" s="3"/>
    </row>
    <row r="43" spans="1:4" x14ac:dyDescent="0.35">
      <c r="A43" t="s">
        <v>167</v>
      </c>
    </row>
    <row r="44" spans="1:4" x14ac:dyDescent="0.35">
      <c r="A44" t="s">
        <v>168</v>
      </c>
    </row>
    <row r="45" spans="1:4" x14ac:dyDescent="0.35">
      <c r="A45" t="s">
        <v>169</v>
      </c>
    </row>
    <row r="46" spans="1:4" x14ac:dyDescent="0.35">
      <c r="A46" t="s">
        <v>170</v>
      </c>
    </row>
    <row r="47" spans="1:4" x14ac:dyDescent="0.35">
      <c r="A47" t="s">
        <v>171</v>
      </c>
    </row>
    <row r="48" spans="1:4" x14ac:dyDescent="0.35">
      <c r="A48" t="s">
        <v>172</v>
      </c>
    </row>
    <row r="49" spans="1:1" x14ac:dyDescent="0.35">
      <c r="A49" t="s">
        <v>173</v>
      </c>
    </row>
  </sheetData>
  <mergeCells count="2">
    <mergeCell ref="A1:I2"/>
    <mergeCell ref="A25:I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Conjunto</vt:lpstr>
      <vt:lpstr>IMPUESTOS_2024</vt:lpstr>
      <vt:lpstr>IMPUESTOS_2025</vt:lpstr>
      <vt:lpstr>Datos Aleatorios</vt:lpstr>
      <vt:lpstr>Base_Esperanza de Vida</vt:lpstr>
      <vt:lpstr>Regresión</vt:lpstr>
      <vt:lpstr>Histograma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Perez</dc:creator>
  <cp:lastModifiedBy>Fernando Perez</cp:lastModifiedBy>
  <cp:lastPrinted>2025-05-24T08:18:33Z</cp:lastPrinted>
  <dcterms:created xsi:type="dcterms:W3CDTF">2025-05-24T06:36:47Z</dcterms:created>
  <dcterms:modified xsi:type="dcterms:W3CDTF">2025-08-09T14:03:07Z</dcterms:modified>
</cp:coreProperties>
</file>