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3db15f0bc9159c/Documentos/Curso_Excel/Curso Intermedio/"/>
    </mc:Choice>
  </mc:AlternateContent>
  <xr:revisionPtr revIDLastSave="209" documentId="8_{E5563C21-15A9-4B86-914C-30C7E832E96E}" xr6:coauthVersionLast="47" xr6:coauthVersionMax="47" xr10:uidLastSave="{B9DD9056-A747-4E6D-8C2E-CF9E0B415E67}"/>
  <bookViews>
    <workbookView xWindow="-110" yWindow="-110" windowWidth="25820" windowHeight="14020" activeTab="2" xr2:uid="{287C4326-5935-42C7-83FC-B981C2B34BA4}"/>
  </bookViews>
  <sheets>
    <sheet name="Validación de Datos" sheetId="1" r:id="rId1"/>
    <sheet name="Formato Condicional" sheetId="2" r:id="rId2"/>
    <sheet name="Hoja1" sheetId="4" r:id="rId3"/>
    <sheet name="Tablas Dinámicas" sheetId="3" r:id="rId4"/>
  </sheets>
  <definedNames>
    <definedName name="_xlnm._FilterDatabase" localSheetId="1" hidden="1">'Formato Condicional'!$A$1:$F$26</definedName>
    <definedName name="_xlnm._FilterDatabase" localSheetId="3" hidden="1">'Tablas Dinámicas'!$A$1:$P$200</definedName>
  </definedNames>
  <calcPr calcId="191029"/>
  <pivotCaches>
    <pivotCache cacheId="6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0" i="3" l="1"/>
  <c r="K199" i="3"/>
  <c r="L199" i="3" s="1"/>
  <c r="K198" i="3"/>
  <c r="M198" i="3" s="1"/>
  <c r="K197" i="3"/>
  <c r="L197" i="3" s="1"/>
  <c r="K196" i="3"/>
  <c r="L196" i="3" s="1"/>
  <c r="K195" i="3"/>
  <c r="M195" i="3" s="1"/>
  <c r="K194" i="3"/>
  <c r="K193" i="3"/>
  <c r="M193" i="3" s="1"/>
  <c r="K192" i="3"/>
  <c r="M192" i="3" s="1"/>
  <c r="K191" i="3"/>
  <c r="L191" i="3" s="1"/>
  <c r="K190" i="3"/>
  <c r="L190" i="3" s="1"/>
  <c r="K189" i="3"/>
  <c r="M189" i="3" s="1"/>
  <c r="K188" i="3"/>
  <c r="K187" i="3"/>
  <c r="L187" i="3" s="1"/>
  <c r="K186" i="3"/>
  <c r="M186" i="3" s="1"/>
  <c r="K185" i="3"/>
  <c r="L185" i="3" s="1"/>
  <c r="K184" i="3"/>
  <c r="L184" i="3" s="1"/>
  <c r="K183" i="3"/>
  <c r="M183" i="3" s="1"/>
  <c r="K182" i="3"/>
  <c r="K181" i="3"/>
  <c r="L181" i="3" s="1"/>
  <c r="K180" i="3"/>
  <c r="M180" i="3" s="1"/>
  <c r="K179" i="3"/>
  <c r="L179" i="3" s="1"/>
  <c r="K178" i="3"/>
  <c r="L178" i="3" s="1"/>
  <c r="K177" i="3"/>
  <c r="M177" i="3" s="1"/>
  <c r="K176" i="3"/>
  <c r="K175" i="3"/>
  <c r="M175" i="3" s="1"/>
  <c r="K174" i="3"/>
  <c r="M174" i="3" s="1"/>
  <c r="K173" i="3"/>
  <c r="L173" i="3" s="1"/>
  <c r="K172" i="3"/>
  <c r="L172" i="3" s="1"/>
  <c r="K171" i="3"/>
  <c r="M171" i="3" s="1"/>
  <c r="K170" i="3"/>
  <c r="K169" i="3"/>
  <c r="L169" i="3" s="1"/>
  <c r="K168" i="3"/>
  <c r="M168" i="3" s="1"/>
  <c r="K167" i="3"/>
  <c r="L167" i="3" s="1"/>
  <c r="K166" i="3"/>
  <c r="L166" i="3" s="1"/>
  <c r="K165" i="3"/>
  <c r="M165" i="3" s="1"/>
  <c r="K164" i="3"/>
  <c r="K163" i="3"/>
  <c r="M163" i="3" s="1"/>
  <c r="K162" i="3"/>
  <c r="M162" i="3" s="1"/>
  <c r="K161" i="3"/>
  <c r="L161" i="3" s="1"/>
  <c r="K160" i="3"/>
  <c r="L160" i="3" s="1"/>
  <c r="K159" i="3"/>
  <c r="M159" i="3" s="1"/>
  <c r="K158" i="3"/>
  <c r="K157" i="3"/>
  <c r="M157" i="3" s="1"/>
  <c r="K156" i="3"/>
  <c r="K155" i="3"/>
  <c r="M155" i="3" s="1"/>
  <c r="K154" i="3"/>
  <c r="L154" i="3" s="1"/>
  <c r="K153" i="3"/>
  <c r="K152" i="3"/>
  <c r="K151" i="3"/>
  <c r="K150" i="3"/>
  <c r="K149" i="3"/>
  <c r="M149" i="3" s="1"/>
  <c r="K148" i="3"/>
  <c r="L148" i="3" s="1"/>
  <c r="K147" i="3"/>
  <c r="K146" i="3"/>
  <c r="K145" i="3"/>
  <c r="M145" i="3" s="1"/>
  <c r="K144" i="3"/>
  <c r="K143" i="3"/>
  <c r="M143" i="3" s="1"/>
  <c r="K142" i="3"/>
  <c r="K141" i="3"/>
  <c r="K140" i="3"/>
  <c r="K139" i="3"/>
  <c r="L139" i="3" s="1"/>
  <c r="K138" i="3"/>
  <c r="K137" i="3"/>
  <c r="M137" i="3" s="1"/>
  <c r="K136" i="3"/>
  <c r="L136" i="3" s="1"/>
  <c r="K135" i="3"/>
  <c r="K134" i="3"/>
  <c r="K133" i="3"/>
  <c r="K132" i="3"/>
  <c r="K131" i="3"/>
  <c r="M131" i="3" s="1"/>
  <c r="K130" i="3"/>
  <c r="L130" i="3" s="1"/>
  <c r="K129" i="3"/>
  <c r="K128" i="3"/>
  <c r="K127" i="3"/>
  <c r="M127" i="3" s="1"/>
  <c r="K126" i="3"/>
  <c r="K125" i="3"/>
  <c r="M125" i="3" s="1"/>
  <c r="K124" i="3"/>
  <c r="K123" i="3"/>
  <c r="K122" i="3"/>
  <c r="K121" i="3"/>
  <c r="L121" i="3" s="1"/>
  <c r="K120" i="3"/>
  <c r="K119" i="3"/>
  <c r="M119" i="3" s="1"/>
  <c r="K118" i="3"/>
  <c r="L118" i="3" s="1"/>
  <c r="K117" i="3"/>
  <c r="K116" i="3"/>
  <c r="K115" i="3"/>
  <c r="K114" i="3"/>
  <c r="K113" i="3"/>
  <c r="M113" i="3" s="1"/>
  <c r="K112" i="3"/>
  <c r="L112" i="3" s="1"/>
  <c r="K111" i="3"/>
  <c r="K110" i="3"/>
  <c r="K109" i="3"/>
  <c r="M109" i="3" s="1"/>
  <c r="K108" i="3"/>
  <c r="K107" i="3"/>
  <c r="M107" i="3" s="1"/>
  <c r="K106" i="3"/>
  <c r="K105" i="3"/>
  <c r="K104" i="3"/>
  <c r="K103" i="3"/>
  <c r="M103" i="3" s="1"/>
  <c r="K102" i="3"/>
  <c r="K101" i="3"/>
  <c r="M101" i="3" s="1"/>
  <c r="K100" i="3"/>
  <c r="L100" i="3" s="1"/>
  <c r="K99" i="3"/>
  <c r="K98" i="3"/>
  <c r="K97" i="3"/>
  <c r="K96" i="3"/>
  <c r="K95" i="3"/>
  <c r="M95" i="3" s="1"/>
  <c r="K94" i="3"/>
  <c r="L94" i="3" s="1"/>
  <c r="K93" i="3"/>
  <c r="K92" i="3"/>
  <c r="K91" i="3"/>
  <c r="M91" i="3" s="1"/>
  <c r="K90" i="3"/>
  <c r="K89" i="3"/>
  <c r="M89" i="3" s="1"/>
  <c r="K88" i="3"/>
  <c r="K87" i="3"/>
  <c r="K86" i="3"/>
  <c r="K85" i="3"/>
  <c r="L85" i="3" s="1"/>
  <c r="K84" i="3"/>
  <c r="K83" i="3"/>
  <c r="M83" i="3" s="1"/>
  <c r="K82" i="3"/>
  <c r="K81" i="3"/>
  <c r="K80" i="3"/>
  <c r="K79" i="3"/>
  <c r="L79" i="3" s="1"/>
  <c r="K78" i="3"/>
  <c r="K77" i="3"/>
  <c r="M77" i="3" s="1"/>
  <c r="K76" i="3"/>
  <c r="K75" i="3"/>
  <c r="K74" i="3"/>
  <c r="K73" i="3"/>
  <c r="L73" i="3" s="1"/>
  <c r="K72" i="3"/>
  <c r="K71" i="3"/>
  <c r="M71" i="3" s="1"/>
  <c r="K70" i="3"/>
  <c r="K69" i="3"/>
  <c r="K68" i="3"/>
  <c r="K67" i="3"/>
  <c r="L67" i="3" s="1"/>
  <c r="K66" i="3"/>
  <c r="K65" i="3"/>
  <c r="M65" i="3" s="1"/>
  <c r="K64" i="3"/>
  <c r="K63" i="3"/>
  <c r="K62" i="3"/>
  <c r="K61" i="3"/>
  <c r="L61" i="3" s="1"/>
  <c r="K60" i="3"/>
  <c r="K59" i="3"/>
  <c r="M59" i="3" s="1"/>
  <c r="K58" i="3"/>
  <c r="K57" i="3"/>
  <c r="K56" i="3"/>
  <c r="K55" i="3"/>
  <c r="L55" i="3" s="1"/>
  <c r="K54" i="3"/>
  <c r="K53" i="3"/>
  <c r="M53" i="3" s="1"/>
  <c r="K52" i="3"/>
  <c r="K51" i="3"/>
  <c r="K50" i="3"/>
  <c r="K49" i="3"/>
  <c r="L49" i="3" s="1"/>
  <c r="K48" i="3"/>
  <c r="K47" i="3"/>
  <c r="M47" i="3" s="1"/>
  <c r="K46" i="3"/>
  <c r="K45" i="3"/>
  <c r="K44" i="3"/>
  <c r="K43" i="3"/>
  <c r="K42" i="3"/>
  <c r="K41" i="3"/>
  <c r="M41" i="3" s="1"/>
  <c r="K40" i="3"/>
  <c r="K39" i="3"/>
  <c r="K38" i="3"/>
  <c r="K37" i="3"/>
  <c r="L37" i="3" s="1"/>
  <c r="K36" i="3"/>
  <c r="K35" i="3"/>
  <c r="M35" i="3" s="1"/>
  <c r="K34" i="3"/>
  <c r="K33" i="3"/>
  <c r="K32" i="3"/>
  <c r="K31" i="3"/>
  <c r="K30" i="3"/>
  <c r="K29" i="3"/>
  <c r="M29" i="3" s="1"/>
  <c r="K28" i="3"/>
  <c r="K27" i="3"/>
  <c r="K26" i="3"/>
  <c r="K25" i="3"/>
  <c r="M25" i="3" s="1"/>
  <c r="K24" i="3"/>
  <c r="K23" i="3"/>
  <c r="M23" i="3" s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M10" i="3" s="1"/>
  <c r="K9" i="3"/>
  <c r="K8" i="3"/>
  <c r="K7" i="3"/>
  <c r="L7" i="3" s="1"/>
  <c r="K6" i="3"/>
  <c r="K5" i="3"/>
  <c r="K4" i="3"/>
  <c r="K3" i="3"/>
  <c r="K2" i="3"/>
  <c r="M2" i="3" s="1"/>
  <c r="I3" i="3"/>
  <c r="N3" i="3" s="1"/>
  <c r="I2" i="3"/>
  <c r="P2" i="3" s="1"/>
  <c r="I4" i="3"/>
  <c r="N4" i="3" s="1"/>
  <c r="I5" i="3"/>
  <c r="N5" i="3" s="1"/>
  <c r="I6" i="3"/>
  <c r="N6" i="3" s="1"/>
  <c r="I7" i="3"/>
  <c r="I8" i="3"/>
  <c r="N8" i="3" s="1"/>
  <c r="I9" i="3"/>
  <c r="N9" i="3" s="1"/>
  <c r="I10" i="3"/>
  <c r="N10" i="3" s="1"/>
  <c r="I11" i="3"/>
  <c r="N11" i="3" s="1"/>
  <c r="I12" i="3"/>
  <c r="N12" i="3" s="1"/>
  <c r="I13" i="3"/>
  <c r="I14" i="3"/>
  <c r="N14" i="3" s="1"/>
  <c r="I15" i="3"/>
  <c r="N15" i="3" s="1"/>
  <c r="I16" i="3"/>
  <c r="N16" i="3" s="1"/>
  <c r="I17" i="3"/>
  <c r="N17" i="3" s="1"/>
  <c r="I18" i="3"/>
  <c r="I19" i="3"/>
  <c r="N19" i="3" s="1"/>
  <c r="I20" i="3"/>
  <c r="N20" i="3" s="1"/>
  <c r="I21" i="3"/>
  <c r="N21" i="3" s="1"/>
  <c r="I22" i="3"/>
  <c r="N22" i="3" s="1"/>
  <c r="I23" i="3"/>
  <c r="N23" i="3" s="1"/>
  <c r="I24" i="3"/>
  <c r="N24" i="3" s="1"/>
  <c r="I25" i="3"/>
  <c r="N25" i="3" s="1"/>
  <c r="I26" i="3"/>
  <c r="N26" i="3" s="1"/>
  <c r="I27" i="3"/>
  <c r="I28" i="3"/>
  <c r="N28" i="3" s="1"/>
  <c r="I29" i="3"/>
  <c r="N29" i="3" s="1"/>
  <c r="I30" i="3"/>
  <c r="N30" i="3" s="1"/>
  <c r="I31" i="3"/>
  <c r="I32" i="3"/>
  <c r="N32" i="3" s="1"/>
  <c r="I33" i="3"/>
  <c r="N33" i="3" s="1"/>
  <c r="I34" i="3"/>
  <c r="N34" i="3" s="1"/>
  <c r="I35" i="3"/>
  <c r="N35" i="3" s="1"/>
  <c r="I36" i="3"/>
  <c r="I37" i="3"/>
  <c r="N37" i="3" s="1"/>
  <c r="I38" i="3"/>
  <c r="N38" i="3" s="1"/>
  <c r="I39" i="3"/>
  <c r="N39" i="3" s="1"/>
  <c r="I40" i="3"/>
  <c r="N40" i="3" s="1"/>
  <c r="I41" i="3"/>
  <c r="N41" i="3" s="1"/>
  <c r="I42" i="3"/>
  <c r="N42" i="3" s="1"/>
  <c r="I43" i="3"/>
  <c r="N43" i="3" s="1"/>
  <c r="I44" i="3"/>
  <c r="N44" i="3" s="1"/>
  <c r="I45" i="3"/>
  <c r="I46" i="3"/>
  <c r="N46" i="3" s="1"/>
  <c r="I47" i="3"/>
  <c r="N47" i="3" s="1"/>
  <c r="I48" i="3"/>
  <c r="N48" i="3" s="1"/>
  <c r="I49" i="3"/>
  <c r="I50" i="3"/>
  <c r="N50" i="3" s="1"/>
  <c r="I51" i="3"/>
  <c r="N51" i="3" s="1"/>
  <c r="I52" i="3"/>
  <c r="N52" i="3" s="1"/>
  <c r="I53" i="3"/>
  <c r="I54" i="3"/>
  <c r="N54" i="3" s="1"/>
  <c r="I55" i="3"/>
  <c r="N55" i="3" s="1"/>
  <c r="I56" i="3"/>
  <c r="N56" i="3" s="1"/>
  <c r="I57" i="3"/>
  <c r="N57" i="3" s="1"/>
  <c r="I58" i="3"/>
  <c r="N58" i="3" s="1"/>
  <c r="I59" i="3"/>
  <c r="I60" i="3"/>
  <c r="N60" i="3" s="1"/>
  <c r="I61" i="3"/>
  <c r="I62" i="3"/>
  <c r="N62" i="3" s="1"/>
  <c r="I63" i="3"/>
  <c r="N63" i="3" s="1"/>
  <c r="I64" i="3"/>
  <c r="N64" i="3" s="1"/>
  <c r="I65" i="3"/>
  <c r="N65" i="3" s="1"/>
  <c r="I66" i="3"/>
  <c r="I67" i="3"/>
  <c r="N67" i="3" s="1"/>
  <c r="I68" i="3"/>
  <c r="N68" i="3" s="1"/>
  <c r="I69" i="3"/>
  <c r="N69" i="3" s="1"/>
  <c r="I70" i="3"/>
  <c r="N70" i="3" s="1"/>
  <c r="I71" i="3"/>
  <c r="N71" i="3" s="1"/>
  <c r="I72" i="3"/>
  <c r="I73" i="3"/>
  <c r="N73" i="3" s="1"/>
  <c r="I74" i="3"/>
  <c r="N74" i="3" s="1"/>
  <c r="I75" i="3"/>
  <c r="N75" i="3" s="1"/>
  <c r="I76" i="3"/>
  <c r="N76" i="3" s="1"/>
  <c r="I77" i="3"/>
  <c r="N77" i="3" s="1"/>
  <c r="I78" i="3"/>
  <c r="N78" i="3" s="1"/>
  <c r="I79" i="3"/>
  <c r="N79" i="3" s="1"/>
  <c r="I80" i="3"/>
  <c r="N80" i="3" s="1"/>
  <c r="I81" i="3"/>
  <c r="N81" i="3" s="1"/>
  <c r="I82" i="3"/>
  <c r="N82" i="3" s="1"/>
  <c r="I83" i="3"/>
  <c r="N83" i="3" s="1"/>
  <c r="I84" i="3"/>
  <c r="N84" i="3" s="1"/>
  <c r="I85" i="3"/>
  <c r="N85" i="3" s="1"/>
  <c r="I86" i="3"/>
  <c r="N86" i="3" s="1"/>
  <c r="I87" i="3"/>
  <c r="N87" i="3" s="1"/>
  <c r="I88" i="3"/>
  <c r="N88" i="3" s="1"/>
  <c r="I89" i="3"/>
  <c r="N89" i="3" s="1"/>
  <c r="I90" i="3"/>
  <c r="N90" i="3" s="1"/>
  <c r="I91" i="3"/>
  <c r="N91" i="3" s="1"/>
  <c r="I92" i="3"/>
  <c r="N92" i="3" s="1"/>
  <c r="I93" i="3"/>
  <c r="N93" i="3" s="1"/>
  <c r="I94" i="3"/>
  <c r="N94" i="3" s="1"/>
  <c r="I95" i="3"/>
  <c r="I96" i="3"/>
  <c r="N96" i="3" s="1"/>
  <c r="I97" i="3"/>
  <c r="N97" i="3" s="1"/>
  <c r="I98" i="3"/>
  <c r="N98" i="3" s="1"/>
  <c r="I99" i="3"/>
  <c r="N99" i="3" s="1"/>
  <c r="I100" i="3"/>
  <c r="N100" i="3" s="1"/>
  <c r="I101" i="3"/>
  <c r="I102" i="3"/>
  <c r="N102" i="3" s="1"/>
  <c r="I103" i="3"/>
  <c r="N103" i="3" s="1"/>
  <c r="I104" i="3"/>
  <c r="N104" i="3" s="1"/>
  <c r="I105" i="3"/>
  <c r="N105" i="3" s="1"/>
  <c r="I106" i="3"/>
  <c r="N106" i="3" s="1"/>
  <c r="I107" i="3"/>
  <c r="N107" i="3" s="1"/>
  <c r="I108" i="3"/>
  <c r="N108" i="3" s="1"/>
  <c r="I109" i="3"/>
  <c r="N109" i="3" s="1"/>
  <c r="I110" i="3"/>
  <c r="N110" i="3" s="1"/>
  <c r="I111" i="3"/>
  <c r="N111" i="3" s="1"/>
  <c r="I112" i="3"/>
  <c r="N112" i="3" s="1"/>
  <c r="I113" i="3"/>
  <c r="N113" i="3" s="1"/>
  <c r="I114" i="3"/>
  <c r="N114" i="3" s="1"/>
  <c r="I115" i="3"/>
  <c r="N115" i="3" s="1"/>
  <c r="I116" i="3"/>
  <c r="N116" i="3" s="1"/>
  <c r="I117" i="3"/>
  <c r="N117" i="3" s="1"/>
  <c r="I118" i="3"/>
  <c r="N118" i="3" s="1"/>
  <c r="I119" i="3"/>
  <c r="N119" i="3" s="1"/>
  <c r="I120" i="3"/>
  <c r="N120" i="3" s="1"/>
  <c r="I121" i="3"/>
  <c r="N121" i="3" s="1"/>
  <c r="I122" i="3"/>
  <c r="N122" i="3" s="1"/>
  <c r="I123" i="3"/>
  <c r="N123" i="3" s="1"/>
  <c r="I124" i="3"/>
  <c r="N124" i="3" s="1"/>
  <c r="I125" i="3"/>
  <c r="N125" i="3" s="1"/>
  <c r="I126" i="3"/>
  <c r="N126" i="3" s="1"/>
  <c r="I127" i="3"/>
  <c r="N127" i="3" s="1"/>
  <c r="I128" i="3"/>
  <c r="N128" i="3" s="1"/>
  <c r="I129" i="3"/>
  <c r="N129" i="3" s="1"/>
  <c r="I130" i="3"/>
  <c r="N130" i="3" s="1"/>
  <c r="I131" i="3"/>
  <c r="N131" i="3" s="1"/>
  <c r="I132" i="3"/>
  <c r="N132" i="3" s="1"/>
  <c r="I133" i="3"/>
  <c r="N133" i="3" s="1"/>
  <c r="I134" i="3"/>
  <c r="N134" i="3" s="1"/>
  <c r="I135" i="3"/>
  <c r="N135" i="3" s="1"/>
  <c r="I136" i="3"/>
  <c r="N136" i="3" s="1"/>
  <c r="I137" i="3"/>
  <c r="N137" i="3" s="1"/>
  <c r="I138" i="3"/>
  <c r="N138" i="3" s="1"/>
  <c r="I139" i="3"/>
  <c r="N139" i="3" s="1"/>
  <c r="I140" i="3"/>
  <c r="N140" i="3" s="1"/>
  <c r="I141" i="3"/>
  <c r="N141" i="3" s="1"/>
  <c r="I142" i="3"/>
  <c r="N142" i="3" s="1"/>
  <c r="I143" i="3"/>
  <c r="N143" i="3" s="1"/>
  <c r="I144" i="3"/>
  <c r="N144" i="3" s="1"/>
  <c r="I145" i="3"/>
  <c r="N145" i="3" s="1"/>
  <c r="I146" i="3"/>
  <c r="N146" i="3" s="1"/>
  <c r="I147" i="3"/>
  <c r="N147" i="3" s="1"/>
  <c r="I148" i="3"/>
  <c r="N148" i="3" s="1"/>
  <c r="I149" i="3"/>
  <c r="N149" i="3" s="1"/>
  <c r="I150" i="3"/>
  <c r="N150" i="3" s="1"/>
  <c r="I151" i="3"/>
  <c r="N151" i="3" s="1"/>
  <c r="I152" i="3"/>
  <c r="N152" i="3" s="1"/>
  <c r="I153" i="3"/>
  <c r="N153" i="3" s="1"/>
  <c r="I154" i="3"/>
  <c r="N154" i="3" s="1"/>
  <c r="I155" i="3"/>
  <c r="I156" i="3"/>
  <c r="N156" i="3" s="1"/>
  <c r="I157" i="3"/>
  <c r="N157" i="3" s="1"/>
  <c r="I158" i="3"/>
  <c r="N158" i="3" s="1"/>
  <c r="I159" i="3"/>
  <c r="N159" i="3" s="1"/>
  <c r="I160" i="3"/>
  <c r="N160" i="3" s="1"/>
  <c r="I161" i="3"/>
  <c r="N161" i="3" s="1"/>
  <c r="I162" i="3"/>
  <c r="N162" i="3" s="1"/>
  <c r="I163" i="3"/>
  <c r="N163" i="3" s="1"/>
  <c r="I164" i="3"/>
  <c r="N164" i="3" s="1"/>
  <c r="I165" i="3"/>
  <c r="N165" i="3" s="1"/>
  <c r="I166" i="3"/>
  <c r="N166" i="3" s="1"/>
  <c r="I167" i="3"/>
  <c r="N167" i="3" s="1"/>
  <c r="I168" i="3"/>
  <c r="N168" i="3" s="1"/>
  <c r="I169" i="3"/>
  <c r="N169" i="3" s="1"/>
  <c r="I170" i="3"/>
  <c r="N170" i="3" s="1"/>
  <c r="I171" i="3"/>
  <c r="N171" i="3" s="1"/>
  <c r="I172" i="3"/>
  <c r="N172" i="3" s="1"/>
  <c r="I173" i="3"/>
  <c r="N173" i="3" s="1"/>
  <c r="I174" i="3"/>
  <c r="N174" i="3" s="1"/>
  <c r="I175" i="3"/>
  <c r="N175" i="3" s="1"/>
  <c r="I176" i="3"/>
  <c r="N176" i="3" s="1"/>
  <c r="I177" i="3"/>
  <c r="N177" i="3" s="1"/>
  <c r="I178" i="3"/>
  <c r="N178" i="3" s="1"/>
  <c r="I179" i="3"/>
  <c r="N179" i="3" s="1"/>
  <c r="I180" i="3"/>
  <c r="N180" i="3" s="1"/>
  <c r="I181" i="3"/>
  <c r="N181" i="3" s="1"/>
  <c r="I182" i="3"/>
  <c r="N182" i="3" s="1"/>
  <c r="I183" i="3"/>
  <c r="N183" i="3" s="1"/>
  <c r="I184" i="3"/>
  <c r="N184" i="3" s="1"/>
  <c r="I185" i="3"/>
  <c r="N185" i="3" s="1"/>
  <c r="I186" i="3"/>
  <c r="N186" i="3" s="1"/>
  <c r="I187" i="3"/>
  <c r="N187" i="3" s="1"/>
  <c r="I188" i="3"/>
  <c r="N188" i="3" s="1"/>
  <c r="I189" i="3"/>
  <c r="N189" i="3" s="1"/>
  <c r="I190" i="3"/>
  <c r="N190" i="3" s="1"/>
  <c r="I191" i="3"/>
  <c r="I192" i="3"/>
  <c r="N192" i="3" s="1"/>
  <c r="I193" i="3"/>
  <c r="N193" i="3" s="1"/>
  <c r="I194" i="3"/>
  <c r="N194" i="3" s="1"/>
  <c r="I195" i="3"/>
  <c r="N195" i="3" s="1"/>
  <c r="I196" i="3"/>
  <c r="N196" i="3" s="1"/>
  <c r="I197" i="3"/>
  <c r="N197" i="3" s="1"/>
  <c r="I198" i="3"/>
  <c r="N198" i="3" s="1"/>
  <c r="I199" i="3"/>
  <c r="N199" i="3" s="1"/>
  <c r="I200" i="3"/>
  <c r="N200" i="3" s="1"/>
  <c r="F5" i="2"/>
  <c r="F8" i="2"/>
  <c r="F11" i="2"/>
  <c r="F14" i="2"/>
  <c r="F17" i="2"/>
  <c r="F20" i="2"/>
  <c r="F23" i="2"/>
  <c r="F26" i="2"/>
  <c r="P145" i="3"/>
  <c r="D3" i="2"/>
  <c r="F3" i="2" s="1"/>
  <c r="D4" i="2"/>
  <c r="F4" i="2" s="1"/>
  <c r="D5" i="2"/>
  <c r="E5" i="2" s="1"/>
  <c r="D6" i="2"/>
  <c r="E6" i="2" s="1"/>
  <c r="D7" i="2"/>
  <c r="I10" i="2" s="1"/>
  <c r="J10" i="2" s="1"/>
  <c r="D8" i="2"/>
  <c r="E8" i="2" s="1"/>
  <c r="D9" i="2"/>
  <c r="F9" i="2" s="1"/>
  <c r="D10" i="2"/>
  <c r="F10" i="2" s="1"/>
  <c r="D11" i="2"/>
  <c r="E11" i="2" s="1"/>
  <c r="D12" i="2"/>
  <c r="E12" i="2" s="1"/>
  <c r="D13" i="2"/>
  <c r="E13" i="2" s="1"/>
  <c r="D14" i="2"/>
  <c r="E14" i="2" s="1"/>
  <c r="D15" i="2"/>
  <c r="F15" i="2" s="1"/>
  <c r="D16" i="2"/>
  <c r="F16" i="2" s="1"/>
  <c r="D17" i="2"/>
  <c r="E17" i="2" s="1"/>
  <c r="D18" i="2"/>
  <c r="E18" i="2" s="1"/>
  <c r="D19" i="2"/>
  <c r="E19" i="2" s="1"/>
  <c r="D20" i="2"/>
  <c r="E20" i="2" s="1"/>
  <c r="D21" i="2"/>
  <c r="F21" i="2" s="1"/>
  <c r="D22" i="2"/>
  <c r="F22" i="2" s="1"/>
  <c r="D23" i="2"/>
  <c r="E23" i="2" s="1"/>
  <c r="D24" i="2"/>
  <c r="E24" i="2" s="1"/>
  <c r="D25" i="2"/>
  <c r="E25" i="2" s="1"/>
  <c r="D26" i="2"/>
  <c r="E26" i="2" s="1"/>
  <c r="D2" i="2"/>
  <c r="F2" i="2" s="1"/>
  <c r="O7" i="3" l="1"/>
  <c r="O37" i="3"/>
  <c r="O55" i="3"/>
  <c r="R23" i="3"/>
  <c r="L195" i="3"/>
  <c r="L183" i="3"/>
  <c r="L174" i="3"/>
  <c r="O174" i="3" s="1"/>
  <c r="P198" i="3"/>
  <c r="M139" i="3"/>
  <c r="P139" i="3" s="1"/>
  <c r="P186" i="3"/>
  <c r="O199" i="3"/>
  <c r="P177" i="3"/>
  <c r="N2" i="3"/>
  <c r="O130" i="3"/>
  <c r="L171" i="3"/>
  <c r="O171" i="3" s="1"/>
  <c r="M67" i="3"/>
  <c r="P67" i="3" s="1"/>
  <c r="M79" i="3"/>
  <c r="P79" i="3" s="1"/>
  <c r="P91" i="3"/>
  <c r="L198" i="3"/>
  <c r="O198" i="3" s="1"/>
  <c r="L163" i="3"/>
  <c r="O163" i="3" s="1"/>
  <c r="L25" i="3"/>
  <c r="O25" i="3" s="1"/>
  <c r="M121" i="3"/>
  <c r="P121" i="3" s="1"/>
  <c r="P162" i="3"/>
  <c r="P168" i="3"/>
  <c r="M181" i="3"/>
  <c r="P181" i="3" s="1"/>
  <c r="L103" i="3"/>
  <c r="O103" i="3" s="1"/>
  <c r="L162" i="3"/>
  <c r="O162" i="3" s="1"/>
  <c r="P25" i="3"/>
  <c r="O61" i="3"/>
  <c r="O79" i="3"/>
  <c r="O85" i="3"/>
  <c r="P103" i="3"/>
  <c r="P109" i="3"/>
  <c r="P175" i="3"/>
  <c r="O181" i="3"/>
  <c r="O187" i="3"/>
  <c r="P193" i="3"/>
  <c r="L193" i="3"/>
  <c r="O193" i="3" s="1"/>
  <c r="L180" i="3"/>
  <c r="O180" i="3" s="1"/>
  <c r="M169" i="3"/>
  <c r="P169" i="3" s="1"/>
  <c r="L159" i="3"/>
  <c r="O159" i="3" s="1"/>
  <c r="L137" i="3"/>
  <c r="O137" i="3" s="1"/>
  <c r="L119" i="3"/>
  <c r="O119" i="3" s="1"/>
  <c r="L101" i="3"/>
  <c r="O101" i="3" s="1"/>
  <c r="M61" i="3"/>
  <c r="L125" i="3"/>
  <c r="O125" i="3" s="1"/>
  <c r="P195" i="3"/>
  <c r="P183" i="3"/>
  <c r="P171" i="3"/>
  <c r="O148" i="3"/>
  <c r="L192" i="3"/>
  <c r="O192" i="3" s="1"/>
  <c r="M178" i="3"/>
  <c r="P178" i="3" s="1"/>
  <c r="L168" i="3"/>
  <c r="O168" i="3" s="1"/>
  <c r="L157" i="3"/>
  <c r="O157" i="3" s="1"/>
  <c r="L131" i="3"/>
  <c r="O131" i="3" s="1"/>
  <c r="M118" i="3"/>
  <c r="P118" i="3" s="1"/>
  <c r="L95" i="3"/>
  <c r="O95" i="3" s="1"/>
  <c r="M55" i="3"/>
  <c r="P55" i="3" s="1"/>
  <c r="O195" i="3"/>
  <c r="O183" i="3"/>
  <c r="M199" i="3"/>
  <c r="P199" i="3" s="1"/>
  <c r="L189" i="3"/>
  <c r="O189" i="3" s="1"/>
  <c r="L177" i="3"/>
  <c r="O177" i="3" s="1"/>
  <c r="L165" i="3"/>
  <c r="O165" i="3" s="1"/>
  <c r="L155" i="3"/>
  <c r="O155" i="3" s="1"/>
  <c r="M130" i="3"/>
  <c r="P130" i="3" s="1"/>
  <c r="L113" i="3"/>
  <c r="O113" i="3" s="1"/>
  <c r="L89" i="3"/>
  <c r="O89" i="3" s="1"/>
  <c r="M37" i="3"/>
  <c r="P37" i="3" s="1"/>
  <c r="L143" i="3"/>
  <c r="O143" i="3" s="1"/>
  <c r="L107" i="3"/>
  <c r="O107" i="3" s="1"/>
  <c r="P159" i="3"/>
  <c r="O136" i="3"/>
  <c r="P10" i="3"/>
  <c r="O94" i="3"/>
  <c r="O100" i="3"/>
  <c r="O112" i="3"/>
  <c r="O118" i="3"/>
  <c r="O154" i="3"/>
  <c r="O160" i="3"/>
  <c r="O166" i="3"/>
  <c r="O172" i="3"/>
  <c r="O178" i="3"/>
  <c r="O184" i="3"/>
  <c r="O190" i="3"/>
  <c r="O196" i="3"/>
  <c r="L186" i="3"/>
  <c r="O186" i="3" s="1"/>
  <c r="L175" i="3"/>
  <c r="O175" i="3" s="1"/>
  <c r="L149" i="3"/>
  <c r="O149" i="3" s="1"/>
  <c r="L127" i="3"/>
  <c r="O127" i="3" s="1"/>
  <c r="L109" i="3"/>
  <c r="O109" i="3" s="1"/>
  <c r="M85" i="3"/>
  <c r="P85" i="3" s="1"/>
  <c r="N95" i="3"/>
  <c r="P95" i="3"/>
  <c r="N59" i="3"/>
  <c r="P59" i="3"/>
  <c r="L16" i="3"/>
  <c r="O16" i="3" s="1"/>
  <c r="M16" i="3"/>
  <c r="P16" i="3" s="1"/>
  <c r="L34" i="3"/>
  <c r="O34" i="3" s="1"/>
  <c r="M34" i="3"/>
  <c r="P34" i="3" s="1"/>
  <c r="L52" i="3"/>
  <c r="O52" i="3" s="1"/>
  <c r="M52" i="3"/>
  <c r="P52" i="3" s="1"/>
  <c r="L70" i="3"/>
  <c r="O70" i="3" s="1"/>
  <c r="M70" i="3"/>
  <c r="P70" i="3" s="1"/>
  <c r="O167" i="3"/>
  <c r="O173" i="3"/>
  <c r="O179" i="3"/>
  <c r="O185" i="3"/>
  <c r="O197" i="3"/>
  <c r="M190" i="3"/>
  <c r="P190" i="3" s="1"/>
  <c r="M154" i="3"/>
  <c r="P154" i="3" s="1"/>
  <c r="M112" i="3"/>
  <c r="P112" i="3" s="1"/>
  <c r="M100" i="3"/>
  <c r="P100" i="3" s="1"/>
  <c r="N191" i="3"/>
  <c r="O191" i="3"/>
  <c r="N155" i="3"/>
  <c r="P155" i="3"/>
  <c r="L22" i="3"/>
  <c r="O22" i="3" s="1"/>
  <c r="M22" i="3"/>
  <c r="P22" i="3" s="1"/>
  <c r="L40" i="3"/>
  <c r="O40" i="3" s="1"/>
  <c r="M40" i="3"/>
  <c r="P40" i="3" s="1"/>
  <c r="L58" i="3"/>
  <c r="O58" i="3" s="1"/>
  <c r="M58" i="3"/>
  <c r="P58" i="3" s="1"/>
  <c r="L76" i="3"/>
  <c r="O76" i="3" s="1"/>
  <c r="M76" i="3"/>
  <c r="P76" i="3" s="1"/>
  <c r="L88" i="3"/>
  <c r="O88" i="3" s="1"/>
  <c r="M88" i="3"/>
  <c r="P88" i="3" s="1"/>
  <c r="L106" i="3"/>
  <c r="O106" i="3" s="1"/>
  <c r="M106" i="3"/>
  <c r="P106" i="3" s="1"/>
  <c r="L124" i="3"/>
  <c r="O124" i="3" s="1"/>
  <c r="M124" i="3"/>
  <c r="P124" i="3" s="1"/>
  <c r="L142" i="3"/>
  <c r="O142" i="3" s="1"/>
  <c r="M142" i="3"/>
  <c r="P142" i="3" s="1"/>
  <c r="M184" i="3"/>
  <c r="P184" i="3" s="1"/>
  <c r="M196" i="3"/>
  <c r="P196" i="3" s="1"/>
  <c r="M160" i="3"/>
  <c r="P160" i="3" s="1"/>
  <c r="P131" i="3"/>
  <c r="M19" i="3"/>
  <c r="P19" i="3" s="1"/>
  <c r="L19" i="3"/>
  <c r="O19" i="3" s="1"/>
  <c r="M31" i="3"/>
  <c r="P31" i="3" s="1"/>
  <c r="L31" i="3"/>
  <c r="L43" i="3"/>
  <c r="O43" i="3" s="1"/>
  <c r="M43" i="3"/>
  <c r="P43" i="3" s="1"/>
  <c r="L97" i="3"/>
  <c r="O97" i="3" s="1"/>
  <c r="M97" i="3"/>
  <c r="P97" i="3" s="1"/>
  <c r="L133" i="3"/>
  <c r="O133" i="3" s="1"/>
  <c r="M133" i="3"/>
  <c r="P133" i="3" s="1"/>
  <c r="L151" i="3"/>
  <c r="O151" i="3" s="1"/>
  <c r="M151" i="3"/>
  <c r="P151" i="3" s="1"/>
  <c r="M187" i="3"/>
  <c r="P187" i="3" s="1"/>
  <c r="M166" i="3"/>
  <c r="P166" i="3" s="1"/>
  <c r="M148" i="3"/>
  <c r="P148" i="3" s="1"/>
  <c r="M136" i="3"/>
  <c r="P136" i="3" s="1"/>
  <c r="M94" i="3"/>
  <c r="P94" i="3" s="1"/>
  <c r="M73" i="3"/>
  <c r="P73" i="3" s="1"/>
  <c r="M49" i="3"/>
  <c r="P49" i="3" s="1"/>
  <c r="L10" i="3"/>
  <c r="O10" i="3" s="1"/>
  <c r="N101" i="3"/>
  <c r="N53" i="3"/>
  <c r="P53" i="3"/>
  <c r="L4" i="3"/>
  <c r="O4" i="3" s="1"/>
  <c r="M4" i="3"/>
  <c r="P4" i="3" s="1"/>
  <c r="L28" i="3"/>
  <c r="O28" i="3" s="1"/>
  <c r="M28" i="3"/>
  <c r="P28" i="3" s="1"/>
  <c r="L46" i="3"/>
  <c r="O46" i="3" s="1"/>
  <c r="M46" i="3"/>
  <c r="P46" i="3" s="1"/>
  <c r="L64" i="3"/>
  <c r="O64" i="3" s="1"/>
  <c r="M64" i="3"/>
  <c r="P64" i="3" s="1"/>
  <c r="L82" i="3"/>
  <c r="O82" i="3" s="1"/>
  <c r="M82" i="3"/>
  <c r="P82" i="3" s="1"/>
  <c r="O161" i="3"/>
  <c r="L13" i="3"/>
  <c r="O13" i="3" s="1"/>
  <c r="M13" i="3"/>
  <c r="P13" i="3" s="1"/>
  <c r="L115" i="3"/>
  <c r="O115" i="3" s="1"/>
  <c r="M115" i="3"/>
  <c r="P115" i="3" s="1"/>
  <c r="M172" i="3"/>
  <c r="P172" i="3" s="1"/>
  <c r="L145" i="3"/>
  <c r="O145" i="3" s="1"/>
  <c r="L91" i="3"/>
  <c r="O91" i="3" s="1"/>
  <c r="M7" i="3"/>
  <c r="P7" i="3" s="1"/>
  <c r="P157" i="3"/>
  <c r="O139" i="3"/>
  <c r="O121" i="3"/>
  <c r="O73" i="3"/>
  <c r="O67" i="3"/>
  <c r="N45" i="3"/>
  <c r="N27" i="3"/>
  <c r="P174" i="3"/>
  <c r="P180" i="3"/>
  <c r="P192" i="3"/>
  <c r="N61" i="3"/>
  <c r="P61" i="3"/>
  <c r="N49" i="3"/>
  <c r="O49" i="3"/>
  <c r="N31" i="3"/>
  <c r="O31" i="3"/>
  <c r="N13" i="3"/>
  <c r="N7" i="3"/>
  <c r="L8" i="3"/>
  <c r="O8" i="3" s="1"/>
  <c r="M8" i="3"/>
  <c r="L14" i="3"/>
  <c r="O14" i="3" s="1"/>
  <c r="M14" i="3"/>
  <c r="P14" i="3" s="1"/>
  <c r="L20" i="3"/>
  <c r="O20" i="3" s="1"/>
  <c r="M20" i="3"/>
  <c r="P20" i="3" s="1"/>
  <c r="M26" i="3"/>
  <c r="P26" i="3" s="1"/>
  <c r="L26" i="3"/>
  <c r="O26" i="3" s="1"/>
  <c r="M32" i="3"/>
  <c r="P32" i="3" s="1"/>
  <c r="L32" i="3"/>
  <c r="O32" i="3" s="1"/>
  <c r="M38" i="3"/>
  <c r="P38" i="3" s="1"/>
  <c r="L38" i="3"/>
  <c r="O38" i="3" s="1"/>
  <c r="M44" i="3"/>
  <c r="P44" i="3" s="1"/>
  <c r="L44" i="3"/>
  <c r="O44" i="3" s="1"/>
  <c r="M50" i="3"/>
  <c r="P50" i="3" s="1"/>
  <c r="L50" i="3"/>
  <c r="O50" i="3" s="1"/>
  <c r="M56" i="3"/>
  <c r="P56" i="3" s="1"/>
  <c r="L56" i="3"/>
  <c r="O56" i="3" s="1"/>
  <c r="M62" i="3"/>
  <c r="P62" i="3" s="1"/>
  <c r="L62" i="3"/>
  <c r="O62" i="3" s="1"/>
  <c r="M68" i="3"/>
  <c r="L68" i="3"/>
  <c r="O68" i="3" s="1"/>
  <c r="M74" i="3"/>
  <c r="P74" i="3" s="1"/>
  <c r="L74" i="3"/>
  <c r="O74" i="3" s="1"/>
  <c r="M80" i="3"/>
  <c r="P80" i="3" s="1"/>
  <c r="L80" i="3"/>
  <c r="O80" i="3" s="1"/>
  <c r="M86" i="3"/>
  <c r="P86" i="3" s="1"/>
  <c r="L86" i="3"/>
  <c r="O86" i="3" s="1"/>
  <c r="M92" i="3"/>
  <c r="P92" i="3" s="1"/>
  <c r="L92" i="3"/>
  <c r="O92" i="3" s="1"/>
  <c r="M98" i="3"/>
  <c r="P98" i="3" s="1"/>
  <c r="L98" i="3"/>
  <c r="O98" i="3" s="1"/>
  <c r="M104" i="3"/>
  <c r="P104" i="3" s="1"/>
  <c r="L104" i="3"/>
  <c r="O104" i="3" s="1"/>
  <c r="M110" i="3"/>
  <c r="P110" i="3" s="1"/>
  <c r="L110" i="3"/>
  <c r="O110" i="3" s="1"/>
  <c r="M116" i="3"/>
  <c r="P116" i="3" s="1"/>
  <c r="L116" i="3"/>
  <c r="O116" i="3" s="1"/>
  <c r="M122" i="3"/>
  <c r="P122" i="3" s="1"/>
  <c r="L122" i="3"/>
  <c r="O122" i="3" s="1"/>
  <c r="M128" i="3"/>
  <c r="P128" i="3" s="1"/>
  <c r="L128" i="3"/>
  <c r="O128" i="3" s="1"/>
  <c r="M134" i="3"/>
  <c r="P134" i="3" s="1"/>
  <c r="L134" i="3"/>
  <c r="O134" i="3" s="1"/>
  <c r="M140" i="3"/>
  <c r="P140" i="3" s="1"/>
  <c r="L140" i="3"/>
  <c r="O140" i="3" s="1"/>
  <c r="M146" i="3"/>
  <c r="P146" i="3" s="1"/>
  <c r="L146" i="3"/>
  <c r="O146" i="3" s="1"/>
  <c r="M152" i="3"/>
  <c r="P152" i="3" s="1"/>
  <c r="L152" i="3"/>
  <c r="O152" i="3" s="1"/>
  <c r="L158" i="3"/>
  <c r="O158" i="3" s="1"/>
  <c r="M158" i="3"/>
  <c r="P158" i="3" s="1"/>
  <c r="L164" i="3"/>
  <c r="O164" i="3" s="1"/>
  <c r="M164" i="3"/>
  <c r="P164" i="3" s="1"/>
  <c r="L170" i="3"/>
  <c r="O170" i="3" s="1"/>
  <c r="M170" i="3"/>
  <c r="P170" i="3" s="1"/>
  <c r="L176" i="3"/>
  <c r="O176" i="3" s="1"/>
  <c r="M176" i="3"/>
  <c r="P176" i="3" s="1"/>
  <c r="L182" i="3"/>
  <c r="O182" i="3" s="1"/>
  <c r="M182" i="3"/>
  <c r="P182" i="3" s="1"/>
  <c r="L188" i="3"/>
  <c r="O188" i="3" s="1"/>
  <c r="M188" i="3"/>
  <c r="L194" i="3"/>
  <c r="O194" i="3" s="1"/>
  <c r="M194" i="3"/>
  <c r="P194" i="3" s="1"/>
  <c r="L200" i="3"/>
  <c r="O200" i="3" s="1"/>
  <c r="M200" i="3"/>
  <c r="P200" i="3" s="1"/>
  <c r="O169" i="3"/>
  <c r="P163" i="3"/>
  <c r="P127" i="3"/>
  <c r="N72" i="3"/>
  <c r="N66" i="3"/>
  <c r="N36" i="3"/>
  <c r="N18" i="3"/>
  <c r="L3" i="3"/>
  <c r="O3" i="3" s="1"/>
  <c r="M3" i="3"/>
  <c r="L9" i="3"/>
  <c r="O9" i="3" s="1"/>
  <c r="M9" i="3"/>
  <c r="P9" i="3" s="1"/>
  <c r="L15" i="3"/>
  <c r="O15" i="3" s="1"/>
  <c r="M15" i="3"/>
  <c r="P15" i="3" s="1"/>
  <c r="L21" i="3"/>
  <c r="O21" i="3" s="1"/>
  <c r="M21" i="3"/>
  <c r="P21" i="3" s="1"/>
  <c r="L27" i="3"/>
  <c r="O27" i="3" s="1"/>
  <c r="M27" i="3"/>
  <c r="P27" i="3" s="1"/>
  <c r="L33" i="3"/>
  <c r="O33" i="3" s="1"/>
  <c r="M33" i="3"/>
  <c r="P33" i="3" s="1"/>
  <c r="L39" i="3"/>
  <c r="O39" i="3" s="1"/>
  <c r="M39" i="3"/>
  <c r="P39" i="3" s="1"/>
  <c r="L45" i="3"/>
  <c r="O45" i="3" s="1"/>
  <c r="M45" i="3"/>
  <c r="P45" i="3" s="1"/>
  <c r="L51" i="3"/>
  <c r="O51" i="3" s="1"/>
  <c r="M51" i="3"/>
  <c r="P51" i="3" s="1"/>
  <c r="L57" i="3"/>
  <c r="O57" i="3" s="1"/>
  <c r="M57" i="3"/>
  <c r="P57" i="3" s="1"/>
  <c r="P165" i="3"/>
  <c r="P189" i="3"/>
  <c r="L2" i="3"/>
  <c r="O2" i="3" s="1"/>
  <c r="L63" i="3"/>
  <c r="O63" i="3" s="1"/>
  <c r="M63" i="3"/>
  <c r="P63" i="3" s="1"/>
  <c r="L69" i="3"/>
  <c r="O69" i="3" s="1"/>
  <c r="M69" i="3"/>
  <c r="P69" i="3" s="1"/>
  <c r="L75" i="3"/>
  <c r="O75" i="3" s="1"/>
  <c r="M75" i="3"/>
  <c r="P75" i="3" s="1"/>
  <c r="L81" i="3"/>
  <c r="O81" i="3" s="1"/>
  <c r="M81" i="3"/>
  <c r="P81" i="3" s="1"/>
  <c r="L87" i="3"/>
  <c r="O87" i="3" s="1"/>
  <c r="M87" i="3"/>
  <c r="P87" i="3" s="1"/>
  <c r="L93" i="3"/>
  <c r="O93" i="3" s="1"/>
  <c r="M93" i="3"/>
  <c r="P93" i="3" s="1"/>
  <c r="L99" i="3"/>
  <c r="O99" i="3" s="1"/>
  <c r="M99" i="3"/>
  <c r="P99" i="3" s="1"/>
  <c r="L105" i="3"/>
  <c r="O105" i="3" s="1"/>
  <c r="M105" i="3"/>
  <c r="P105" i="3" s="1"/>
  <c r="L111" i="3"/>
  <c r="O111" i="3" s="1"/>
  <c r="M111" i="3"/>
  <c r="P111" i="3" s="1"/>
  <c r="L117" i="3"/>
  <c r="O117" i="3" s="1"/>
  <c r="M117" i="3"/>
  <c r="P117" i="3" s="1"/>
  <c r="L123" i="3"/>
  <c r="O123" i="3" s="1"/>
  <c r="M123" i="3"/>
  <c r="P123" i="3" s="1"/>
  <c r="L129" i="3"/>
  <c r="O129" i="3" s="1"/>
  <c r="M129" i="3"/>
  <c r="P129" i="3" s="1"/>
  <c r="L135" i="3"/>
  <c r="O135" i="3" s="1"/>
  <c r="M135" i="3"/>
  <c r="P135" i="3" s="1"/>
  <c r="L141" i="3"/>
  <c r="O141" i="3" s="1"/>
  <c r="M141" i="3"/>
  <c r="P141" i="3" s="1"/>
  <c r="L147" i="3"/>
  <c r="O147" i="3" s="1"/>
  <c r="M147" i="3"/>
  <c r="P147" i="3" s="1"/>
  <c r="L153" i="3"/>
  <c r="O153" i="3" s="1"/>
  <c r="M153" i="3"/>
  <c r="P153" i="3" s="1"/>
  <c r="L83" i="3"/>
  <c r="O83" i="3" s="1"/>
  <c r="L77" i="3"/>
  <c r="O77" i="3" s="1"/>
  <c r="L71" i="3"/>
  <c r="O71" i="3" s="1"/>
  <c r="L65" i="3"/>
  <c r="O65" i="3" s="1"/>
  <c r="L59" i="3"/>
  <c r="O59" i="3" s="1"/>
  <c r="L53" i="3"/>
  <c r="O53" i="3" s="1"/>
  <c r="L47" i="3"/>
  <c r="O47" i="3" s="1"/>
  <c r="L41" i="3"/>
  <c r="O41" i="3" s="1"/>
  <c r="L35" i="3"/>
  <c r="O35" i="3" s="1"/>
  <c r="L29" i="3"/>
  <c r="O29" i="3" s="1"/>
  <c r="L23" i="3"/>
  <c r="O23" i="3" s="1"/>
  <c r="L5" i="3"/>
  <c r="O5" i="3" s="1"/>
  <c r="M5" i="3"/>
  <c r="P5" i="3" s="1"/>
  <c r="L11" i="3"/>
  <c r="O11" i="3" s="1"/>
  <c r="M11" i="3"/>
  <c r="P11" i="3" s="1"/>
  <c r="L17" i="3"/>
  <c r="O17" i="3" s="1"/>
  <c r="M17" i="3"/>
  <c r="P17" i="3" s="1"/>
  <c r="P23" i="3"/>
  <c r="P29" i="3"/>
  <c r="P35" i="3"/>
  <c r="P41" i="3"/>
  <c r="P47" i="3"/>
  <c r="P65" i="3"/>
  <c r="P71" i="3"/>
  <c r="P77" i="3"/>
  <c r="P83" i="3"/>
  <c r="P89" i="3"/>
  <c r="P101" i="3"/>
  <c r="P107" i="3"/>
  <c r="P113" i="3"/>
  <c r="P119" i="3"/>
  <c r="P125" i="3"/>
  <c r="P137" i="3"/>
  <c r="P143" i="3"/>
  <c r="P149" i="3"/>
  <c r="M197" i="3"/>
  <c r="P197" i="3" s="1"/>
  <c r="M191" i="3"/>
  <c r="P191" i="3" s="1"/>
  <c r="M185" i="3"/>
  <c r="P185" i="3" s="1"/>
  <c r="M179" i="3"/>
  <c r="P179" i="3" s="1"/>
  <c r="M173" i="3"/>
  <c r="P173" i="3" s="1"/>
  <c r="M167" i="3"/>
  <c r="P167" i="3" s="1"/>
  <c r="M161" i="3"/>
  <c r="P161" i="3" s="1"/>
  <c r="L6" i="3"/>
  <c r="O6" i="3" s="1"/>
  <c r="M6" i="3"/>
  <c r="P6" i="3" s="1"/>
  <c r="L12" i="3"/>
  <c r="O12" i="3" s="1"/>
  <c r="M12" i="3"/>
  <c r="P12" i="3" s="1"/>
  <c r="L18" i="3"/>
  <c r="O18" i="3" s="1"/>
  <c r="M18" i="3"/>
  <c r="P18" i="3" s="1"/>
  <c r="L24" i="3"/>
  <c r="O24" i="3" s="1"/>
  <c r="M24" i="3"/>
  <c r="P24" i="3" s="1"/>
  <c r="L30" i="3"/>
  <c r="O30" i="3" s="1"/>
  <c r="M30" i="3"/>
  <c r="P30" i="3" s="1"/>
  <c r="L36" i="3"/>
  <c r="O36" i="3" s="1"/>
  <c r="M36" i="3"/>
  <c r="P36" i="3" s="1"/>
  <c r="L42" i="3"/>
  <c r="O42" i="3" s="1"/>
  <c r="M42" i="3"/>
  <c r="P42" i="3" s="1"/>
  <c r="L48" i="3"/>
  <c r="O48" i="3" s="1"/>
  <c r="M48" i="3"/>
  <c r="P48" i="3" s="1"/>
  <c r="L54" i="3"/>
  <c r="O54" i="3" s="1"/>
  <c r="M54" i="3"/>
  <c r="P54" i="3" s="1"/>
  <c r="L60" i="3"/>
  <c r="O60" i="3" s="1"/>
  <c r="M60" i="3"/>
  <c r="P60" i="3" s="1"/>
  <c r="L66" i="3"/>
  <c r="O66" i="3" s="1"/>
  <c r="M66" i="3"/>
  <c r="P66" i="3" s="1"/>
  <c r="L72" i="3"/>
  <c r="O72" i="3" s="1"/>
  <c r="M72" i="3"/>
  <c r="P72" i="3" s="1"/>
  <c r="L78" i="3"/>
  <c r="O78" i="3" s="1"/>
  <c r="M78" i="3"/>
  <c r="P78" i="3" s="1"/>
  <c r="L84" i="3"/>
  <c r="O84" i="3" s="1"/>
  <c r="M84" i="3"/>
  <c r="P84" i="3" s="1"/>
  <c r="L90" i="3"/>
  <c r="O90" i="3" s="1"/>
  <c r="M90" i="3"/>
  <c r="P90" i="3" s="1"/>
  <c r="L96" i="3"/>
  <c r="O96" i="3" s="1"/>
  <c r="M96" i="3"/>
  <c r="P96" i="3" s="1"/>
  <c r="L102" i="3"/>
  <c r="O102" i="3" s="1"/>
  <c r="M102" i="3"/>
  <c r="P102" i="3" s="1"/>
  <c r="L108" i="3"/>
  <c r="O108" i="3" s="1"/>
  <c r="M108" i="3"/>
  <c r="P108" i="3" s="1"/>
  <c r="L114" i="3"/>
  <c r="O114" i="3" s="1"/>
  <c r="M114" i="3"/>
  <c r="P114" i="3" s="1"/>
  <c r="L120" i="3"/>
  <c r="O120" i="3" s="1"/>
  <c r="M120" i="3"/>
  <c r="P120" i="3" s="1"/>
  <c r="L126" i="3"/>
  <c r="O126" i="3" s="1"/>
  <c r="M126" i="3"/>
  <c r="P126" i="3" s="1"/>
  <c r="L132" i="3"/>
  <c r="O132" i="3" s="1"/>
  <c r="M132" i="3"/>
  <c r="P132" i="3" s="1"/>
  <c r="L138" i="3"/>
  <c r="O138" i="3" s="1"/>
  <c r="M138" i="3"/>
  <c r="P138" i="3" s="1"/>
  <c r="L144" i="3"/>
  <c r="O144" i="3" s="1"/>
  <c r="M144" i="3"/>
  <c r="P144" i="3" s="1"/>
  <c r="L150" i="3"/>
  <c r="O150" i="3" s="1"/>
  <c r="M150" i="3"/>
  <c r="P150" i="3" s="1"/>
  <c r="L156" i="3"/>
  <c r="O156" i="3" s="1"/>
  <c r="M156" i="3"/>
  <c r="P156" i="3" s="1"/>
  <c r="P3" i="3"/>
  <c r="P188" i="3"/>
  <c r="P68" i="3"/>
  <c r="P8" i="3"/>
  <c r="E16" i="2"/>
  <c r="E4" i="2"/>
  <c r="E21" i="2"/>
  <c r="E15" i="2"/>
  <c r="E9" i="2"/>
  <c r="E3" i="2"/>
  <c r="F25" i="2"/>
  <c r="F19" i="2"/>
  <c r="F13" i="2"/>
  <c r="F7" i="2"/>
  <c r="E22" i="2"/>
  <c r="E10" i="2"/>
  <c r="E2" i="2"/>
  <c r="F24" i="2"/>
  <c r="F18" i="2"/>
  <c r="F12" i="2"/>
  <c r="F6" i="2"/>
  <c r="E7" i="2"/>
  <c r="R21" i="3" l="1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tc={BE5164A3-EE33-4A9C-A123-AC9A05DE26CF}</author>
  </authors>
  <commentList>
    <comment ref="I1" authorId="0" shapeId="0" xr:uid="{BE5164A3-EE33-4A9C-A123-AC9A05DE26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Otra opción sería
=SI(B2="USD",H2*T2,H2)</t>
      </text>
    </comment>
  </commentList>
</comments>
</file>

<file path=xl/sharedStrings.xml><?xml version="1.0" encoding="utf-8"?>
<sst xmlns="http://schemas.openxmlformats.org/spreadsheetml/2006/main" count="923" uniqueCount="162">
  <si>
    <t>Nombre</t>
  </si>
  <si>
    <t>No. Cuenta</t>
  </si>
  <si>
    <t>Clase</t>
  </si>
  <si>
    <t>Calificación</t>
  </si>
  <si>
    <t>Producto</t>
  </si>
  <si>
    <t>Cantidad</t>
  </si>
  <si>
    <t>Precio</t>
  </si>
  <si>
    <t>Ticket Total</t>
  </si>
  <si>
    <t>%Total</t>
  </si>
  <si>
    <t>Venta media</t>
  </si>
  <si>
    <t>Sacapuntas-Azul</t>
  </si>
  <si>
    <t>Vaso-Blanco</t>
  </si>
  <si>
    <t>Mouse-Violeta</t>
  </si>
  <si>
    <t>Cuaderno-Café</t>
  </si>
  <si>
    <t>Regla-Morado</t>
  </si>
  <si>
    <t>Sacapuntas-Amarillo</t>
  </si>
  <si>
    <t>Plumón-Blanco</t>
  </si>
  <si>
    <t>Cuaderno-Blanco</t>
  </si>
  <si>
    <t>Compás-Café</t>
  </si>
  <si>
    <t>Cable-Blanco</t>
  </si>
  <si>
    <t>Vaso-Amarillo</t>
  </si>
  <si>
    <t>Sacapuntas-Violeta</t>
  </si>
  <si>
    <t>Teclado-Amarillo</t>
  </si>
  <si>
    <t>Cable-Morado</t>
  </si>
  <si>
    <t>Libro-Rojo</t>
  </si>
  <si>
    <t>Regla-Amarillo</t>
  </si>
  <si>
    <t>Sacapuntas-Blanco</t>
  </si>
  <si>
    <t>Sacapuntas-Morado</t>
  </si>
  <si>
    <t>Termo-Azul</t>
  </si>
  <si>
    <t>Sacapuntas-Verde</t>
  </si>
  <si>
    <t>Lapiz-Verde</t>
  </si>
  <si>
    <t>Termo-Negro</t>
  </si>
  <si>
    <t>Goma-Morado</t>
  </si>
  <si>
    <t>Mouse-Café</t>
  </si>
  <si>
    <t>Termo-Morado</t>
  </si>
  <si>
    <t>Fecha</t>
  </si>
  <si>
    <t>Divisa</t>
  </si>
  <si>
    <t>Oficina</t>
  </si>
  <si>
    <t>Cliente</t>
  </si>
  <si>
    <t>SubOperación</t>
  </si>
  <si>
    <t>Plazo</t>
  </si>
  <si>
    <t>Saldo</t>
  </si>
  <si>
    <t>Saldo VAL</t>
  </si>
  <si>
    <t>Tasa Pagada</t>
  </si>
  <si>
    <t>Tasa Ref</t>
  </si>
  <si>
    <t>Spread</t>
  </si>
  <si>
    <t>%Tasa Ref</t>
  </si>
  <si>
    <t>Tasa Ponderad</t>
  </si>
  <si>
    <t>Spread Pond</t>
  </si>
  <si>
    <t>%Tasa Pond</t>
  </si>
  <si>
    <t>USD</t>
  </si>
  <si>
    <t>Guadalajara</t>
  </si>
  <si>
    <t>Grupo Nacional Provincial</t>
  </si>
  <si>
    <t>Depósitos a la vista</t>
  </si>
  <si>
    <t>Monterrey</t>
  </si>
  <si>
    <t>Cemex</t>
  </si>
  <si>
    <t>Certificado de Depósito</t>
  </si>
  <si>
    <t>MXN</t>
  </si>
  <si>
    <t>CDMX</t>
  </si>
  <si>
    <t>Comisión Federal de Electricidad</t>
  </si>
  <si>
    <t>Alsea</t>
  </si>
  <si>
    <t>Nemak</t>
  </si>
  <si>
    <t>Grupo México</t>
  </si>
  <si>
    <t>Depósitos a Plazo</t>
  </si>
  <si>
    <t>FEMSA División Salud</t>
  </si>
  <si>
    <t>Grupo Elektra</t>
  </si>
  <si>
    <t>Corporativo Fragua</t>
  </si>
  <si>
    <t>Grupo Bimbo</t>
  </si>
  <si>
    <t>Banobras</t>
  </si>
  <si>
    <t>Tiendas Elektra</t>
  </si>
  <si>
    <t>Americas Mining Corporation</t>
  </si>
  <si>
    <t>Coppel</t>
  </si>
  <si>
    <t>Grupo Salinas</t>
  </si>
  <si>
    <t>Banco Azteca</t>
  </si>
  <si>
    <t>INFONAVIT</t>
  </si>
  <si>
    <t>Alpek</t>
  </si>
  <si>
    <t>Xignux</t>
  </si>
  <si>
    <t>Arca Continental</t>
  </si>
  <si>
    <t>Bachoco</t>
  </si>
  <si>
    <t>DeAcero</t>
  </si>
  <si>
    <t>Grupo Carso</t>
  </si>
  <si>
    <t>Grupo Sanborns</t>
  </si>
  <si>
    <t>Coca-Cola FEMSA</t>
  </si>
  <si>
    <t>Grupo Financiero Banorte</t>
  </si>
  <si>
    <t>Organización Soriana</t>
  </si>
  <si>
    <t>Cinépolis</t>
  </si>
  <si>
    <t>Grupo Televisa</t>
  </si>
  <si>
    <t>Mabe</t>
  </si>
  <si>
    <t>SuKarne</t>
  </si>
  <si>
    <t>Grupo Lala</t>
  </si>
  <si>
    <t>Grupo Desc</t>
  </si>
  <si>
    <t>América Móvil</t>
  </si>
  <si>
    <t>Grupo BAL</t>
  </si>
  <si>
    <t>El Puerto de Liverpool</t>
  </si>
  <si>
    <t>Oxxo</t>
  </si>
  <si>
    <t>Grupo Aeroméxico</t>
  </si>
  <si>
    <t>Orbia Advance Corporation</t>
  </si>
  <si>
    <t>Fomento Económico Mexicano</t>
  </si>
  <si>
    <t>Alfa</t>
  </si>
  <si>
    <t>Gruma</t>
  </si>
  <si>
    <t>Sigma Alimentos</t>
  </si>
  <si>
    <t>Petróleos Mexicanos</t>
  </si>
  <si>
    <t>Grupo Financiero Inbursa</t>
  </si>
  <si>
    <t>Grupo Empresarial Ángeles</t>
  </si>
  <si>
    <t>Industrias Peñoles</t>
  </si>
  <si>
    <t>Villacero</t>
  </si>
  <si>
    <t>Chedraui</t>
  </si>
  <si>
    <t>TASAS</t>
  </si>
  <si>
    <t>Referencia</t>
  </si>
  <si>
    <t>T.C</t>
  </si>
  <si>
    <t>1. Valoriza el Saldo</t>
  </si>
  <si>
    <t>2. Asigna la Tasa de Referencia correspondiente según la moneda</t>
  </si>
  <si>
    <t>3. Calcula el Spread, %Tasa Ref</t>
  </si>
  <si>
    <t>Preguntas a resolver</t>
  </si>
  <si>
    <t>¿Cuál es el producto que más dinero tiene captado?</t>
  </si>
  <si>
    <t>¿Qué Oficina es la que es más cara?</t>
  </si>
  <si>
    <t>¿Qué divisa tiene menos dinero captado?</t>
  </si>
  <si>
    <t>¿Qué producto es el más caro?</t>
  </si>
  <si>
    <t>¿Cuál es el top 10 clientes con más dinero?</t>
  </si>
  <si>
    <t>¿Cuál es el top 10 clientes más caros?</t>
  </si>
  <si>
    <t>1. Identificar valores duplicados</t>
  </si>
  <si>
    <t>2. ¿Qué productos están vendiendo por encima de la media?</t>
  </si>
  <si>
    <t>3. ¿Cuál es el top 10  Total de Tickets?</t>
  </si>
  <si>
    <t>4. Realiza una gráfica de barras en cada selda según su %Total</t>
  </si>
  <si>
    <t>5. Realiza un semáforo que indique si el total del ticket está por encima de la media, cerca a la media o por debajo de esta.</t>
  </si>
  <si>
    <t>6. Realiza un histograma de los valores de Cantidad, Precio y Ticket Total en las celdas B32, C32 y D32</t>
  </si>
  <si>
    <t>Lista de Alumnos</t>
  </si>
  <si>
    <t>Fernando</t>
  </si>
  <si>
    <t>Luis</t>
  </si>
  <si>
    <t>Diego</t>
  </si>
  <si>
    <t>Emiliano</t>
  </si>
  <si>
    <t>Brayan</t>
  </si>
  <si>
    <t>Euri</t>
  </si>
  <si>
    <t>Hannya</t>
  </si>
  <si>
    <t>Kriztal</t>
  </si>
  <si>
    <t>Victor</t>
  </si>
  <si>
    <t>Objetivos de clase:</t>
  </si>
  <si>
    <t>1. Realizar una validación de datos para el listado de alumnos</t>
  </si>
  <si>
    <t>2. Realiza una validación de datos restrictiva para el número de cuenta</t>
  </si>
  <si>
    <t>3. Realiza una validación de datos donde se revise si existen clases duplicadas.</t>
  </si>
  <si>
    <t>Tarea: Realiza una validación de datos donde "Calificación" sea una columna que puede tomar valores únicamente del 0 al 10</t>
  </si>
  <si>
    <t>Cris</t>
  </si>
  <si>
    <t>123-45</t>
  </si>
  <si>
    <t>123-56</t>
  </si>
  <si>
    <t>456-32</t>
  </si>
  <si>
    <t>111-22</t>
  </si>
  <si>
    <t>Excel 1</t>
  </si>
  <si>
    <t>Excel 2</t>
  </si>
  <si>
    <t>Python 1</t>
  </si>
  <si>
    <t xml:space="preserve">Verdero </t>
  </si>
  <si>
    <t>=CONTAR.SI(C:C,C2)=1</t>
  </si>
  <si>
    <t>Promedio</t>
  </si>
  <si>
    <t>Limite inferior</t>
  </si>
  <si>
    <t>Etiquetas de fila</t>
  </si>
  <si>
    <t>Total general</t>
  </si>
  <si>
    <t>Etiquetas de columna</t>
  </si>
  <si>
    <t>Suma de %TasaPromedio_Calculada</t>
  </si>
  <si>
    <t>1. Aprender a crear Campos Calculados</t>
  </si>
  <si>
    <t>2. Aprender a crear Elementos Calculados</t>
  </si>
  <si>
    <t>3. Aprender a darle formato a nuestras Tablas dinámicas</t>
  </si>
  <si>
    <t>4. Filtros dinámicos (Segmentación de datos)</t>
  </si>
  <si>
    <t>5. Gráficas y tablas dinámicas.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</si>
</sst>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4" xfId="0" applyNumberFormat="1" applyBorder="1"/>
    <xf numFmtId="164" fontId="0" fillId="0" borderId="0" xfId="0" applyNumberFormat="1"/>
    <xf numFmtId="165" fontId="0" fillId="0" borderId="0" xfId="2" applyNumberFormat="1" applyFont="1" applyBorder="1"/>
    <xf numFmtId="14" fontId="0" fillId="0" borderId="6" xfId="0" applyNumberFormat="1" applyBorder="1"/>
    <xf numFmtId="164" fontId="0" fillId="0" borderId="7" xfId="0" applyNumberFormat="1" applyBorder="1"/>
    <xf numFmtId="0" fontId="0" fillId="0" borderId="1" xfId="0" applyBorder="1"/>
    <xf numFmtId="0" fontId="0" fillId="0" borderId="2" xfId="0" applyBorder="1"/>
    <xf numFmtId="0" fontId="0" fillId="2" borderId="9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2" xfId="0" applyBorder="1"/>
    <xf numFmtId="0" fontId="0" fillId="6" borderId="0" xfId="0" applyFill="1"/>
    <xf numFmtId="0" fontId="0" fillId="0" borderId="0" xfId="0" quotePrefix="1"/>
    <xf numFmtId="10" fontId="0" fillId="0" borderId="0" xfId="2" applyNumberFormat="1" applyFont="1"/>
    <xf numFmtId="164" fontId="0" fillId="0" borderId="0" xfId="0" applyNumberFormat="1" applyAlignment="1">
      <alignment horizontal="center"/>
    </xf>
    <xf numFmtId="164" fontId="0" fillId="0" borderId="13" xfId="0" applyNumberFormat="1" applyBorder="1"/>
    <xf numFmtId="166" fontId="0" fillId="0" borderId="13" xfId="2" applyNumberFormat="1" applyFont="1" applyBorder="1"/>
    <xf numFmtId="166" fontId="0" fillId="0" borderId="4" xfId="2" applyNumberFormat="1" applyFont="1" applyBorder="1"/>
    <xf numFmtId="166" fontId="0" fillId="0" borderId="5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0" borderId="0" xfId="2" applyNumberFormat="1" applyFont="1" applyBorder="1"/>
    <xf numFmtId="10" fontId="0" fillId="0" borderId="7" xfId="2" applyNumberFormat="1" applyFont="1" applyBorder="1"/>
    <xf numFmtId="166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Perez" id="{93FE0050-09A7-4E64-B55C-8B9DE4D60FA7}" userId="943db15f0bc9159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Perez" refreshedDate="45885.464809953701" createdVersion="8" refreshedVersion="8" minRefreshableVersion="3" recordCount="199" xr:uid="{87BBC4EE-44E2-4B80-AFEC-623C114141A2}">
  <cacheSource type="worksheet">
    <worksheetSource ref="A1:P200" sheet="Tablas Dinámicas"/>
  </cacheSource>
  <cacheFields count="19">
    <cacheField name="Fecha" numFmtId="14">
      <sharedItems containsSemiMixedTypes="0" containsNonDate="0" containsDate="1" containsString="0" minDate="2025-06-04T00:00:00" maxDate="2025-06-05T00:00:00"/>
    </cacheField>
    <cacheField name="Divisa" numFmtId="0">
      <sharedItems count="2">
        <s v="USD"/>
        <s v="MXN"/>
      </sharedItems>
    </cacheField>
    <cacheField name="Oficina" numFmtId="0">
      <sharedItems count="3">
        <s v="Guadalajara"/>
        <s v="Monterrey"/>
        <s v="CDMX"/>
      </sharedItems>
    </cacheField>
    <cacheField name="Cliente" numFmtId="0">
      <sharedItems count="49">
        <s v="Grupo Nacional Provincial"/>
        <s v="Cemex"/>
        <s v="Comisión Federal de Electricidad"/>
        <s v="Alsea"/>
        <s v="Nemak"/>
        <s v="Grupo México"/>
        <s v="FEMSA División Salud"/>
        <s v="Grupo Elektra"/>
        <s v="Corporativo Fragua"/>
        <s v="Grupo Bimbo"/>
        <s v="Banobras"/>
        <s v="Tiendas Elektra"/>
        <s v="Americas Mining Corporation"/>
        <s v="Coppel"/>
        <s v="Grupo Salinas"/>
        <s v="Banco Azteca"/>
        <s v="INFONAVIT"/>
        <s v="Alpek"/>
        <s v="Xignux"/>
        <s v="Arca Continental"/>
        <s v="Bachoco"/>
        <s v="DeAcero"/>
        <s v="Grupo Carso"/>
        <s v="Grupo Sanborns"/>
        <s v="Coca-Cola FEMSA"/>
        <s v="Grupo Financiero Banorte"/>
        <s v="Organización Soriana"/>
        <s v="Cinépolis"/>
        <s v="Grupo Televisa"/>
        <s v="Mabe"/>
        <s v="SuKarne"/>
        <s v="Grupo Lala"/>
        <s v="Grupo Desc"/>
        <s v="América Móvil"/>
        <s v="Grupo BAL"/>
        <s v="El Puerto de Liverpool"/>
        <s v="Oxxo"/>
        <s v="Grupo Aeroméxico"/>
        <s v="Orbia Advance Corporation"/>
        <s v="Fomento Económico Mexicano"/>
        <s v="Alfa"/>
        <s v="Gruma"/>
        <s v="Sigma Alimentos"/>
        <s v="Petróleos Mexicanos"/>
        <s v="Grupo Financiero Inbursa"/>
        <s v="Grupo Empresarial Ángeles"/>
        <s v="Industrias Peñoles"/>
        <s v="Villacero"/>
        <s v="Chedraui"/>
      </sharedItems>
    </cacheField>
    <cacheField name="SubOperación" numFmtId="0">
      <sharedItems containsSemiMixedTypes="0" containsString="0" containsNumber="1" containsInteger="1" minValue="1" maxValue="7"/>
    </cacheField>
    <cacheField name="Producto" numFmtId="0">
      <sharedItems count="3">
        <s v="Depósitos a la vista"/>
        <s v="Certificado de Depósito"/>
        <s v="Depósitos a Plazo"/>
      </sharedItems>
    </cacheField>
    <cacheField name="Plazo" numFmtId="0">
      <sharedItems containsSemiMixedTypes="0" containsString="0" containsNumber="1" containsInteger="1" minValue="1" maxValue="317"/>
    </cacheField>
    <cacheField name="Saldo" numFmtId="164">
      <sharedItems containsSemiMixedTypes="0" containsString="0" containsNumber="1" minValue="4879136.2365036951" maxValue="1899036866"/>
    </cacheField>
    <cacheField name="Saldo VAL" numFmtId="164">
      <sharedItems containsSemiMixedTypes="0" containsString="0" containsNumber="1" minValue="74393217" maxValue="1985462073"/>
    </cacheField>
    <cacheField name="Tasa Pagada" numFmtId="0">
      <sharedItems containsSemiMixedTypes="0" containsString="0" containsNumber="1" minValue="1.4124000000000003E-2" maxValue="9.3280000000000002E-2"/>
    </cacheField>
    <cacheField name="Tasa Ref" numFmtId="166">
      <sharedItems containsSemiMixedTypes="0" containsString="0" containsNumber="1" minValue="4.2800000000000005E-2" maxValue="8.48E-2"/>
    </cacheField>
    <cacheField name="Spread" numFmtId="166">
      <sharedItems containsSemiMixedTypes="0" containsString="0" containsNumber="1" minValue="-5.9359999999999996E-2" maxValue="8.4800000000000014E-3"/>
    </cacheField>
    <cacheField name="%Tasa Ref" numFmtId="166">
      <sharedItems containsSemiMixedTypes="0" containsString="0" containsNumber="1" minValue="0.3" maxValue="1.1000000000000001"/>
    </cacheField>
    <cacheField name="Tasa Ponderad" numFmtId="0">
      <sharedItems containsSemiMixedTypes="0" containsString="0" containsNumber="1" minValue="2418768.3703040001" maxValue="168034819.28265601"/>
    </cacheField>
    <cacheField name="Spread Pond" numFmtId="0">
      <sharedItems containsSemiMixedTypes="0" containsString="0" containsNumber="1" minValue="-88502655.234559998" maxValue="9511404.8650560174"/>
    </cacheField>
    <cacheField name="%Tasa Pond" numFmtId="0">
      <sharedItems containsSemiMixedTypes="0" containsString="0" containsNumber="1" minValue="33215218.559999999" maxValue="1981542680.22"/>
    </cacheField>
    <cacheField name="%TasaPromedio_Calculada" numFmtId="0" formula="IFERROR('%Tasa Pond'/'Saldo VAL',0)" databaseField="0"/>
    <cacheField name="Tasa_Prom_Calcu" numFmtId="0" formula="IFERROR('Tasa Ponderad'/'Saldo VAL',0)" databaseField="0"/>
    <cacheField name="Spread_Prom_Pond" numFmtId="0" formula="IFERROR('Spread Pond'/'Saldo VAL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25-06-04T00:00:00"/>
    <x v="0"/>
    <x v="0"/>
    <x v="0"/>
    <n v="1"/>
    <x v="0"/>
    <n v="1"/>
    <n v="28649029.307749599"/>
    <n v="550052768"/>
    <n v="3.6380000000000003E-2"/>
    <n v="4.2800000000000005E-2"/>
    <n v="-6.4200000000000021E-3"/>
    <n v="0.85"/>
    <n v="20010919.699840002"/>
    <n v="-3531338.770560001"/>
    <n v="467544852.80000001"/>
  </r>
  <r>
    <d v="2025-06-04T00:00:00"/>
    <x v="0"/>
    <x v="1"/>
    <x v="1"/>
    <n v="1"/>
    <x v="1"/>
    <n v="245"/>
    <n v="44976649.166393228"/>
    <n v="863538171"/>
    <n v="4.579600000000001E-2"/>
    <n v="4.2800000000000005E-2"/>
    <n v="2.9960000000000056E-3"/>
    <n v="1.07"/>
    <n v="39546594.079116009"/>
    <n v="2587160.3603160051"/>
    <n v="923985842.97000003"/>
  </r>
  <r>
    <d v="2025-06-04T00:00:00"/>
    <x v="1"/>
    <x v="2"/>
    <x v="2"/>
    <n v="1"/>
    <x v="0"/>
    <n v="1"/>
    <n v="462481563"/>
    <n v="462481563"/>
    <n v="4.3248000000000002E-2"/>
    <n v="8.48E-2"/>
    <n v="-4.1551999999999999E-2"/>
    <n v="0.51"/>
    <n v="20001402.636624001"/>
    <n v="-19217033.905775998"/>
    <n v="235865597.13"/>
  </r>
  <r>
    <d v="2025-06-04T00:00:00"/>
    <x v="1"/>
    <x v="0"/>
    <x v="3"/>
    <n v="1"/>
    <x v="0"/>
    <n v="1"/>
    <n v="1028683324"/>
    <n v="1028683324"/>
    <n v="6.3600000000000004E-2"/>
    <n v="8.48E-2"/>
    <n v="-2.1199999999999997E-2"/>
    <n v="0.75"/>
    <n v="65424259.406400003"/>
    <n v="-21808086.468799997"/>
    <n v="771512493"/>
  </r>
  <r>
    <d v="2025-06-04T00:00:00"/>
    <x v="0"/>
    <x v="1"/>
    <x v="4"/>
    <n v="1"/>
    <x v="0"/>
    <n v="1"/>
    <n v="15450669.697964031"/>
    <n v="296648223"/>
    <n v="2.3540000000000005E-2"/>
    <n v="4.2800000000000005E-2"/>
    <n v="-1.9259999999999999E-2"/>
    <n v="0.55000000000000004"/>
    <n v="6983099.169420002"/>
    <n v="-5713444.7749800002"/>
    <n v="163156522.65000001"/>
  </r>
  <r>
    <d v="2025-06-04T00:00:00"/>
    <x v="1"/>
    <x v="0"/>
    <x v="5"/>
    <n v="1"/>
    <x v="2"/>
    <n v="34"/>
    <n v="204685877"/>
    <n v="204685877"/>
    <n v="7.5471999999999997E-2"/>
    <n v="8.48E-2"/>
    <n v="-9.328000000000003E-3"/>
    <n v="0.89"/>
    <n v="15448052.508943999"/>
    <n v="-1909309.8606560007"/>
    <n v="182170430.53"/>
  </r>
  <r>
    <d v="2025-06-04T00:00:00"/>
    <x v="1"/>
    <x v="1"/>
    <x v="6"/>
    <n v="1"/>
    <x v="0"/>
    <n v="1"/>
    <n v="234454723"/>
    <n v="234454723"/>
    <n v="4.4096000000000003E-2"/>
    <n v="8.48E-2"/>
    <n v="-4.0703999999999997E-2"/>
    <n v="0.52"/>
    <n v="10338515.465408001"/>
    <n v="-9543245.0449919999"/>
    <n v="121916455.96000001"/>
  </r>
  <r>
    <d v="2025-06-04T00:00:00"/>
    <x v="1"/>
    <x v="1"/>
    <x v="7"/>
    <n v="1"/>
    <x v="2"/>
    <n v="14"/>
    <n v="156006812"/>
    <n v="156006812"/>
    <n v="8.3103999999999997E-2"/>
    <n v="8.48E-2"/>
    <n v="-1.6960000000000031E-3"/>
    <n v="0.98"/>
    <n v="12964790.104448"/>
    <n v="-264587.55315200047"/>
    <n v="152886675.75999999"/>
  </r>
  <r>
    <d v="2025-06-04T00:00:00"/>
    <x v="1"/>
    <x v="2"/>
    <x v="8"/>
    <n v="1"/>
    <x v="0"/>
    <n v="1"/>
    <n v="132414103"/>
    <n v="132414103"/>
    <n v="5.0880000000000002E-2"/>
    <n v="8.48E-2"/>
    <n v="-3.3919999999999999E-2"/>
    <n v="0.6"/>
    <n v="6737229.5606399998"/>
    <n v="-4491486.3737599999"/>
    <n v="79448461.799999997"/>
  </r>
  <r>
    <d v="2025-06-04T00:00:00"/>
    <x v="1"/>
    <x v="2"/>
    <x v="9"/>
    <n v="1"/>
    <x v="0"/>
    <n v="1"/>
    <n v="155039403"/>
    <n v="155039403"/>
    <n v="2.6287999999999999E-2"/>
    <n v="8.48E-2"/>
    <n v="-5.8512000000000002E-2"/>
    <n v="0.31"/>
    <n v="4075675.8260639999"/>
    <n v="-9071665.5483360011"/>
    <n v="48062214.93"/>
  </r>
  <r>
    <d v="2025-06-04T00:00:00"/>
    <x v="0"/>
    <x v="2"/>
    <x v="0"/>
    <n v="2"/>
    <x v="0"/>
    <n v="1"/>
    <n v="43422764.001520857"/>
    <n v="833704042"/>
    <n v="3.3812000000000002E-2"/>
    <n v="4.2800000000000005E-2"/>
    <n v="-8.9880000000000029E-3"/>
    <n v="0.78999999999999992"/>
    <n v="28189201.068104003"/>
    <n v="-7493331.9294960024"/>
    <n v="658626193.17999995"/>
  </r>
  <r>
    <d v="2025-06-04T00:00:00"/>
    <x v="1"/>
    <x v="1"/>
    <x v="10"/>
    <n v="1"/>
    <x v="0"/>
    <n v="1"/>
    <n v="782745192"/>
    <n v="782745192"/>
    <n v="5.2575999999999998E-2"/>
    <n v="8.48E-2"/>
    <n v="-3.2224000000000003E-2"/>
    <n v="0.62"/>
    <n v="41153611.214591995"/>
    <n v="-25223181.067008004"/>
    <n v="485302019.04000002"/>
  </r>
  <r>
    <d v="2025-06-04T00:00:00"/>
    <x v="1"/>
    <x v="1"/>
    <x v="11"/>
    <n v="1"/>
    <x v="0"/>
    <n v="1"/>
    <n v="1490947696"/>
    <n v="1490947696"/>
    <n v="2.5440000000000001E-2"/>
    <n v="8.48E-2"/>
    <n v="-5.9359999999999996E-2"/>
    <n v="0.3"/>
    <n v="37929709.386239998"/>
    <n v="-88502655.234559998"/>
    <n v="447284308.80000001"/>
  </r>
  <r>
    <d v="2025-06-04T00:00:00"/>
    <x v="1"/>
    <x v="0"/>
    <x v="12"/>
    <n v="1"/>
    <x v="0"/>
    <n v="1"/>
    <n v="1028347763"/>
    <n v="1028347763"/>
    <n v="3.4768E-2"/>
    <n v="8.48E-2"/>
    <n v="-5.0032E-2"/>
    <n v="0.41"/>
    <n v="35753595.023984"/>
    <n v="-51450295.278416"/>
    <n v="421622582.82999998"/>
  </r>
  <r>
    <d v="2025-06-04T00:00:00"/>
    <x v="0"/>
    <x v="1"/>
    <x v="13"/>
    <n v="1"/>
    <x v="1"/>
    <n v="112"/>
    <n v="22963256.873805318"/>
    <n v="440887642.99999994"/>
    <n v="4.3656000000000007E-2"/>
    <n v="4.2800000000000005E-2"/>
    <n v="8.5600000000000259E-4"/>
    <n v="1.02"/>
    <n v="19247390.942808002"/>
    <n v="377399.82240800111"/>
    <n v="449705395.85999995"/>
  </r>
  <r>
    <d v="2025-06-04T00:00:00"/>
    <x v="1"/>
    <x v="0"/>
    <x v="14"/>
    <n v="1"/>
    <x v="0"/>
    <n v="1"/>
    <n v="1100603299"/>
    <n v="1100603299"/>
    <n v="3.0528E-2"/>
    <n v="8.48E-2"/>
    <n v="-5.4272000000000001E-2"/>
    <n v="0.36"/>
    <n v="33599217.511872001"/>
    <n v="-59731942.243327998"/>
    <n v="396217187.63999999"/>
  </r>
  <r>
    <d v="2025-06-04T00:00:00"/>
    <x v="0"/>
    <x v="0"/>
    <x v="9"/>
    <n v="2"/>
    <x v="0"/>
    <n v="1"/>
    <n v="43807764.027562931"/>
    <n v="841095927"/>
    <n v="2.3540000000000005E-2"/>
    <n v="4.2800000000000005E-2"/>
    <n v="-1.9259999999999999E-2"/>
    <n v="0.55000000000000004"/>
    <n v="19799398.121580005"/>
    <n v="-16199507.554019999"/>
    <n v="462602759.85000002"/>
  </r>
  <r>
    <d v="2025-06-04T00:00:00"/>
    <x v="1"/>
    <x v="2"/>
    <x v="15"/>
    <n v="1"/>
    <x v="2"/>
    <n v="46"/>
    <n v="105628500"/>
    <n v="105628500"/>
    <n v="7.8016000000000002E-2"/>
    <n v="8.48E-2"/>
    <n v="-6.7839999999999984E-3"/>
    <n v="0.92"/>
    <n v="8240713.0559999999"/>
    <n v="-716583.74399999983"/>
    <n v="97178220"/>
  </r>
  <r>
    <d v="2025-06-04T00:00:00"/>
    <x v="1"/>
    <x v="1"/>
    <x v="16"/>
    <n v="1"/>
    <x v="2"/>
    <n v="56"/>
    <n v="280226009"/>
    <n v="280226009"/>
    <n v="8.3103999999999997E-2"/>
    <n v="8.48E-2"/>
    <n v="-1.6960000000000031E-3"/>
    <n v="0.98"/>
    <n v="23287902.251936"/>
    <n v="-475263.31126400083"/>
    <n v="274621488.81999999"/>
  </r>
  <r>
    <d v="2025-06-04T00:00:00"/>
    <x v="1"/>
    <x v="1"/>
    <x v="17"/>
    <n v="1"/>
    <x v="0"/>
    <n v="1"/>
    <n v="1360451955"/>
    <n v="1360451955"/>
    <n v="4.0703999999999997E-2"/>
    <n v="8.48E-2"/>
    <n v="-4.4096000000000003E-2"/>
    <n v="0.48"/>
    <n v="55375836.376319997"/>
    <n v="-59990489.407680005"/>
    <n v="653016938.39999998"/>
  </r>
  <r>
    <d v="2025-06-04T00:00:00"/>
    <x v="0"/>
    <x v="1"/>
    <x v="8"/>
    <n v="2"/>
    <x v="0"/>
    <n v="1"/>
    <n v="21352496.132752076"/>
    <n v="409961520"/>
    <n v="1.6264000000000001E-2"/>
    <n v="4.2800000000000005E-2"/>
    <n v="-2.6536000000000004E-2"/>
    <n v="0.37999999999999995"/>
    <n v="6667614.1612800006"/>
    <n v="-10878738.894720001"/>
    <n v="155785377.59999996"/>
  </r>
  <r>
    <d v="2025-06-04T00:00:00"/>
    <x v="1"/>
    <x v="0"/>
    <x v="9"/>
    <n v="3"/>
    <x v="0"/>
    <n v="1"/>
    <n v="1297842981"/>
    <n v="1297842981"/>
    <n v="3.5616000000000002E-2"/>
    <n v="8.48E-2"/>
    <n v="-4.9183999999999999E-2"/>
    <n v="0.42000000000000004"/>
    <n v="46223975.611296006"/>
    <n v="-63833109.177503996"/>
    <n v="545094052.0200001"/>
  </r>
  <r>
    <d v="2025-06-04T00:00:00"/>
    <x v="0"/>
    <x v="0"/>
    <x v="1"/>
    <n v="1"/>
    <x v="2"/>
    <n v="1"/>
    <n v="67844516.685156539"/>
    <n v="1302594367"/>
    <n v="3.3384000000000004E-2"/>
    <n v="4.2800000000000005E-2"/>
    <n v="-9.4160000000000008E-3"/>
    <n v="0.78"/>
    <n v="43485810.347928002"/>
    <n v="-12265228.559672002"/>
    <n v="1016023606.26"/>
  </r>
  <r>
    <d v="2025-06-04T00:00:00"/>
    <x v="0"/>
    <x v="2"/>
    <x v="6"/>
    <n v="2"/>
    <x v="0"/>
    <n v="1"/>
    <n v="17431791.225904573"/>
    <n v="334685162"/>
    <n v="3.5524E-2"/>
    <n v="4.2800000000000005E-2"/>
    <n v="-7.2760000000000047E-3"/>
    <n v="0.83"/>
    <n v="11889355.694887999"/>
    <n v="-2435169.2387120016"/>
    <n v="277788684.45999998"/>
  </r>
  <r>
    <d v="2025-06-04T00:00:00"/>
    <x v="1"/>
    <x v="1"/>
    <x v="6"/>
    <n v="3"/>
    <x v="0"/>
    <n v="1"/>
    <n v="1242154194"/>
    <n v="1242154194"/>
    <n v="5.7664000000000007E-2"/>
    <n v="8.48E-2"/>
    <n v="-2.7135999999999993E-2"/>
    <n v="0.68"/>
    <n v="71627579.442816004"/>
    <n v="-33707096.208383992"/>
    <n v="844664851.92000008"/>
  </r>
  <r>
    <d v="2025-06-04T00:00:00"/>
    <x v="0"/>
    <x v="1"/>
    <x v="18"/>
    <n v="1"/>
    <x v="2"/>
    <n v="42"/>
    <n v="9156513.8517789338"/>
    <n v="175802319"/>
    <n v="3.2100000000000004E-2"/>
    <n v="4.2800000000000005E-2"/>
    <n v="-1.0700000000000001E-2"/>
    <n v="0.75"/>
    <n v="5643254.4399000006"/>
    <n v="-1881084.8133000003"/>
    <n v="131851739.25"/>
  </r>
  <r>
    <d v="2025-06-04T00:00:00"/>
    <x v="1"/>
    <x v="2"/>
    <x v="12"/>
    <n v="2"/>
    <x v="0"/>
    <n v="1"/>
    <n v="92264496"/>
    <n v="92264496"/>
    <n v="3.0528E-2"/>
    <n v="8.48E-2"/>
    <n v="-5.4272000000000001E-2"/>
    <n v="0.36"/>
    <n v="2816650.5338880001"/>
    <n v="-5007378.7269120002"/>
    <n v="33215218.559999999"/>
  </r>
  <r>
    <d v="2025-06-04T00:00:00"/>
    <x v="1"/>
    <x v="2"/>
    <x v="7"/>
    <n v="1"/>
    <x v="0"/>
    <n v="1"/>
    <n v="1014943035"/>
    <n v="1014943035"/>
    <n v="4.3248000000000002E-2"/>
    <n v="8.48E-2"/>
    <n v="-4.1551999999999999E-2"/>
    <n v="0.51"/>
    <n v="43894256.377680004"/>
    <n v="-42172912.990319997"/>
    <n v="517620947.85000002"/>
  </r>
  <r>
    <d v="2025-06-04T00:00:00"/>
    <x v="0"/>
    <x v="2"/>
    <x v="8"/>
    <n v="3"/>
    <x v="0"/>
    <n v="1"/>
    <n v="12993589.63942145"/>
    <n v="249473023"/>
    <n v="1.7548000000000001E-2"/>
    <n v="4.2800000000000005E-2"/>
    <n v="-2.5252000000000004E-2"/>
    <n v="0.41"/>
    <n v="4377752.6076040007"/>
    <n v="-6299692.776796001"/>
    <n v="102283939.42999999"/>
  </r>
  <r>
    <d v="2025-06-04T00:00:00"/>
    <x v="1"/>
    <x v="2"/>
    <x v="10"/>
    <n v="1"/>
    <x v="1"/>
    <n v="274"/>
    <n v="1619422776"/>
    <n v="1619422776"/>
    <n v="8.48E-2"/>
    <n v="8.48E-2"/>
    <n v="0"/>
    <n v="1"/>
    <n v="137327051.4048"/>
    <n v="0"/>
    <n v="1619422776"/>
  </r>
  <r>
    <d v="2025-06-04T00:00:00"/>
    <x v="1"/>
    <x v="2"/>
    <x v="19"/>
    <n v="1"/>
    <x v="1"/>
    <n v="113"/>
    <n v="570680865"/>
    <n v="570680865"/>
    <n v="8.9040000000000008E-2"/>
    <n v="8.48E-2"/>
    <n v="4.2400000000000077E-3"/>
    <n v="1.05"/>
    <n v="50813424.219600007"/>
    <n v="2419686.8676000042"/>
    <n v="599214908.25"/>
  </r>
  <r>
    <d v="2025-06-04T00:00:00"/>
    <x v="0"/>
    <x v="0"/>
    <x v="11"/>
    <n v="1"/>
    <x v="2"/>
    <n v="52"/>
    <n v="30612328.109293375"/>
    <n v="587747516"/>
    <n v="3.8520000000000006E-2"/>
    <n v="4.2800000000000005E-2"/>
    <n v="-4.2799999999999991E-3"/>
    <n v="0.9"/>
    <n v="22640034.316320002"/>
    <n v="-2515559.3684799992"/>
    <n v="528972764.40000004"/>
  </r>
  <r>
    <d v="2025-06-04T00:00:00"/>
    <x v="0"/>
    <x v="2"/>
    <x v="9"/>
    <n v="4"/>
    <x v="0"/>
    <n v="1"/>
    <n v="73710453.079996035"/>
    <n v="1415218585.9999998"/>
    <n v="4.1516000000000004E-2"/>
    <n v="4.2800000000000005E-2"/>
    <n v="-1.2840000000000004E-3"/>
    <n v="0.97"/>
    <n v="58754214.816375993"/>
    <n v="-1817140.6644240003"/>
    <n v="1372762028.4199998"/>
  </r>
  <r>
    <d v="2025-06-04T00:00:00"/>
    <x v="0"/>
    <x v="1"/>
    <x v="20"/>
    <n v="1"/>
    <x v="0"/>
    <n v="1"/>
    <n v="9930489.0701417215"/>
    <n v="190662411"/>
    <n v="2.0544000000000003E-2"/>
    <n v="4.2800000000000005E-2"/>
    <n v="-2.2256000000000001E-2"/>
    <n v="0.48000000000000004"/>
    <n v="3916968.5715840007"/>
    <n v="-4243382.6192160007"/>
    <n v="91517957.280000001"/>
  </r>
  <r>
    <d v="2025-06-04T00:00:00"/>
    <x v="0"/>
    <x v="2"/>
    <x v="13"/>
    <n v="1"/>
    <x v="0"/>
    <n v="1"/>
    <n v="34974767.105736025"/>
    <n v="671505036"/>
    <n v="2.5252E-2"/>
    <n v="4.2800000000000005E-2"/>
    <n v="-1.7548000000000005E-2"/>
    <n v="0.59"/>
    <n v="16956845.169071998"/>
    <n v="-11783570.371728003"/>
    <n v="396187971.23999995"/>
  </r>
  <r>
    <d v="2025-06-04T00:00:00"/>
    <x v="1"/>
    <x v="0"/>
    <x v="21"/>
    <n v="1"/>
    <x v="0"/>
    <n v="1"/>
    <n v="442223798"/>
    <n v="442223798"/>
    <n v="3.3919999999999999E-2"/>
    <n v="8.48E-2"/>
    <n v="-5.0880000000000002E-2"/>
    <n v="0.39999999999999997"/>
    <n v="15000231.228159999"/>
    <n v="-22500346.842240002"/>
    <n v="176889519.19999999"/>
  </r>
  <r>
    <d v="2025-06-04T00:00:00"/>
    <x v="1"/>
    <x v="0"/>
    <x v="15"/>
    <n v="1"/>
    <x v="0"/>
    <n v="1"/>
    <n v="119463589"/>
    <n v="119463589"/>
    <n v="6.4448000000000005E-2"/>
    <n v="8.48E-2"/>
    <n v="-2.0351999999999995E-2"/>
    <n v="0.76"/>
    <n v="7699189.3838720005"/>
    <n v="-2431322.9633279992"/>
    <n v="90792327.640000001"/>
  </r>
  <r>
    <d v="2025-06-04T00:00:00"/>
    <x v="1"/>
    <x v="1"/>
    <x v="22"/>
    <n v="1"/>
    <x v="0"/>
    <n v="1"/>
    <n v="955581733"/>
    <n v="955581733"/>
    <n v="3.9008000000000001E-2"/>
    <n v="8.48E-2"/>
    <n v="-4.5791999999999999E-2"/>
    <n v="0.46"/>
    <n v="37275332.240864001"/>
    <n v="-43757998.717536002"/>
    <n v="439567597.18000001"/>
  </r>
  <r>
    <d v="2025-06-04T00:00:00"/>
    <x v="1"/>
    <x v="1"/>
    <x v="9"/>
    <n v="5"/>
    <x v="0"/>
    <n v="1"/>
    <n v="612832742"/>
    <n v="612832742"/>
    <n v="6.2752000000000002E-2"/>
    <n v="8.48E-2"/>
    <n v="-2.2047999999999998E-2"/>
    <n v="0.74"/>
    <n v="38456480.225984"/>
    <n v="-13511736.295615999"/>
    <n v="453496229.07999998"/>
  </r>
  <r>
    <d v="2025-06-04T00:00:00"/>
    <x v="1"/>
    <x v="2"/>
    <x v="23"/>
    <n v="1"/>
    <x v="2"/>
    <n v="3"/>
    <n v="1539488781"/>
    <n v="1539488781"/>
    <n v="6.4448000000000005E-2"/>
    <n v="8.48E-2"/>
    <n v="-2.0351999999999995E-2"/>
    <n v="0.76"/>
    <n v="99216972.957888007"/>
    <n v="-31331675.670911994"/>
    <n v="1170011473.5599999"/>
  </r>
  <r>
    <d v="2025-06-04T00:00:00"/>
    <x v="0"/>
    <x v="0"/>
    <x v="24"/>
    <n v="1"/>
    <x v="0"/>
    <n v="1"/>
    <n v="45555432.845304877"/>
    <n v="874650644"/>
    <n v="1.6264000000000001E-2"/>
    <n v="4.2800000000000005E-2"/>
    <n v="-2.6536000000000004E-2"/>
    <n v="0.37999999999999995"/>
    <n v="14225318.074016001"/>
    <n v="-23209729.489184003"/>
    <n v="332367244.71999997"/>
  </r>
  <r>
    <d v="2025-06-04T00:00:00"/>
    <x v="0"/>
    <x v="0"/>
    <x v="22"/>
    <n v="2"/>
    <x v="0"/>
    <n v="1"/>
    <n v="34606746.042906918"/>
    <n v="664439142"/>
    <n v="1.498E-2"/>
    <n v="4.2800000000000005E-2"/>
    <n v="-2.7820000000000004E-2"/>
    <n v="0.35"/>
    <n v="9953298.3471600004"/>
    <n v="-18484696.930440001"/>
    <n v="232553699.69999999"/>
  </r>
  <r>
    <d v="2025-06-04T00:00:00"/>
    <x v="0"/>
    <x v="0"/>
    <x v="24"/>
    <n v="1"/>
    <x v="1"/>
    <n v="124"/>
    <n v="54660457.923821725"/>
    <n v="1049464394"/>
    <n v="4.4940000000000008E-2"/>
    <n v="4.2800000000000005E-2"/>
    <n v="2.140000000000003E-3"/>
    <n v="1.05"/>
    <n v="47162929.866360009"/>
    <n v="2245853.8031600034"/>
    <n v="1101937613.7"/>
  </r>
  <r>
    <d v="2025-06-04T00:00:00"/>
    <x v="1"/>
    <x v="1"/>
    <x v="25"/>
    <n v="1"/>
    <x v="0"/>
    <n v="1"/>
    <n v="1365787656"/>
    <n v="1365787656"/>
    <n v="3.3919999999999999E-2"/>
    <n v="8.48E-2"/>
    <n v="-5.0880000000000002E-2"/>
    <n v="0.39999999999999997"/>
    <n v="46327517.29152"/>
    <n v="-69491275.937279999"/>
    <n v="546315062.39999998"/>
  </r>
  <r>
    <d v="2025-06-04T00:00:00"/>
    <x v="1"/>
    <x v="1"/>
    <x v="26"/>
    <n v="1"/>
    <x v="0"/>
    <n v="1"/>
    <n v="675570210"/>
    <n v="675570210"/>
    <n v="4.6640000000000001E-2"/>
    <n v="8.48E-2"/>
    <n v="-3.8159999999999999E-2"/>
    <n v="0.55000000000000004"/>
    <n v="31508594.5944"/>
    <n v="-25779759.213599999"/>
    <n v="371563615.50000006"/>
  </r>
  <r>
    <d v="2025-06-04T00:00:00"/>
    <x v="0"/>
    <x v="0"/>
    <x v="6"/>
    <n v="4"/>
    <x v="0"/>
    <n v="1"/>
    <n v="37600112.033000514"/>
    <n v="721910871"/>
    <n v="2.2684000000000003E-2"/>
    <n v="4.2800000000000005E-2"/>
    <n v="-2.0116000000000002E-2"/>
    <n v="0.53"/>
    <n v="16375826.197764002"/>
    <n v="-14521959.081036001"/>
    <n v="382612761.63"/>
  </r>
  <r>
    <d v="2025-06-04T00:00:00"/>
    <x v="1"/>
    <x v="1"/>
    <x v="27"/>
    <n v="1"/>
    <x v="2"/>
    <n v="5"/>
    <n v="1107687943"/>
    <n v="1107687943"/>
    <n v="7.8864000000000004E-2"/>
    <n v="8.48E-2"/>
    <n v="-5.9359999999999968E-3"/>
    <n v="0.93"/>
    <n v="87356701.936752006"/>
    <n v="-6575235.6296479963"/>
    <n v="1030149786.99"/>
  </r>
  <r>
    <d v="2025-06-04T00:00:00"/>
    <x v="1"/>
    <x v="2"/>
    <x v="28"/>
    <n v="1"/>
    <x v="0"/>
    <n v="1"/>
    <n v="897293330"/>
    <n v="897293330"/>
    <n v="7.8864000000000004E-2"/>
    <n v="8.48E-2"/>
    <n v="-5.9359999999999968E-3"/>
    <n v="0.93"/>
    <n v="70764141.17712"/>
    <n v="-5326333.2068799967"/>
    <n v="834482796.9000001"/>
  </r>
  <r>
    <d v="2025-06-04T00:00:00"/>
    <x v="1"/>
    <x v="0"/>
    <x v="27"/>
    <n v="1"/>
    <x v="1"/>
    <n v="100"/>
    <n v="1043996513"/>
    <n v="1043996513"/>
    <n v="9.2432E-2"/>
    <n v="8.48E-2"/>
    <n v="7.6319999999999999E-3"/>
    <n v="1.0900000000000001"/>
    <n v="96498685.689615995"/>
    <n v="7967781.3872159999"/>
    <n v="1137956199.1700001"/>
  </r>
  <r>
    <d v="2025-06-04T00:00:00"/>
    <x v="1"/>
    <x v="1"/>
    <x v="29"/>
    <n v="1"/>
    <x v="0"/>
    <n v="1"/>
    <n v="1345034677"/>
    <n v="1345034677"/>
    <n v="3.3072000000000004E-2"/>
    <n v="8.48E-2"/>
    <n v="-5.1727999999999996E-2"/>
    <n v="0.39000000000000007"/>
    <n v="44482986.837744005"/>
    <n v="-69575953.771855995"/>
    <n v="524563524.03000009"/>
  </r>
  <r>
    <d v="2025-06-04T00:00:00"/>
    <x v="0"/>
    <x v="2"/>
    <x v="24"/>
    <n v="2"/>
    <x v="0"/>
    <n v="1"/>
    <n v="30442315.713266354"/>
    <n v="584483329"/>
    <n v="3.2956000000000006E-2"/>
    <n v="4.2800000000000005E-2"/>
    <n v="-9.8439999999999986E-3"/>
    <n v="0.77"/>
    <n v="19262232.590524003"/>
    <n v="-5753653.8906759992"/>
    <n v="450052163.32999998"/>
  </r>
  <r>
    <d v="2025-06-04T00:00:00"/>
    <x v="0"/>
    <x v="1"/>
    <x v="30"/>
    <n v="1"/>
    <x v="0"/>
    <n v="1"/>
    <n v="76091999.302072436"/>
    <n v="1460943559.0000002"/>
    <n v="1.9688000000000004E-2"/>
    <n v="4.2800000000000005E-2"/>
    <n v="-2.3112000000000001E-2"/>
    <n v="0.46"/>
    <n v="28763056.789592009"/>
    <n v="-33765327.535608009"/>
    <n v="672034037.1400001"/>
  </r>
  <r>
    <d v="2025-06-04T00:00:00"/>
    <x v="1"/>
    <x v="1"/>
    <x v="31"/>
    <n v="1"/>
    <x v="0"/>
    <n v="1"/>
    <n v="616596100"/>
    <n v="616596100"/>
    <n v="7.0384000000000002E-2"/>
    <n v="8.48E-2"/>
    <n v="-1.4415999999999998E-2"/>
    <n v="0.83000000000000007"/>
    <n v="43398499.902400002"/>
    <n v="-8888849.3775999993"/>
    <n v="511774763.00000006"/>
  </r>
  <r>
    <d v="2025-06-04T00:00:00"/>
    <x v="1"/>
    <x v="1"/>
    <x v="27"/>
    <n v="1"/>
    <x v="0"/>
    <n v="1"/>
    <n v="1353603159"/>
    <n v="1353603159"/>
    <n v="5.8511999999999995E-2"/>
    <n v="8.48E-2"/>
    <n v="-2.6288000000000006E-2"/>
    <n v="0.69"/>
    <n v="79202028.039407998"/>
    <n v="-35583519.843792006"/>
    <n v="933986179.70999992"/>
  </r>
  <r>
    <d v="2025-06-04T00:00:00"/>
    <x v="1"/>
    <x v="2"/>
    <x v="32"/>
    <n v="1"/>
    <x v="2"/>
    <n v="59"/>
    <n v="1770738838"/>
    <n v="1770738838"/>
    <n v="5.9359999999999996E-2"/>
    <n v="8.48E-2"/>
    <n v="-2.5440000000000004E-2"/>
    <n v="0.7"/>
    <n v="105111057.42367999"/>
    <n v="-45047596.038720004"/>
    <n v="1239517186.5999999"/>
  </r>
  <r>
    <d v="2025-06-04T00:00:00"/>
    <x v="1"/>
    <x v="0"/>
    <x v="8"/>
    <n v="1"/>
    <x v="2"/>
    <n v="7"/>
    <n v="1064115144"/>
    <n v="1064115144"/>
    <n v="5.9359999999999996E-2"/>
    <n v="8.48E-2"/>
    <n v="-2.5440000000000004E-2"/>
    <n v="0.7"/>
    <n v="63165874.947839998"/>
    <n v="-27071089.263360005"/>
    <n v="744880600.79999995"/>
  </r>
  <r>
    <d v="2025-06-04T00:00:00"/>
    <x v="1"/>
    <x v="0"/>
    <x v="33"/>
    <n v="1"/>
    <x v="0"/>
    <n v="1"/>
    <n v="988689312"/>
    <n v="988689312"/>
    <n v="7.8864000000000004E-2"/>
    <n v="8.48E-2"/>
    <n v="-5.9359999999999968E-3"/>
    <n v="0.93"/>
    <n v="77971993.90156801"/>
    <n v="-5868859.7560319966"/>
    <n v="919481060.16000009"/>
  </r>
  <r>
    <d v="2025-06-04T00:00:00"/>
    <x v="1"/>
    <x v="0"/>
    <x v="22"/>
    <n v="3"/>
    <x v="0"/>
    <n v="1"/>
    <n v="134309609"/>
    <n v="134309609"/>
    <n v="7.9711999999999991E-2"/>
    <n v="8.48E-2"/>
    <n v="-5.0880000000000092E-3"/>
    <n v="0.94"/>
    <n v="10706087.552607998"/>
    <n v="-683367.29059200129"/>
    <n v="126251032.45999999"/>
  </r>
  <r>
    <d v="2025-06-04T00:00:00"/>
    <x v="1"/>
    <x v="2"/>
    <x v="13"/>
    <n v="2"/>
    <x v="0"/>
    <n v="1"/>
    <n v="509650676"/>
    <n v="509650676"/>
    <n v="6.5296000000000007E-2"/>
    <n v="8.48E-2"/>
    <n v="-1.9503999999999994E-2"/>
    <n v="0.77000000000000013"/>
    <n v="33278150.540096004"/>
    <n v="-9940226.784703996"/>
    <n v="392431020.52000004"/>
  </r>
  <r>
    <d v="2025-06-04T00:00:00"/>
    <x v="1"/>
    <x v="1"/>
    <x v="5"/>
    <n v="2"/>
    <x v="2"/>
    <n v="51"/>
    <n v="538409017"/>
    <n v="538409017"/>
    <n v="6.1055999999999999E-2"/>
    <n v="8.48E-2"/>
    <n v="-2.3744000000000001E-2"/>
    <n v="0.72"/>
    <n v="32873100.941952001"/>
    <n v="-12783983.699648"/>
    <n v="387654492.24000001"/>
  </r>
  <r>
    <d v="2025-06-04T00:00:00"/>
    <x v="1"/>
    <x v="2"/>
    <x v="24"/>
    <n v="3"/>
    <x v="0"/>
    <n v="1"/>
    <n v="1108111028"/>
    <n v="1108111028"/>
    <n v="7.6319999999999999E-2"/>
    <n v="8.48E-2"/>
    <n v="-8.4800000000000014E-3"/>
    <n v="0.9"/>
    <n v="84571033.656959996"/>
    <n v="-9396781.5174400024"/>
    <n v="997299925.20000005"/>
  </r>
  <r>
    <d v="2025-06-04T00:00:00"/>
    <x v="1"/>
    <x v="1"/>
    <x v="20"/>
    <n v="1"/>
    <x v="1"/>
    <n v="100"/>
    <n v="184285724"/>
    <n v="184285724"/>
    <n v="8.48E-2"/>
    <n v="8.48E-2"/>
    <n v="0"/>
    <n v="1"/>
    <n v="15627429.395199999"/>
    <n v="0"/>
    <n v="184285724"/>
  </r>
  <r>
    <d v="2025-06-04T00:00:00"/>
    <x v="1"/>
    <x v="1"/>
    <x v="34"/>
    <n v="1"/>
    <x v="0"/>
    <n v="1"/>
    <n v="1040537635"/>
    <n v="1040537635"/>
    <n v="6.699200000000001E-2"/>
    <n v="8.48E-2"/>
    <n v="-1.7807999999999991E-2"/>
    <n v="0.79000000000000015"/>
    <n v="69707697.243920013"/>
    <n v="-18529894.204079989"/>
    <n v="822024731.6500001"/>
  </r>
  <r>
    <d v="2025-06-04T00:00:00"/>
    <x v="0"/>
    <x v="1"/>
    <x v="14"/>
    <n v="2"/>
    <x v="0"/>
    <n v="1"/>
    <n v="16115363.885894051"/>
    <n v="309410152"/>
    <n v="2.8676000000000004E-2"/>
    <n v="4.2800000000000005E-2"/>
    <n v="-1.4124000000000001E-2"/>
    <n v="0.67"/>
    <n v="8872645.5187520012"/>
    <n v="-4370108.9868480004"/>
    <n v="207304801.84"/>
  </r>
  <r>
    <d v="2025-06-04T00:00:00"/>
    <x v="1"/>
    <x v="1"/>
    <x v="1"/>
    <n v="1"/>
    <x v="0"/>
    <n v="1"/>
    <n v="893543966"/>
    <n v="893543966"/>
    <n v="5.9359999999999996E-2"/>
    <n v="8.48E-2"/>
    <n v="-2.5440000000000004E-2"/>
    <n v="0.7"/>
    <n v="53040769.821759999"/>
    <n v="-22731758.495040003"/>
    <n v="625480776.19999993"/>
  </r>
  <r>
    <d v="2025-06-04T00:00:00"/>
    <x v="0"/>
    <x v="2"/>
    <x v="31"/>
    <n v="1"/>
    <x v="2"/>
    <n v="44"/>
    <n v="31521396.792658217"/>
    <n v="605201362"/>
    <n v="3.0388000000000002E-2"/>
    <n v="4.2800000000000005E-2"/>
    <n v="-1.2412000000000003E-2"/>
    <n v="0.71"/>
    <n v="18390858.988456"/>
    <n v="-7511759.3051440017"/>
    <n v="429692967.01999998"/>
  </r>
  <r>
    <d v="2025-06-04T00:00:00"/>
    <x v="0"/>
    <x v="0"/>
    <x v="25"/>
    <n v="1"/>
    <x v="2"/>
    <n v="42"/>
    <n v="44136697.604650073"/>
    <n v="847411353"/>
    <n v="3.8092000000000008E-2"/>
    <n v="4.2800000000000005E-2"/>
    <n v="-4.7079999999999969E-3"/>
    <n v="0.89000000000000012"/>
    <n v="32279593.258476008"/>
    <n v="-3989612.6499239975"/>
    <n v="754196104.17000008"/>
  </r>
  <r>
    <d v="2025-06-04T00:00:00"/>
    <x v="1"/>
    <x v="2"/>
    <x v="1"/>
    <n v="2"/>
    <x v="0"/>
    <n v="1"/>
    <n v="757034136"/>
    <n v="757034136"/>
    <n v="3.6463999999999996E-2"/>
    <n v="8.48E-2"/>
    <n v="-4.8336000000000004E-2"/>
    <n v="0.42999999999999994"/>
    <n v="27604492.735103998"/>
    <n v="-36592001.997696005"/>
    <n v="325524678.47999996"/>
  </r>
  <r>
    <d v="2025-06-04T00:00:00"/>
    <x v="1"/>
    <x v="2"/>
    <x v="12"/>
    <n v="3"/>
    <x v="0"/>
    <n v="1"/>
    <n v="566129602"/>
    <n v="566129602"/>
    <n v="5.9359999999999996E-2"/>
    <n v="8.48E-2"/>
    <n v="-2.5440000000000004E-2"/>
    <n v="0.7"/>
    <n v="33605453.174719997"/>
    <n v="-14402337.074880002"/>
    <n v="396290721.39999998"/>
  </r>
  <r>
    <d v="2025-06-04T00:00:00"/>
    <x v="0"/>
    <x v="0"/>
    <x v="29"/>
    <n v="2"/>
    <x v="0"/>
    <n v="1"/>
    <n v="6590229.6390047763"/>
    <n v="126530432"/>
    <n v="3.6380000000000003E-2"/>
    <n v="4.2800000000000005E-2"/>
    <n v="-6.4200000000000021E-3"/>
    <n v="0.85"/>
    <n v="4603177.1161600007"/>
    <n v="-812325.37344000023"/>
    <n v="107550867.2"/>
  </r>
  <r>
    <d v="2025-06-04T00:00:00"/>
    <x v="1"/>
    <x v="2"/>
    <x v="33"/>
    <n v="2"/>
    <x v="0"/>
    <n v="1"/>
    <n v="1091607584"/>
    <n v="1091607584"/>
    <n v="4.0703999999999997E-2"/>
    <n v="8.48E-2"/>
    <n v="-4.4096000000000003E-2"/>
    <n v="0.48"/>
    <n v="44432795.099135995"/>
    <n v="-48135528.024064004"/>
    <n v="523971640.31999999"/>
  </r>
  <r>
    <d v="2025-06-04T00:00:00"/>
    <x v="1"/>
    <x v="0"/>
    <x v="15"/>
    <n v="2"/>
    <x v="0"/>
    <n v="1"/>
    <n v="1430899252"/>
    <n v="1430899252"/>
    <n v="5.1727999999999996E-2"/>
    <n v="8.48E-2"/>
    <n v="-3.3072000000000004E-2"/>
    <n v="0.61"/>
    <n v="74017556.50745599"/>
    <n v="-47322700.062144004"/>
    <n v="872848543.72000003"/>
  </r>
  <r>
    <d v="2025-06-04T00:00:00"/>
    <x v="0"/>
    <x v="2"/>
    <x v="9"/>
    <n v="6"/>
    <x v="0"/>
    <n v="1"/>
    <n v="7288185.8570706835"/>
    <n v="139930982"/>
    <n v="2.0972000000000001E-2"/>
    <n v="4.2800000000000005E-2"/>
    <n v="-2.1828000000000004E-2"/>
    <n v="0.49"/>
    <n v="2934632.5545040001"/>
    <n v="-3054413.4750960004"/>
    <n v="68566181.179999992"/>
  </r>
  <r>
    <d v="2025-06-04T00:00:00"/>
    <x v="1"/>
    <x v="1"/>
    <x v="35"/>
    <n v="1"/>
    <x v="1"/>
    <n v="215"/>
    <n v="832737204"/>
    <n v="832737204"/>
    <n v="9.3280000000000002E-2"/>
    <n v="8.48E-2"/>
    <n v="8.4800000000000014E-3"/>
    <n v="1.1000000000000001"/>
    <n v="77677726.389119998"/>
    <n v="7061611.4899200015"/>
    <n v="916010924.4000001"/>
  </r>
  <r>
    <d v="2025-06-04T00:00:00"/>
    <x v="1"/>
    <x v="1"/>
    <x v="15"/>
    <n v="3"/>
    <x v="0"/>
    <n v="1"/>
    <n v="513827788"/>
    <n v="513827788"/>
    <n v="2.7136E-2"/>
    <n v="8.48E-2"/>
    <n v="-5.7664E-2"/>
    <n v="0.32"/>
    <n v="13943230.855168"/>
    <n v="-29629365.567232002"/>
    <n v="164424892.16"/>
  </r>
  <r>
    <d v="2025-06-04T00:00:00"/>
    <x v="0"/>
    <x v="0"/>
    <x v="36"/>
    <n v="1"/>
    <x v="2"/>
    <n v="38"/>
    <n v="103411098.76716824"/>
    <n v="1985462073"/>
    <n v="4.0232000000000004E-2"/>
    <n v="4.2800000000000005E-2"/>
    <n v="-2.5680000000000008E-3"/>
    <n v="0.94"/>
    <n v="79879110.120936006"/>
    <n v="-5098666.6034640018"/>
    <n v="1866334348.6199999"/>
  </r>
  <r>
    <d v="2025-06-04T00:00:00"/>
    <x v="1"/>
    <x v="1"/>
    <x v="37"/>
    <n v="1"/>
    <x v="0"/>
    <n v="1"/>
    <n v="975762214"/>
    <n v="975762214"/>
    <n v="7.0384000000000002E-2"/>
    <n v="8.48E-2"/>
    <n v="-1.4415999999999998E-2"/>
    <n v="0.83000000000000007"/>
    <n v="68678047.670175999"/>
    <n v="-14066588.077023998"/>
    <n v="809882637.62000012"/>
  </r>
  <r>
    <d v="2025-06-04T00:00:00"/>
    <x v="1"/>
    <x v="0"/>
    <x v="18"/>
    <n v="2"/>
    <x v="2"/>
    <n v="13"/>
    <n v="1042899332"/>
    <n v="1042899332"/>
    <n v="6.1904000000000001E-2"/>
    <n v="8.48E-2"/>
    <n v="-2.2896E-2"/>
    <n v="0.73"/>
    <n v="64559640.248128004"/>
    <n v="-23878223.105471998"/>
    <n v="761316512.36000001"/>
  </r>
  <r>
    <d v="2025-06-04T00:00:00"/>
    <x v="0"/>
    <x v="2"/>
    <x v="22"/>
    <n v="4"/>
    <x v="0"/>
    <n v="1"/>
    <n v="69212920.410214737"/>
    <n v="1328867308"/>
    <n v="1.5836000000000003E-2"/>
    <n v="4.2800000000000005E-2"/>
    <n v="-2.6964000000000002E-2"/>
    <n v="0.37000000000000005"/>
    <n v="21043942.689488005"/>
    <n v="-35831578.092912003"/>
    <n v="491680903.96000004"/>
  </r>
  <r>
    <d v="2025-06-04T00:00:00"/>
    <x v="1"/>
    <x v="1"/>
    <x v="38"/>
    <n v="1"/>
    <x v="0"/>
    <n v="1"/>
    <n v="99061590"/>
    <n v="99061590"/>
    <n v="6.4448000000000005E-2"/>
    <n v="8.48E-2"/>
    <n v="-2.0351999999999995E-2"/>
    <n v="0.76"/>
    <n v="6384321.3523200005"/>
    <n v="-2016101.4796799994"/>
    <n v="75286808.400000006"/>
  </r>
  <r>
    <d v="2025-06-04T00:00:00"/>
    <x v="1"/>
    <x v="0"/>
    <x v="29"/>
    <n v="2"/>
    <x v="2"/>
    <n v="4"/>
    <n v="530308717"/>
    <n v="530308717"/>
    <n v="6.7839999999999998E-2"/>
    <n v="8.48E-2"/>
    <n v="-1.6960000000000003E-2"/>
    <n v="0.79999999999999993"/>
    <n v="35976143.361280002"/>
    <n v="-8994035.8403200023"/>
    <n v="424246973.59999996"/>
  </r>
  <r>
    <d v="2025-06-04T00:00:00"/>
    <x v="1"/>
    <x v="0"/>
    <x v="39"/>
    <n v="1"/>
    <x v="2"/>
    <n v="55"/>
    <n v="1087692601"/>
    <n v="1087692601"/>
    <n v="6.1055999999999999E-2"/>
    <n v="8.48E-2"/>
    <n v="-2.3744000000000001E-2"/>
    <n v="0.72"/>
    <n v="66410159.446655996"/>
    <n v="-25826173.118144002"/>
    <n v="783138672.72000003"/>
  </r>
  <r>
    <d v="2025-06-04T00:00:00"/>
    <x v="1"/>
    <x v="2"/>
    <x v="14"/>
    <n v="3"/>
    <x v="0"/>
    <n v="1"/>
    <n v="1246925004"/>
    <n v="1246925004"/>
    <n v="5.8511999999999995E-2"/>
    <n v="8.48E-2"/>
    <n v="-2.6288000000000006E-2"/>
    <n v="0.69"/>
    <n v="72960075.834047988"/>
    <n v="-32779164.505152006"/>
    <n v="860378252.75999999"/>
  </r>
  <r>
    <d v="2025-06-04T00:00:00"/>
    <x v="1"/>
    <x v="1"/>
    <x v="19"/>
    <n v="1"/>
    <x v="0"/>
    <n v="1"/>
    <n v="185052216"/>
    <n v="185052216"/>
    <n v="4.0703999999999997E-2"/>
    <n v="8.48E-2"/>
    <n v="-4.4096000000000003E-2"/>
    <n v="0.48"/>
    <n v="7532365.4000639999"/>
    <n v="-8160062.5167360008"/>
    <n v="88825063.679999992"/>
  </r>
  <r>
    <d v="2025-06-04T00:00:00"/>
    <x v="1"/>
    <x v="2"/>
    <x v="7"/>
    <n v="2"/>
    <x v="2"/>
    <n v="43"/>
    <n v="74393217"/>
    <n v="74393217"/>
    <n v="6.1904000000000001E-2"/>
    <n v="8.48E-2"/>
    <n v="-2.2896E-2"/>
    <n v="0.73"/>
    <n v="4605237.7051680004"/>
    <n v="-1703307.0964319999"/>
    <n v="54307048.409999996"/>
  </r>
  <r>
    <d v="2025-06-04T00:00:00"/>
    <x v="1"/>
    <x v="0"/>
    <x v="11"/>
    <n v="2"/>
    <x v="2"/>
    <n v="46"/>
    <n v="906634109"/>
    <n v="906634109"/>
    <n v="7.6319999999999999E-2"/>
    <n v="8.48E-2"/>
    <n v="-8.4800000000000014E-3"/>
    <n v="0.9"/>
    <n v="69194315.198880002"/>
    <n v="-7688257.2443200015"/>
    <n v="815970698.10000002"/>
  </r>
  <r>
    <d v="2025-06-04T00:00:00"/>
    <x v="1"/>
    <x v="0"/>
    <x v="3"/>
    <n v="2"/>
    <x v="0"/>
    <n v="1"/>
    <n v="1198444060"/>
    <n v="1198444060"/>
    <n v="5.9359999999999996E-2"/>
    <n v="8.48E-2"/>
    <n v="-2.5440000000000004E-2"/>
    <n v="0.7"/>
    <n v="71139639.401599988"/>
    <n v="-30488416.886400007"/>
    <n v="838910842"/>
  </r>
  <r>
    <d v="2025-06-04T00:00:00"/>
    <x v="1"/>
    <x v="1"/>
    <x v="13"/>
    <n v="3"/>
    <x v="0"/>
    <n v="1"/>
    <n v="457582755"/>
    <n v="457582755"/>
    <n v="7.0384000000000002E-2"/>
    <n v="8.48E-2"/>
    <n v="-1.4415999999999998E-2"/>
    <n v="0.83000000000000007"/>
    <n v="32206504.627920002"/>
    <n v="-6596512.996079999"/>
    <n v="379793686.65000004"/>
  </r>
  <r>
    <d v="2025-06-04T00:00:00"/>
    <x v="1"/>
    <x v="2"/>
    <x v="40"/>
    <n v="1"/>
    <x v="0"/>
    <n v="1"/>
    <n v="1338419508"/>
    <n v="1338419508"/>
    <n v="6.1055999999999999E-2"/>
    <n v="8.48E-2"/>
    <n v="-2.3744000000000001E-2"/>
    <n v="0.72"/>
    <n v="81718541.480447993"/>
    <n v="-31779432.797952"/>
    <n v="963662045.75999999"/>
  </r>
  <r>
    <d v="2025-06-04T00:00:00"/>
    <x v="1"/>
    <x v="1"/>
    <x v="28"/>
    <n v="1"/>
    <x v="2"/>
    <n v="11"/>
    <n v="1362274760"/>
    <n v="1362274760"/>
    <n v="6.4448000000000005E-2"/>
    <n v="8.48E-2"/>
    <n v="-2.0351999999999995E-2"/>
    <n v="0.76"/>
    <n v="87795883.732480004"/>
    <n v="-27725015.915519994"/>
    <n v="1035328817.6"/>
  </r>
  <r>
    <d v="2025-06-04T00:00:00"/>
    <x v="1"/>
    <x v="0"/>
    <x v="25"/>
    <n v="1"/>
    <x v="1"/>
    <n v="219"/>
    <n v="242322830"/>
    <n v="242322830"/>
    <n v="8.7344000000000005E-2"/>
    <n v="8.48E-2"/>
    <n v="2.5440000000000046E-3"/>
    <n v="1.03"/>
    <n v="21165445.263520002"/>
    <n v="616469.27952000115"/>
    <n v="249592514.90000001"/>
  </r>
  <r>
    <d v="2025-06-04T00:00:00"/>
    <x v="1"/>
    <x v="0"/>
    <x v="0"/>
    <n v="3"/>
    <x v="0"/>
    <n v="1"/>
    <n v="178407540"/>
    <n v="178407540"/>
    <n v="5.8511999999999995E-2"/>
    <n v="8.48E-2"/>
    <n v="-2.6288000000000006E-2"/>
    <n v="0.69"/>
    <n v="10438981.980479999"/>
    <n v="-4689977.4115200015"/>
    <n v="123101202.59999999"/>
  </r>
  <r>
    <d v="2025-06-04T00:00:00"/>
    <x v="1"/>
    <x v="0"/>
    <x v="4"/>
    <n v="1"/>
    <x v="1"/>
    <n v="285"/>
    <n v="479310439"/>
    <n v="479310439"/>
    <n v="8.988800000000001E-2"/>
    <n v="8.48E-2"/>
    <n v="5.0880000000000092E-3"/>
    <n v="1.06"/>
    <n v="43084256.740832001"/>
    <n v="2438731.5136320046"/>
    <n v="508069065.34000003"/>
  </r>
  <r>
    <d v="2025-06-04T00:00:00"/>
    <x v="1"/>
    <x v="1"/>
    <x v="8"/>
    <n v="4"/>
    <x v="0"/>
    <n v="1"/>
    <n v="892807510"/>
    <n v="892807510"/>
    <n v="2.5440000000000001E-2"/>
    <n v="8.48E-2"/>
    <n v="-5.9359999999999996E-2"/>
    <n v="0.3"/>
    <n v="22713023.054400001"/>
    <n v="-52997053.793599993"/>
    <n v="267842253"/>
  </r>
  <r>
    <d v="2025-06-04T00:00:00"/>
    <x v="0"/>
    <x v="1"/>
    <x v="36"/>
    <n v="1"/>
    <x v="1"/>
    <n v="114"/>
    <n v="56092625.145184562"/>
    <n v="1076961575"/>
    <n v="4.4512000000000003E-2"/>
    <n v="4.2800000000000005E-2"/>
    <n v="1.7119999999999982E-3"/>
    <n v="1.04"/>
    <n v="47937713.626400001"/>
    <n v="1843758.2163999982"/>
    <n v="1120040038"/>
  </r>
  <r>
    <d v="2025-06-04T00:00:00"/>
    <x v="0"/>
    <x v="1"/>
    <x v="14"/>
    <n v="1"/>
    <x v="1"/>
    <n v="317"/>
    <n v="10518855.919623744"/>
    <n v="201958878"/>
    <n v="4.4084000000000005E-2"/>
    <n v="4.2800000000000005E-2"/>
    <n v="1.2840000000000004E-3"/>
    <n v="1.03"/>
    <n v="8903155.1777520012"/>
    <n v="259315.19935200008"/>
    <n v="208017644.34"/>
  </r>
  <r>
    <d v="2025-06-04T00:00:00"/>
    <x v="1"/>
    <x v="1"/>
    <x v="22"/>
    <n v="5"/>
    <x v="0"/>
    <n v="1"/>
    <n v="581360120"/>
    <n v="581360120"/>
    <n v="5.4272000000000001E-2"/>
    <n v="8.48E-2"/>
    <n v="-3.0528E-2"/>
    <n v="0.64"/>
    <n v="31551576.432640001"/>
    <n v="-17747761.743360002"/>
    <n v="372070476.80000001"/>
  </r>
  <r>
    <d v="2025-06-04T00:00:00"/>
    <x v="0"/>
    <x v="0"/>
    <x v="4"/>
    <n v="2"/>
    <x v="0"/>
    <n v="1"/>
    <n v="48762719.834164076"/>
    <n v="936229592"/>
    <n v="4.1516000000000004E-2"/>
    <n v="4.2800000000000005E-2"/>
    <n v="-1.2840000000000004E-3"/>
    <n v="0.97"/>
    <n v="38868507.741472006"/>
    <n v="-1202118.7961280004"/>
    <n v="908142704.24000001"/>
  </r>
  <r>
    <d v="2025-06-04T00:00:00"/>
    <x v="1"/>
    <x v="1"/>
    <x v="9"/>
    <n v="7"/>
    <x v="0"/>
    <n v="1"/>
    <n v="1189451468"/>
    <n v="1189451468"/>
    <n v="6.7839999999999998E-2"/>
    <n v="8.48E-2"/>
    <n v="-1.6960000000000003E-2"/>
    <n v="0.79999999999999993"/>
    <n v="80692387.589120001"/>
    <n v="-20173096.897280004"/>
    <n v="951561174.39999998"/>
  </r>
  <r>
    <d v="2025-06-04T00:00:00"/>
    <x v="1"/>
    <x v="0"/>
    <x v="2"/>
    <n v="2"/>
    <x v="0"/>
    <n v="1"/>
    <n v="312780148"/>
    <n v="312780148"/>
    <n v="7.4623999999999996E-2"/>
    <n v="8.48E-2"/>
    <n v="-1.0176000000000004E-2"/>
    <n v="0.87999999999999989"/>
    <n v="23340905.764351998"/>
    <n v="-3182850.7860480016"/>
    <n v="275246530.23999995"/>
  </r>
  <r>
    <d v="2025-06-04T00:00:00"/>
    <x v="0"/>
    <x v="0"/>
    <x v="41"/>
    <n v="1"/>
    <x v="1"/>
    <n v="204"/>
    <n v="33245902.435975563"/>
    <n v="638311353"/>
    <n v="4.6652000000000006E-2"/>
    <n v="4.2800000000000005E-2"/>
    <n v="3.8520000000000013E-3"/>
    <n v="1.0900000000000001"/>
    <n v="29778501.240156002"/>
    <n v="2458775.3317560009"/>
    <n v="695759374.7700001"/>
  </r>
  <r>
    <d v="2025-06-04T00:00:00"/>
    <x v="1"/>
    <x v="1"/>
    <x v="29"/>
    <n v="3"/>
    <x v="0"/>
    <n v="1"/>
    <n v="1146432941"/>
    <n v="1146432941"/>
    <n v="2.8832000000000003E-2"/>
    <n v="8.48E-2"/>
    <n v="-5.5967999999999997E-2"/>
    <n v="0.34"/>
    <n v="33053954.554912005"/>
    <n v="-64163558.841887996"/>
    <n v="389787199.94000006"/>
  </r>
  <r>
    <d v="2025-06-04T00:00:00"/>
    <x v="1"/>
    <x v="0"/>
    <x v="40"/>
    <n v="2"/>
    <x v="0"/>
    <n v="1"/>
    <n v="166770221"/>
    <n v="166770221"/>
    <n v="3.6463999999999996E-2"/>
    <n v="8.48E-2"/>
    <n v="-4.8336000000000004E-2"/>
    <n v="0.42999999999999994"/>
    <n v="6081109.338543999"/>
    <n v="-8061005.4022560008"/>
    <n v="71711195.029999986"/>
  </r>
  <r>
    <d v="2025-06-04T00:00:00"/>
    <x v="1"/>
    <x v="2"/>
    <x v="37"/>
    <n v="2"/>
    <x v="0"/>
    <n v="1"/>
    <n v="1272771703"/>
    <n v="1272771703"/>
    <n v="5.5968000000000004E-2"/>
    <n v="8.48E-2"/>
    <n v="-2.8831999999999997E-2"/>
    <n v="0.66"/>
    <n v="71234486.67350401"/>
    <n v="-36696553.740895994"/>
    <n v="840029323.98000002"/>
  </r>
  <r>
    <d v="2025-06-04T00:00:00"/>
    <x v="1"/>
    <x v="0"/>
    <x v="24"/>
    <n v="4"/>
    <x v="0"/>
    <n v="1"/>
    <n v="1016816158"/>
    <n v="1016816158"/>
    <n v="4.1551999999999999E-2"/>
    <n v="8.48E-2"/>
    <n v="-4.3248000000000002E-2"/>
    <n v="0.49"/>
    <n v="42250744.997216001"/>
    <n v="-43975265.201184005"/>
    <n v="498239917.42000002"/>
  </r>
  <r>
    <d v="2025-06-04T00:00:00"/>
    <x v="1"/>
    <x v="0"/>
    <x v="7"/>
    <n v="2"/>
    <x v="0"/>
    <n v="1"/>
    <n v="274023880"/>
    <n v="274023880"/>
    <n v="7.5471999999999997E-2"/>
    <n v="8.48E-2"/>
    <n v="-9.328000000000003E-3"/>
    <n v="0.89"/>
    <n v="20681130.271359999"/>
    <n v="-2556094.752640001"/>
    <n v="243881253.20000002"/>
  </r>
  <r>
    <d v="2025-06-04T00:00:00"/>
    <x v="1"/>
    <x v="1"/>
    <x v="4"/>
    <n v="3"/>
    <x v="0"/>
    <n v="1"/>
    <n v="103419991"/>
    <n v="103419991"/>
    <n v="6.699200000000001E-2"/>
    <n v="8.48E-2"/>
    <n v="-1.7807999999999991E-2"/>
    <n v="0.79000000000000015"/>
    <n v="6928312.037072001"/>
    <n v="-1841703.199727999"/>
    <n v="81701792.890000015"/>
  </r>
  <r>
    <d v="2025-06-04T00:00:00"/>
    <x v="0"/>
    <x v="1"/>
    <x v="40"/>
    <n v="3"/>
    <x v="0"/>
    <n v="1"/>
    <n v="29502206.02405246"/>
    <n v="566433505"/>
    <n v="1.4124000000000003E-2"/>
    <n v="4.2800000000000005E-2"/>
    <n v="-2.8676E-2"/>
    <n v="0.33"/>
    <n v="8000306.8246200019"/>
    <n v="-16243047.189379999"/>
    <n v="186923056.65000001"/>
  </r>
  <r>
    <d v="2025-06-04T00:00:00"/>
    <x v="0"/>
    <x v="2"/>
    <x v="20"/>
    <n v="1"/>
    <x v="2"/>
    <n v="32"/>
    <n v="92901831.799455196"/>
    <n v="1783687300"/>
    <n v="4.0232000000000004E-2"/>
    <n v="4.2800000000000005E-2"/>
    <n v="-2.5680000000000008E-3"/>
    <n v="0.94"/>
    <n v="71761307.453600004"/>
    <n v="-4580508.9864000017"/>
    <n v="1676666062"/>
  </r>
  <r>
    <d v="2025-06-04T00:00:00"/>
    <x v="0"/>
    <x v="1"/>
    <x v="17"/>
    <n v="2"/>
    <x v="0"/>
    <n v="1"/>
    <n v="71608932.066646874"/>
    <n v="1374870013"/>
    <n v="1.7976000000000002E-2"/>
    <n v="4.2800000000000005E-2"/>
    <n v="-2.4824000000000002E-2"/>
    <n v="0.42"/>
    <n v="24714663.353688002"/>
    <n v="-34129773.202712007"/>
    <n v="577445405.46000004"/>
  </r>
  <r>
    <d v="2025-06-04T00:00:00"/>
    <x v="0"/>
    <x v="1"/>
    <x v="33"/>
    <n v="1"/>
    <x v="2"/>
    <n v="5"/>
    <n v="56906613.228331693"/>
    <n v="1092589902"/>
    <n v="4.0232000000000004E-2"/>
    <n v="4.2800000000000005E-2"/>
    <n v="-2.5680000000000008E-3"/>
    <n v="0.94"/>
    <n v="43957076.937264003"/>
    <n v="-2805770.8683360009"/>
    <n v="1027034507.88"/>
  </r>
  <r>
    <d v="2025-06-04T00:00:00"/>
    <x v="1"/>
    <x v="2"/>
    <x v="40"/>
    <n v="4"/>
    <x v="0"/>
    <n v="1"/>
    <n v="331289330"/>
    <n v="331289330"/>
    <n v="8.2255999999999996E-2"/>
    <n v="8.48E-2"/>
    <n v="-2.5440000000000046E-3"/>
    <n v="0.97"/>
    <n v="27250535.128479999"/>
    <n v="-842800.05552000157"/>
    <n v="321350650.09999996"/>
  </r>
  <r>
    <d v="2025-06-04T00:00:00"/>
    <x v="1"/>
    <x v="2"/>
    <x v="5"/>
    <n v="1"/>
    <x v="0"/>
    <n v="1"/>
    <n v="1025524000"/>
    <n v="1025524000"/>
    <n v="4.6640000000000001E-2"/>
    <n v="8.48E-2"/>
    <n v="-3.8159999999999999E-2"/>
    <n v="0.55000000000000004"/>
    <n v="47830439.359999999"/>
    <n v="-39133995.839999996"/>
    <n v="564038200"/>
  </r>
  <r>
    <d v="2025-06-04T00:00:00"/>
    <x v="1"/>
    <x v="2"/>
    <x v="13"/>
    <n v="1"/>
    <x v="2"/>
    <n v="9"/>
    <n v="1538979925"/>
    <n v="1538979925"/>
    <n v="7.8016000000000002E-2"/>
    <n v="8.48E-2"/>
    <n v="-6.7839999999999984E-3"/>
    <n v="0.92"/>
    <n v="120065057.82880001"/>
    <n v="-10440439.811199997"/>
    <n v="1415861531"/>
  </r>
  <r>
    <d v="2025-06-04T00:00:00"/>
    <x v="0"/>
    <x v="0"/>
    <x v="3"/>
    <n v="3"/>
    <x v="0"/>
    <n v="1"/>
    <n v="64169076.495986916"/>
    <n v="1232027018"/>
    <n v="3.9376000000000008E-2"/>
    <n v="4.2800000000000005E-2"/>
    <n v="-3.4239999999999965E-3"/>
    <n v="0.92"/>
    <n v="48512295.860768013"/>
    <n v="-4218460.509631996"/>
    <n v="1133464856.5599999"/>
  </r>
  <r>
    <d v="2025-06-04T00:00:00"/>
    <x v="1"/>
    <x v="0"/>
    <x v="20"/>
    <n v="2"/>
    <x v="0"/>
    <n v="1"/>
    <n v="868591688"/>
    <n v="868591688"/>
    <n v="4.24E-2"/>
    <n v="8.48E-2"/>
    <n v="-4.24E-2"/>
    <n v="0.5"/>
    <n v="36828287.571199998"/>
    <n v="-36828287.571199998"/>
    <n v="434295844"/>
  </r>
  <r>
    <d v="2025-06-04T00:00:00"/>
    <x v="1"/>
    <x v="0"/>
    <x v="42"/>
    <n v="1"/>
    <x v="2"/>
    <n v="32"/>
    <n v="820009720"/>
    <n v="820009720"/>
    <n v="7.0384000000000002E-2"/>
    <n v="8.48E-2"/>
    <n v="-1.4415999999999998E-2"/>
    <n v="0.83000000000000007"/>
    <n v="57715564.132480003"/>
    <n v="-11821260.123519998"/>
    <n v="680608067.60000002"/>
  </r>
  <r>
    <d v="2025-06-04T00:00:00"/>
    <x v="1"/>
    <x v="1"/>
    <x v="43"/>
    <n v="1"/>
    <x v="0"/>
    <n v="1"/>
    <n v="1013070347"/>
    <n v="1013070347"/>
    <n v="7.2080000000000005E-2"/>
    <n v="8.48E-2"/>
    <n v="-1.2719999999999995E-2"/>
    <n v="0.85000000000000009"/>
    <n v="73022110.611760005"/>
    <n v="-12886254.813839994"/>
    <n v="861109794.95000005"/>
  </r>
  <r>
    <d v="2025-06-04T00:00:00"/>
    <x v="0"/>
    <x v="2"/>
    <x v="19"/>
    <n v="2"/>
    <x v="0"/>
    <n v="1"/>
    <n v="38519618.275285549"/>
    <n v="739565115"/>
    <n v="2.4396000000000001E-2"/>
    <n v="4.2800000000000005E-2"/>
    <n v="-1.8404000000000004E-2"/>
    <n v="0.56999999999999995"/>
    <n v="18042430.545540001"/>
    <n v="-13610956.376460003"/>
    <n v="421552115.54999995"/>
  </r>
  <r>
    <d v="2025-06-04T00:00:00"/>
    <x v="1"/>
    <x v="0"/>
    <x v="44"/>
    <n v="1"/>
    <x v="2"/>
    <n v="11"/>
    <n v="1017616720"/>
    <n v="1017616720"/>
    <n v="8.3951999999999999E-2"/>
    <n v="8.48E-2"/>
    <n v="-8.4800000000000153E-4"/>
    <n v="0.99"/>
    <n v="85430958.877440006"/>
    <n v="-862938.97856000159"/>
    <n v="1007440552.8"/>
  </r>
  <r>
    <d v="2025-06-04T00:00:00"/>
    <x v="1"/>
    <x v="0"/>
    <x v="37"/>
    <n v="1"/>
    <x v="1"/>
    <n v="144"/>
    <n v="1677367154"/>
    <n v="1677367154"/>
    <n v="8.8192000000000006E-2"/>
    <n v="8.48E-2"/>
    <n v="3.3920000000000061E-3"/>
    <n v="1.04"/>
    <n v="147930364.04556802"/>
    <n v="5689629.3863680102"/>
    <n v="1744461840.1600001"/>
  </r>
  <r>
    <d v="2025-06-04T00:00:00"/>
    <x v="0"/>
    <x v="0"/>
    <x v="32"/>
    <n v="1"/>
    <x v="0"/>
    <n v="1"/>
    <n v="5660473.0282243993"/>
    <n v="108679384"/>
    <n v="2.2256000000000001E-2"/>
    <n v="4.2800000000000005E-2"/>
    <n v="-2.0544000000000003E-2"/>
    <n v="0.52"/>
    <n v="2418768.3703040001"/>
    <n v="-2232709.2648960003"/>
    <n v="56513279.68"/>
  </r>
  <r>
    <d v="2025-06-04T00:00:00"/>
    <x v="1"/>
    <x v="2"/>
    <x v="3"/>
    <n v="1"/>
    <x v="2"/>
    <n v="33"/>
    <n v="427049534"/>
    <n v="427049534"/>
    <n v="6.8687999999999999E-2"/>
    <n v="8.48E-2"/>
    <n v="-1.6112000000000001E-2"/>
    <n v="0.80999999999999994"/>
    <n v="29333178.391392"/>
    <n v="-6880622.0918080006"/>
    <n v="345910122.53999996"/>
  </r>
  <r>
    <d v="2025-06-04T00:00:00"/>
    <x v="0"/>
    <x v="1"/>
    <x v="29"/>
    <n v="4"/>
    <x v="0"/>
    <n v="1"/>
    <n v="30442059.667598974"/>
    <n v="584478413"/>
    <n v="4.2800000000000005E-2"/>
    <n v="4.2800000000000005E-2"/>
    <n v="0"/>
    <n v="1"/>
    <n v="25015676.076400004"/>
    <n v="0"/>
    <n v="584478413"/>
  </r>
  <r>
    <d v="2025-06-04T00:00:00"/>
    <x v="1"/>
    <x v="1"/>
    <x v="44"/>
    <n v="1"/>
    <x v="0"/>
    <n v="1"/>
    <n v="1405721978"/>
    <n v="1405721978"/>
    <n v="6.4448000000000005E-2"/>
    <n v="8.48E-2"/>
    <n v="-2.0351999999999995E-2"/>
    <n v="0.76"/>
    <n v="90595970.038144007"/>
    <n v="-28609253.696255993"/>
    <n v="1068348703.28"/>
  </r>
  <r>
    <d v="2025-06-04T00:00:00"/>
    <x v="0"/>
    <x v="0"/>
    <x v="38"/>
    <n v="2"/>
    <x v="0"/>
    <n v="1"/>
    <n v="36580314.69241707"/>
    <n v="702331068"/>
    <n v="2.0544000000000003E-2"/>
    <n v="4.2800000000000005E-2"/>
    <n v="-2.2256000000000001E-2"/>
    <n v="0.48000000000000004"/>
    <n v="14428689.460992003"/>
    <n v="-15631080.249408001"/>
    <n v="337118912.64000005"/>
  </r>
  <r>
    <d v="2025-06-04T00:00:00"/>
    <x v="0"/>
    <x v="1"/>
    <x v="4"/>
    <n v="1"/>
    <x v="2"/>
    <n v="35"/>
    <n v="54897608.243878812"/>
    <n v="1054017609"/>
    <n v="3.9804000000000006E-2"/>
    <n v="4.2800000000000005E-2"/>
    <n v="-2.9959999999999987E-3"/>
    <n v="0.93"/>
    <n v="41954116.908636004"/>
    <n v="-3157836.7565639988"/>
    <n v="980236376.37"/>
  </r>
  <r>
    <d v="2025-06-04T00:00:00"/>
    <x v="1"/>
    <x v="2"/>
    <x v="29"/>
    <n v="2"/>
    <x v="2"/>
    <n v="51"/>
    <n v="1432205511"/>
    <n v="1432205511"/>
    <n v="6.9536000000000001E-2"/>
    <n v="8.48E-2"/>
    <n v="-1.5264E-2"/>
    <n v="0.82"/>
    <n v="99589842.412896007"/>
    <n v="-21861184.919904001"/>
    <n v="1174408519.02"/>
  </r>
  <r>
    <d v="2025-06-04T00:00:00"/>
    <x v="1"/>
    <x v="2"/>
    <x v="28"/>
    <n v="2"/>
    <x v="2"/>
    <n v="6"/>
    <n v="86625202"/>
    <n v="86625202"/>
    <n v="5.9359999999999996E-2"/>
    <n v="8.48E-2"/>
    <n v="-2.5440000000000004E-2"/>
    <n v="0.7"/>
    <n v="5142071.9907200001"/>
    <n v="-2203745.1388800004"/>
    <n v="60637641.399999999"/>
  </r>
  <r>
    <d v="2025-06-04T00:00:00"/>
    <x v="1"/>
    <x v="2"/>
    <x v="44"/>
    <n v="2"/>
    <x v="2"/>
    <n v="39"/>
    <n v="1239957014"/>
    <n v="1239957014"/>
    <n v="8.48E-2"/>
    <n v="8.48E-2"/>
    <n v="0"/>
    <n v="1"/>
    <n v="105148354.7872"/>
    <n v="0"/>
    <n v="1239957014"/>
  </r>
  <r>
    <d v="2025-06-04T00:00:00"/>
    <x v="1"/>
    <x v="2"/>
    <x v="45"/>
    <n v="1"/>
    <x v="0"/>
    <n v="1"/>
    <n v="608284007"/>
    <n v="608284007"/>
    <n v="4.9183999999999999E-2"/>
    <n v="8.48E-2"/>
    <n v="-3.5616000000000002E-2"/>
    <n v="0.57999999999999996"/>
    <n v="29917840.600288"/>
    <n v="-21664643.193312"/>
    <n v="352804724.06"/>
  </r>
  <r>
    <d v="2025-06-04T00:00:00"/>
    <x v="0"/>
    <x v="2"/>
    <x v="27"/>
    <n v="2"/>
    <x v="2"/>
    <n v="44"/>
    <n v="94547694.026469171"/>
    <n v="1815287361.0000002"/>
    <n v="3.7236000000000005E-2"/>
    <n v="4.2800000000000005E-2"/>
    <n v="-5.5639999999999995E-3"/>
    <n v="0.87"/>
    <n v="67594040.17419602"/>
    <n v="-10100258.876604"/>
    <n v="1579300004.0700002"/>
  </r>
  <r>
    <d v="2025-06-04T00:00:00"/>
    <x v="0"/>
    <x v="1"/>
    <x v="33"/>
    <n v="2"/>
    <x v="2"/>
    <n v="36"/>
    <n v="4879136.2365036951"/>
    <n v="93677952"/>
    <n v="3.8520000000000006E-2"/>
    <n v="4.2800000000000005E-2"/>
    <n v="-4.2799999999999991E-3"/>
    <n v="0.9"/>
    <n v="3608474.7110400004"/>
    <n v="-400941.63455999992"/>
    <n v="84310156.799999997"/>
  </r>
  <r>
    <d v="2025-06-04T00:00:00"/>
    <x v="0"/>
    <x v="2"/>
    <x v="36"/>
    <n v="1"/>
    <x v="0"/>
    <n v="1"/>
    <n v="24314509.080871057"/>
    <n v="466831280"/>
    <n v="3.3384000000000004E-2"/>
    <n v="4.2800000000000005E-2"/>
    <n v="-9.4160000000000008E-3"/>
    <n v="0.78"/>
    <n v="15584695.451520002"/>
    <n v="-4395683.3324800003"/>
    <n v="364128398.40000004"/>
  </r>
  <r>
    <d v="2025-06-04T00:00:00"/>
    <x v="1"/>
    <x v="2"/>
    <x v="42"/>
    <n v="1"/>
    <x v="0"/>
    <n v="1"/>
    <n v="1128064612"/>
    <n v="1128064612"/>
    <n v="6.1055999999999999E-2"/>
    <n v="8.48E-2"/>
    <n v="-2.3744000000000001E-2"/>
    <n v="0.72"/>
    <n v="68875112.950271994"/>
    <n v="-26784766.147328001"/>
    <n v="812206520.63999999"/>
  </r>
  <r>
    <d v="2025-06-04T00:00:00"/>
    <x v="1"/>
    <x v="2"/>
    <x v="27"/>
    <n v="2"/>
    <x v="0"/>
    <n v="1"/>
    <n v="355292841"/>
    <n v="355292841"/>
    <n v="7.0384000000000002E-2"/>
    <n v="8.48E-2"/>
    <n v="-1.4415999999999998E-2"/>
    <n v="0.83000000000000007"/>
    <n v="25006931.320944"/>
    <n v="-5121901.5958559997"/>
    <n v="294893058.03000003"/>
  </r>
  <r>
    <d v="2025-06-04T00:00:00"/>
    <x v="1"/>
    <x v="0"/>
    <x v="25"/>
    <n v="2"/>
    <x v="2"/>
    <n v="19"/>
    <n v="1736079509"/>
    <n v="1736079509"/>
    <n v="6.7839999999999998E-2"/>
    <n v="8.48E-2"/>
    <n v="-1.6960000000000003E-2"/>
    <n v="0.79999999999999993"/>
    <n v="117775633.89056"/>
    <n v="-29443908.472640004"/>
    <n v="1388863607.1999998"/>
  </r>
  <r>
    <d v="2025-06-04T00:00:00"/>
    <x v="0"/>
    <x v="2"/>
    <x v="40"/>
    <n v="1"/>
    <x v="2"/>
    <n v="46"/>
    <n v="59159424.470174015"/>
    <n v="1135843202"/>
    <n v="3.7236000000000005E-2"/>
    <n v="4.2800000000000005E-2"/>
    <n v="-5.5639999999999995E-3"/>
    <n v="0.87"/>
    <n v="42294257.469672009"/>
    <n v="-6319831.5759279998"/>
    <n v="988183585.74000001"/>
  </r>
  <r>
    <d v="2025-06-04T00:00:00"/>
    <x v="0"/>
    <x v="0"/>
    <x v="42"/>
    <n v="2"/>
    <x v="0"/>
    <n v="1"/>
    <n v="10942957.077454336"/>
    <n v="210101493"/>
    <n v="1.9688000000000004E-2"/>
    <n v="4.2800000000000005E-2"/>
    <n v="-2.3112000000000001E-2"/>
    <n v="0.46"/>
    <n v="4136478.1941840011"/>
    <n v="-4855865.706216"/>
    <n v="96646686.780000001"/>
  </r>
  <r>
    <d v="2025-06-04T00:00:00"/>
    <x v="1"/>
    <x v="0"/>
    <x v="25"/>
    <n v="2"/>
    <x v="0"/>
    <n v="1"/>
    <n v="627017047"/>
    <n v="627017047"/>
    <n v="7.3775999999999994E-2"/>
    <n v="8.48E-2"/>
    <n v="-1.1024000000000006E-2"/>
    <n v="0.86999999999999988"/>
    <n v="46258809.659471996"/>
    <n v="-6912235.9261280037"/>
    <n v="545504830.88999999"/>
  </r>
  <r>
    <d v="2025-06-04T00:00:00"/>
    <x v="1"/>
    <x v="2"/>
    <x v="23"/>
    <n v="2"/>
    <x v="2"/>
    <n v="39"/>
    <n v="460626590"/>
    <n v="460626590"/>
    <n v="6.3600000000000004E-2"/>
    <n v="8.48E-2"/>
    <n v="-2.1199999999999997E-2"/>
    <n v="0.75"/>
    <n v="29295851.124000002"/>
    <n v="-9765283.7079999987"/>
    <n v="345469942.5"/>
  </r>
  <r>
    <d v="2025-06-04T00:00:00"/>
    <x v="1"/>
    <x v="0"/>
    <x v="5"/>
    <n v="1"/>
    <x v="1"/>
    <n v="141"/>
    <n v="399919529"/>
    <n v="399919529"/>
    <n v="8.5648000000000002E-2"/>
    <n v="8.48E-2"/>
    <n v="8.4800000000000153E-4"/>
    <n v="1.01"/>
    <n v="34252307.819792002"/>
    <n v="339131.76059200062"/>
    <n v="403918724.29000002"/>
  </r>
  <r>
    <d v="2025-06-04T00:00:00"/>
    <x v="1"/>
    <x v="0"/>
    <x v="0"/>
    <n v="4"/>
    <x v="0"/>
    <n v="1"/>
    <n v="1430732087"/>
    <n v="1430732087"/>
    <n v="7.5471999999999997E-2"/>
    <n v="8.48E-2"/>
    <n v="-9.328000000000003E-3"/>
    <n v="0.89"/>
    <n v="107980212.07006399"/>
    <n v="-13345868.907536004"/>
    <n v="1273351557.4300001"/>
  </r>
  <r>
    <d v="2025-06-04T00:00:00"/>
    <x v="1"/>
    <x v="0"/>
    <x v="32"/>
    <n v="2"/>
    <x v="0"/>
    <n v="1"/>
    <n v="1002975692"/>
    <n v="1002975692"/>
    <n v="6.3600000000000004E-2"/>
    <n v="8.48E-2"/>
    <n v="-2.1199999999999997E-2"/>
    <n v="0.75"/>
    <n v="63789254.011200003"/>
    <n v="-21263084.670399997"/>
    <n v="752231769"/>
  </r>
  <r>
    <d v="2025-06-04T00:00:00"/>
    <x v="1"/>
    <x v="0"/>
    <x v="27"/>
    <n v="3"/>
    <x v="2"/>
    <n v="1"/>
    <n v="1165154711"/>
    <n v="1165154711"/>
    <n v="7.7168E-2"/>
    <n v="8.48E-2"/>
    <n v="-7.6319999999999999E-3"/>
    <n v="0.91"/>
    <n v="89912658.738447994"/>
    <n v="-8892460.7543519996"/>
    <n v="1060290787.01"/>
  </r>
  <r>
    <d v="2025-06-04T00:00:00"/>
    <x v="1"/>
    <x v="0"/>
    <x v="31"/>
    <n v="2"/>
    <x v="2"/>
    <n v="2"/>
    <n v="618932754"/>
    <n v="618932754"/>
    <n v="6.6144000000000008E-2"/>
    <n v="8.48E-2"/>
    <n v="-1.8655999999999992E-2"/>
    <n v="0.78000000000000014"/>
    <n v="40938688.080576003"/>
    <n v="-11546809.458623994"/>
    <n v="482767548.12000006"/>
  </r>
  <r>
    <d v="2025-06-04T00:00:00"/>
    <x v="1"/>
    <x v="2"/>
    <x v="46"/>
    <n v="1"/>
    <x v="0"/>
    <n v="1"/>
    <n v="887733101"/>
    <n v="887733101"/>
    <n v="6.3600000000000004E-2"/>
    <n v="8.48E-2"/>
    <n v="-2.1199999999999997E-2"/>
    <n v="0.75"/>
    <n v="56459825.2236"/>
    <n v="-18819941.741199996"/>
    <n v="665799825.75"/>
  </r>
  <r>
    <d v="2025-06-04T00:00:00"/>
    <x v="0"/>
    <x v="1"/>
    <x v="33"/>
    <n v="3"/>
    <x v="2"/>
    <n v="29"/>
    <n v="58752714.261160329"/>
    <n v="1128034488"/>
    <n v="4.3656000000000007E-2"/>
    <n v="4.2800000000000005E-2"/>
    <n v="8.5600000000000259E-4"/>
    <n v="1.02"/>
    <n v="49245473.608128011"/>
    <n v="965597.52172800293"/>
    <n v="1150595177.76"/>
  </r>
  <r>
    <d v="2025-06-04T00:00:00"/>
    <x v="1"/>
    <x v="0"/>
    <x v="36"/>
    <n v="2"/>
    <x v="2"/>
    <n v="43"/>
    <n v="1605688130"/>
    <n v="1605688130"/>
    <n v="7.7168E-2"/>
    <n v="8.48E-2"/>
    <n v="-7.6319999999999999E-3"/>
    <n v="0.91"/>
    <n v="123907741.61584"/>
    <n v="-12254611.80816"/>
    <n v="1461176198.3"/>
  </r>
  <r>
    <d v="2025-06-04T00:00:00"/>
    <x v="1"/>
    <x v="0"/>
    <x v="31"/>
    <n v="2"/>
    <x v="0"/>
    <n v="1"/>
    <n v="138322851"/>
    <n v="138322851"/>
    <n v="5.1727999999999996E-2"/>
    <n v="8.48E-2"/>
    <n v="-3.3072000000000004E-2"/>
    <n v="0.61"/>
    <n v="7155164.4365279991"/>
    <n v="-4574613.3282720009"/>
    <n v="84376939.109999999"/>
  </r>
  <r>
    <d v="2025-06-04T00:00:00"/>
    <x v="0"/>
    <x v="2"/>
    <x v="46"/>
    <n v="2"/>
    <x v="0"/>
    <n v="1"/>
    <n v="71556749.584628925"/>
    <n v="1373868125"/>
    <n v="3.4668000000000004E-2"/>
    <n v="4.2800000000000005E-2"/>
    <n v="-8.1320000000000003E-3"/>
    <n v="0.81"/>
    <n v="47629260.157500006"/>
    <n v="-11172295.592500001"/>
    <n v="1112833181.25"/>
  </r>
  <r>
    <d v="2025-06-04T00:00:00"/>
    <x v="1"/>
    <x v="0"/>
    <x v="47"/>
    <n v="1"/>
    <x v="2"/>
    <n v="59"/>
    <n v="1746606639"/>
    <n v="1746606639"/>
    <n v="7.1232000000000004E-2"/>
    <n v="8.48E-2"/>
    <n v="-1.3567999999999997E-2"/>
    <n v="0.84000000000000008"/>
    <n v="124414284.10924801"/>
    <n v="-23697958.877951995"/>
    <n v="1467149576.7600002"/>
  </r>
  <r>
    <d v="2025-06-04T00:00:00"/>
    <x v="1"/>
    <x v="2"/>
    <x v="8"/>
    <n v="2"/>
    <x v="2"/>
    <n v="48"/>
    <n v="231608930"/>
    <n v="231608930"/>
    <n v="7.1232000000000004E-2"/>
    <n v="8.48E-2"/>
    <n v="-1.3567999999999997E-2"/>
    <n v="0.84000000000000008"/>
    <n v="16497967.301760001"/>
    <n v="-3142469.9622399993"/>
    <n v="194551501.20000002"/>
  </r>
  <r>
    <d v="2025-06-04T00:00:00"/>
    <x v="1"/>
    <x v="1"/>
    <x v="47"/>
    <n v="2"/>
    <x v="2"/>
    <n v="17"/>
    <n v="583554428"/>
    <n v="583554428"/>
    <n v="8.3103999999999997E-2"/>
    <n v="8.48E-2"/>
    <n v="-1.6960000000000031E-3"/>
    <n v="0.98"/>
    <n v="48495707.184511997"/>
    <n v="-989708.30988800176"/>
    <n v="571883339.43999994"/>
  </r>
  <r>
    <d v="2025-06-04T00:00:00"/>
    <x v="1"/>
    <x v="0"/>
    <x v="16"/>
    <n v="1"/>
    <x v="0"/>
    <n v="1"/>
    <n v="294591284"/>
    <n v="294591284"/>
    <n v="3.9008000000000001E-2"/>
    <n v="8.48E-2"/>
    <n v="-4.5791999999999999E-2"/>
    <n v="0.46"/>
    <n v="11491416.806272"/>
    <n v="-13489924.076927999"/>
    <n v="135511990.64000002"/>
  </r>
  <r>
    <d v="2025-06-04T00:00:00"/>
    <x v="1"/>
    <x v="1"/>
    <x v="7"/>
    <n v="3"/>
    <x v="2"/>
    <n v="7"/>
    <n v="1439741149"/>
    <n v="1439741149"/>
    <n v="7.7168E-2"/>
    <n v="8.48E-2"/>
    <n v="-7.6319999999999999E-3"/>
    <n v="0.91"/>
    <n v="111101944.98603199"/>
    <n v="-10988104.449168"/>
    <n v="1310164445.5900002"/>
  </r>
  <r>
    <d v="2025-06-04T00:00:00"/>
    <x v="1"/>
    <x v="1"/>
    <x v="17"/>
    <n v="3"/>
    <x v="0"/>
    <n v="1"/>
    <n v="418596429"/>
    <n v="418596429"/>
    <n v="6.699200000000001E-2"/>
    <n v="8.48E-2"/>
    <n v="-1.7807999999999991E-2"/>
    <n v="0.79000000000000015"/>
    <n v="28042611.971568003"/>
    <n v="-7454365.2076319959"/>
    <n v="330691178.91000009"/>
  </r>
  <r>
    <d v="2025-06-04T00:00:00"/>
    <x v="1"/>
    <x v="1"/>
    <x v="43"/>
    <n v="2"/>
    <x v="0"/>
    <n v="1"/>
    <n v="293771003"/>
    <n v="293771003"/>
    <n v="7.3775999999999994E-2"/>
    <n v="8.48E-2"/>
    <n v="-1.1024000000000006E-2"/>
    <n v="0.86999999999999988"/>
    <n v="21673249.517327998"/>
    <n v="-3238531.537072002"/>
    <n v="255580772.60999995"/>
  </r>
  <r>
    <d v="2025-06-04T00:00:00"/>
    <x v="1"/>
    <x v="0"/>
    <x v="13"/>
    <n v="4"/>
    <x v="0"/>
    <n v="1"/>
    <n v="899200427"/>
    <n v="899200427"/>
    <n v="7.3775999999999994E-2"/>
    <n v="8.48E-2"/>
    <n v="-1.1024000000000006E-2"/>
    <n v="0.86999999999999988"/>
    <n v="66339410.702351995"/>
    <n v="-9912785.5072480049"/>
    <n v="782304371.48999989"/>
  </r>
  <r>
    <d v="2025-06-04T00:00:00"/>
    <x v="0"/>
    <x v="2"/>
    <x v="34"/>
    <n v="2"/>
    <x v="0"/>
    <n v="1"/>
    <n v="23881704.349547129"/>
    <n v="458521559"/>
    <n v="3.5096000000000002E-2"/>
    <n v="4.2800000000000005E-2"/>
    <n v="-7.7040000000000025E-3"/>
    <n v="0.82"/>
    <n v="16092272.634664001"/>
    <n v="-3532450.0905360011"/>
    <n v="375987678.38"/>
  </r>
  <r>
    <d v="2025-06-04T00:00:00"/>
    <x v="1"/>
    <x v="1"/>
    <x v="12"/>
    <n v="4"/>
    <x v="0"/>
    <n v="1"/>
    <n v="534500248"/>
    <n v="534500248"/>
    <n v="3.9855999999999996E-2"/>
    <n v="8.48E-2"/>
    <n v="-4.4944000000000005E-2"/>
    <n v="0.47"/>
    <n v="21303041.884287998"/>
    <n v="-24022579.146112002"/>
    <n v="251215116.55999997"/>
  </r>
  <r>
    <d v="2025-06-04T00:00:00"/>
    <x v="1"/>
    <x v="2"/>
    <x v="46"/>
    <n v="1"/>
    <x v="2"/>
    <n v="51"/>
    <n v="238318197"/>
    <n v="238318197"/>
    <n v="7.4623999999999996E-2"/>
    <n v="8.48E-2"/>
    <n v="-1.0176000000000004E-2"/>
    <n v="0.87999999999999989"/>
    <n v="17784257.132927999"/>
    <n v="-2425125.972672001"/>
    <n v="209720013.35999998"/>
  </r>
  <r>
    <d v="2025-06-04T00:00:00"/>
    <x v="0"/>
    <x v="1"/>
    <x v="6"/>
    <n v="5"/>
    <x v="0"/>
    <n v="1"/>
    <n v="77080971.681849197"/>
    <n v="1479931532"/>
    <n v="2.7392000000000003E-2"/>
    <n v="4.2800000000000005E-2"/>
    <n v="-1.5408000000000002E-2"/>
    <n v="0.64"/>
    <n v="40538284.524544008"/>
    <n v="-22802785.045056004"/>
    <n v="947156180.48000002"/>
  </r>
  <r>
    <d v="2025-06-04T00:00:00"/>
    <x v="1"/>
    <x v="1"/>
    <x v="46"/>
    <n v="2"/>
    <x v="2"/>
    <n v="51"/>
    <n v="1899036866"/>
    <n v="1899036866"/>
    <n v="6.1904000000000001E-2"/>
    <n v="8.48E-2"/>
    <n v="-2.2896E-2"/>
    <n v="0.73"/>
    <n v="117557978.15286399"/>
    <n v="-43480348.083935998"/>
    <n v="1386296912.1800001"/>
  </r>
  <r>
    <d v="2025-06-04T00:00:00"/>
    <x v="1"/>
    <x v="0"/>
    <x v="34"/>
    <n v="3"/>
    <x v="0"/>
    <n v="1"/>
    <n v="1218375776"/>
    <n v="1218375776"/>
    <n v="5.3423999999999999E-2"/>
    <n v="8.48E-2"/>
    <n v="-3.1376000000000001E-2"/>
    <n v="0.63"/>
    <n v="65090507.457024001"/>
    <n v="-38227758.347776003"/>
    <n v="767576738.88"/>
  </r>
  <r>
    <d v="2025-06-04T00:00:00"/>
    <x v="1"/>
    <x v="2"/>
    <x v="32"/>
    <n v="2"/>
    <x v="2"/>
    <n v="27"/>
    <n v="1691892423"/>
    <n v="1691892423"/>
    <n v="8.3951999999999999E-2"/>
    <n v="8.48E-2"/>
    <n v="-8.4800000000000153E-4"/>
    <n v="0.99"/>
    <n v="142037752.695696"/>
    <n v="-1434724.7747040025"/>
    <n v="1674973498.77"/>
  </r>
  <r>
    <d v="2025-06-04T00:00:00"/>
    <x v="1"/>
    <x v="2"/>
    <x v="16"/>
    <n v="2"/>
    <x v="0"/>
    <n v="1"/>
    <n v="546543086"/>
    <n v="546543086"/>
    <n v="7.8864000000000004E-2"/>
    <n v="8.48E-2"/>
    <n v="-5.9359999999999968E-3"/>
    <n v="0.93"/>
    <n v="43102573.934303999"/>
    <n v="-3244279.7584959981"/>
    <n v="508285069.98000002"/>
  </r>
  <r>
    <d v="2025-06-04T00:00:00"/>
    <x v="0"/>
    <x v="0"/>
    <x v="15"/>
    <n v="2"/>
    <x v="2"/>
    <n v="58"/>
    <n v="17184351.161736902"/>
    <n v="329934387"/>
    <n v="2.9960000000000001E-2"/>
    <n v="4.2800000000000005E-2"/>
    <n v="-1.2840000000000004E-2"/>
    <n v="0.7"/>
    <n v="9884834.2345199995"/>
    <n v="-4236357.5290800016"/>
    <n v="230954070.89999998"/>
  </r>
  <r>
    <d v="2025-06-04T00:00:00"/>
    <x v="1"/>
    <x v="1"/>
    <x v="44"/>
    <n v="2"/>
    <x v="0"/>
    <n v="1"/>
    <n v="163513728"/>
    <n v="163513728"/>
    <n v="3.0528E-2"/>
    <n v="8.48E-2"/>
    <n v="-5.4272000000000001E-2"/>
    <n v="0.36"/>
    <n v="4991747.0883839997"/>
    <n v="-8874217.0460160002"/>
    <n v="58864942.079999998"/>
  </r>
  <r>
    <d v="2025-06-04T00:00:00"/>
    <x v="1"/>
    <x v="0"/>
    <x v="37"/>
    <n v="3"/>
    <x v="0"/>
    <n v="1"/>
    <n v="1074591421"/>
    <n v="1074591421"/>
    <n v="3.6463999999999996E-2"/>
    <n v="8.48E-2"/>
    <n v="-4.8336000000000004E-2"/>
    <n v="0.42999999999999994"/>
    <n v="39183901.575343996"/>
    <n v="-51941450.925456002"/>
    <n v="462074311.02999991"/>
  </r>
  <r>
    <d v="2025-06-04T00:00:00"/>
    <x v="1"/>
    <x v="1"/>
    <x v="24"/>
    <n v="5"/>
    <x v="0"/>
    <n v="1"/>
    <n v="1469606433"/>
    <n v="1469606433"/>
    <n v="2.5440000000000001E-2"/>
    <n v="8.48E-2"/>
    <n v="-5.9359999999999996E-2"/>
    <n v="0.3"/>
    <n v="37386787.65552"/>
    <n v="-87235837.862879992"/>
    <n v="440881929.89999998"/>
  </r>
  <r>
    <d v="2025-06-04T00:00:00"/>
    <x v="1"/>
    <x v="0"/>
    <x v="45"/>
    <n v="2"/>
    <x v="0"/>
    <n v="1"/>
    <n v="340605286"/>
    <n v="340605286"/>
    <n v="3.0528E-2"/>
    <n v="8.48E-2"/>
    <n v="-5.4272000000000001E-2"/>
    <n v="0.36"/>
    <n v="10397998.171008"/>
    <n v="-18485330.081792001"/>
    <n v="122617902.95999999"/>
  </r>
  <r>
    <d v="2025-06-04T00:00:00"/>
    <x v="1"/>
    <x v="0"/>
    <x v="23"/>
    <n v="1"/>
    <x v="0"/>
    <n v="1"/>
    <n v="101012604"/>
    <n v="101012604"/>
    <n v="7.5471999999999997E-2"/>
    <n v="8.48E-2"/>
    <n v="-9.328000000000003E-3"/>
    <n v="0.89"/>
    <n v="7623623.2490879996"/>
    <n v="-942245.57011200034"/>
    <n v="89901217.560000002"/>
  </r>
  <r>
    <d v="2025-06-04T00:00:00"/>
    <x v="0"/>
    <x v="2"/>
    <x v="13"/>
    <n v="5"/>
    <x v="0"/>
    <n v="1"/>
    <n v="45028772.376651719"/>
    <n v="864538921"/>
    <n v="3.2528000000000001E-2"/>
    <n v="4.2800000000000005E-2"/>
    <n v="-1.0272000000000003E-2"/>
    <n v="0.7599999999999999"/>
    <n v="28121722.022288002"/>
    <n v="-8880543.7965120021"/>
    <n v="657049579.95999992"/>
  </r>
  <r>
    <d v="2025-06-04T00:00:00"/>
    <x v="1"/>
    <x v="1"/>
    <x v="32"/>
    <n v="3"/>
    <x v="0"/>
    <n v="1"/>
    <n v="1323864478"/>
    <n v="1323864478"/>
    <n v="4.4096000000000003E-2"/>
    <n v="8.48E-2"/>
    <n v="-4.0703999999999997E-2"/>
    <n v="0.52"/>
    <n v="58377128.021888003"/>
    <n v="-53886579.712511994"/>
    <n v="688409528.56000006"/>
  </r>
  <r>
    <d v="2025-06-04T00:00:00"/>
    <x v="1"/>
    <x v="0"/>
    <x v="35"/>
    <n v="1"/>
    <x v="0"/>
    <n v="1"/>
    <n v="89793164"/>
    <n v="89793164"/>
    <n v="3.1376000000000001E-2"/>
    <n v="8.48E-2"/>
    <n v="-5.3423999999999999E-2"/>
    <n v="0.37"/>
    <n v="2817350.313664"/>
    <n v="-4797109.9935360001"/>
    <n v="33223470.68"/>
  </r>
  <r>
    <d v="2025-06-04T00:00:00"/>
    <x v="1"/>
    <x v="1"/>
    <x v="3"/>
    <n v="4"/>
    <x v="0"/>
    <n v="1"/>
    <n v="751760280"/>
    <n v="751760280"/>
    <n v="7.3775999999999994E-2"/>
    <n v="8.48E-2"/>
    <n v="-1.1024000000000006E-2"/>
    <n v="0.86999999999999988"/>
    <n v="55461866.417279996"/>
    <n v="-8287405.3267200049"/>
    <n v="654031443.5999999"/>
  </r>
  <r>
    <d v="2025-06-04T00:00:00"/>
    <x v="0"/>
    <x v="2"/>
    <x v="39"/>
    <n v="2"/>
    <x v="2"/>
    <n v="47"/>
    <n v="81841917.321624815"/>
    <n v="1571340260"/>
    <n v="3.6380000000000003E-2"/>
    <n v="4.2800000000000005E-2"/>
    <n v="-6.4200000000000021E-3"/>
    <n v="0.85"/>
    <n v="57165358.658800006"/>
    <n v="-10088004.469200004"/>
    <n v="1335639221"/>
  </r>
  <r>
    <d v="2025-06-04T00:00:00"/>
    <x v="1"/>
    <x v="1"/>
    <x v="48"/>
    <n v="1"/>
    <x v="0"/>
    <n v="1"/>
    <n v="156870435"/>
    <n v="156870435"/>
    <n v="8.2255999999999996E-2"/>
    <n v="8.48E-2"/>
    <n v="-2.5440000000000046E-3"/>
    <n v="0.97"/>
    <n v="12903534.501359999"/>
    <n v="-399078.38664000074"/>
    <n v="152164321.94999999"/>
  </r>
  <r>
    <d v="2025-06-04T00:00:00"/>
    <x v="1"/>
    <x v="1"/>
    <x v="31"/>
    <n v="3"/>
    <x v="0"/>
    <n v="1"/>
    <n v="1337128143"/>
    <n v="1337128143"/>
    <n v="5.1727999999999996E-2"/>
    <n v="8.48E-2"/>
    <n v="-3.3072000000000004E-2"/>
    <n v="0.61"/>
    <n v="69166964.581103995"/>
    <n v="-44221501.945296004"/>
    <n v="815648167.23000002"/>
  </r>
  <r>
    <d v="2025-06-04T00:00:00"/>
    <x v="0"/>
    <x v="0"/>
    <x v="42"/>
    <n v="3"/>
    <x v="0"/>
    <n v="1"/>
    <n v="68834755.699307799"/>
    <n v="1321606659"/>
    <n v="4.1944000000000002E-2"/>
    <n v="4.2800000000000005E-2"/>
    <n v="-8.5600000000000259E-4"/>
    <n v="0.98"/>
    <n v="55433469.705096006"/>
    <n v="-1131295.3001040034"/>
    <n v="1295174525.8199999"/>
  </r>
  <r>
    <d v="2025-06-04T00:00:00"/>
    <x v="1"/>
    <x v="0"/>
    <x v="37"/>
    <n v="1"/>
    <x v="2"/>
    <n v="28"/>
    <n v="923719600"/>
    <n v="923719600"/>
    <n v="6.0207999999999998E-2"/>
    <n v="8.48E-2"/>
    <n v="-2.4592000000000003E-2"/>
    <n v="0.71"/>
    <n v="55615309.676799998"/>
    <n v="-22716112.403200004"/>
    <n v="655840916"/>
  </r>
  <r>
    <d v="2025-06-04T00:00:00"/>
    <x v="1"/>
    <x v="1"/>
    <x v="8"/>
    <n v="5"/>
    <x v="0"/>
    <n v="1"/>
    <n v="810952042"/>
    <n v="810952042"/>
    <n v="8.2255999999999996E-2"/>
    <n v="8.48E-2"/>
    <n v="-2.5440000000000046E-3"/>
    <n v="0.97"/>
    <n v="66705671.166751996"/>
    <n v="-2063061.9948480036"/>
    <n v="786623480.74000001"/>
  </r>
  <r>
    <d v="2025-06-04T00:00:00"/>
    <x v="1"/>
    <x v="2"/>
    <x v="38"/>
    <n v="3"/>
    <x v="0"/>
    <n v="1"/>
    <n v="592405930"/>
    <n v="592405930"/>
    <n v="6.8687999999999999E-2"/>
    <n v="8.48E-2"/>
    <n v="-1.6112000000000001E-2"/>
    <n v="0.80999999999999994"/>
    <n v="40691178.519840002"/>
    <n v="-9544844.3441599999"/>
    <n v="479848803.29999995"/>
  </r>
  <r>
    <d v="2025-06-04T00:00:00"/>
    <x v="1"/>
    <x v="2"/>
    <x v="30"/>
    <n v="2"/>
    <x v="0"/>
    <n v="1"/>
    <n v="1458891734"/>
    <n v="1458891734"/>
    <n v="5.5120000000000002E-2"/>
    <n v="8.48E-2"/>
    <n v="-2.9679999999999998E-2"/>
    <n v="0.65"/>
    <n v="80414112.37808001"/>
    <n v="-43299906.665119998"/>
    <n v="948279627.10000002"/>
  </r>
  <r>
    <d v="2025-06-04T00:00:00"/>
    <x v="1"/>
    <x v="2"/>
    <x v="10"/>
    <n v="2"/>
    <x v="0"/>
    <n v="1"/>
    <n v="452210919"/>
    <n v="452210919"/>
    <n v="6.8687999999999999E-2"/>
    <n v="8.48E-2"/>
    <n v="-1.6112000000000001E-2"/>
    <n v="0.80999999999999994"/>
    <n v="31061463.604272"/>
    <n v="-7286022.3269280009"/>
    <n v="366290844.38999999"/>
  </r>
  <r>
    <d v="2025-06-04T00:00:00"/>
    <x v="1"/>
    <x v="0"/>
    <x v="24"/>
    <n v="1"/>
    <x v="2"/>
    <n v="13"/>
    <n v="489413862"/>
    <n v="489413862"/>
    <n v="5.9359999999999996E-2"/>
    <n v="8.48E-2"/>
    <n v="-2.5440000000000004E-2"/>
    <n v="0.7"/>
    <n v="29051606.84832"/>
    <n v="-12450688.649280002"/>
    <n v="342589703.39999998"/>
  </r>
  <r>
    <d v="2025-06-04T00:00:00"/>
    <x v="1"/>
    <x v="0"/>
    <x v="29"/>
    <n v="1"/>
    <x v="1"/>
    <n v="227"/>
    <n v="1869379887"/>
    <n v="1869379887"/>
    <n v="8.988800000000001E-2"/>
    <n v="8.48E-2"/>
    <n v="5.0880000000000092E-3"/>
    <n v="1.06"/>
    <n v="168034819.28265601"/>
    <n v="9511404.8650560174"/>
    <n v="1981542680.22"/>
  </r>
  <r>
    <d v="2025-06-04T00:00:00"/>
    <x v="0"/>
    <x v="0"/>
    <x v="17"/>
    <n v="1"/>
    <x v="1"/>
    <n v="165"/>
    <n v="96021835.705766231"/>
    <n v="1843590439"/>
    <n v="4.4512000000000003E-2"/>
    <n v="4.2800000000000005E-2"/>
    <n v="1.7119999999999982E-3"/>
    <n v="1.04"/>
    <n v="82061897.620768011"/>
    <n v="3156226.8315679966"/>
    <n v="1917334056.5600002"/>
  </r>
  <r>
    <d v="2025-06-04T00:00:00"/>
    <x v="1"/>
    <x v="0"/>
    <x v="20"/>
    <n v="3"/>
    <x v="0"/>
    <n v="1"/>
    <n v="1001822572"/>
    <n v="1001822572"/>
    <n v="4.1551999999999999E-2"/>
    <n v="8.48E-2"/>
    <n v="-4.3248000000000002E-2"/>
    <n v="0.49"/>
    <n v="41627731.511744"/>
    <n v="-43326822.593855999"/>
    <n v="490893060.27999997"/>
  </r>
  <r>
    <d v="2025-06-04T00:00:00"/>
    <x v="1"/>
    <x v="0"/>
    <x v="48"/>
    <n v="2"/>
    <x v="0"/>
    <n v="1"/>
    <n v="94935061"/>
    <n v="94935061"/>
    <n v="3.2224000000000003E-2"/>
    <n v="8.48E-2"/>
    <n v="-5.2575999999999998E-2"/>
    <n v="0.38"/>
    <n v="3059187.4056640002"/>
    <n v="-4991305.7671360001"/>
    <n v="36075323.18"/>
  </r>
  <r>
    <d v="2025-06-04T00:00:00"/>
    <x v="1"/>
    <x v="2"/>
    <x v="25"/>
    <n v="3"/>
    <x v="0"/>
    <n v="1"/>
    <n v="1201440132"/>
    <n v="1201440132"/>
    <n v="5.8511999999999995E-2"/>
    <n v="8.48E-2"/>
    <n v="-2.6288000000000006E-2"/>
    <n v="0.69"/>
    <n v="70298665.003583997"/>
    <n v="-31583458.190016005"/>
    <n v="828993691.07999992"/>
  </r>
  <r>
    <d v="2025-06-04T00:00:00"/>
    <x v="0"/>
    <x v="0"/>
    <x v="32"/>
    <n v="4"/>
    <x v="0"/>
    <n v="1"/>
    <n v="10039917.290374329"/>
    <n v="192763400"/>
    <n v="2.8248000000000006E-2"/>
    <n v="4.2800000000000005E-2"/>
    <n v="-1.4551999999999999E-2"/>
    <n v="0.66"/>
    <n v="5445180.5232000016"/>
    <n v="-2805092.9967999998"/>
    <n v="127223844"/>
  </r>
  <r>
    <d v="2025-06-04T00:00:00"/>
    <x v="1"/>
    <x v="0"/>
    <x v="4"/>
    <n v="2"/>
    <x v="2"/>
    <n v="60"/>
    <n v="1604694669"/>
    <n v="1604694669"/>
    <n v="7.1232000000000004E-2"/>
    <n v="8.48E-2"/>
    <n v="-1.3567999999999997E-2"/>
    <n v="0.84000000000000008"/>
    <n v="114305610.66220801"/>
    <n v="-21772497.268991996"/>
    <n v="1347943521.96"/>
  </r>
  <r>
    <d v="2025-06-04T00:00:00"/>
    <x v="1"/>
    <x v="1"/>
    <x v="47"/>
    <n v="1"/>
    <x v="0"/>
    <n v="1"/>
    <n v="429750623"/>
    <n v="429750623"/>
    <n v="6.8687999999999999E-2"/>
    <n v="8.48E-2"/>
    <n v="-1.6112000000000001E-2"/>
    <n v="0.80999999999999994"/>
    <n v="29518710.792624"/>
    <n v="-6924142.0377760008"/>
    <n v="348098004.63"/>
  </r>
  <r>
    <d v="2025-06-04T00:00:00"/>
    <x v="1"/>
    <x v="1"/>
    <x v="17"/>
    <n v="1"/>
    <x v="2"/>
    <n v="40"/>
    <n v="862132982"/>
    <n v="862132982"/>
    <n v="7.6319999999999999E-2"/>
    <n v="8.48E-2"/>
    <n v="-8.4800000000000014E-3"/>
    <n v="0.9"/>
    <n v="65797989.186240003"/>
    <n v="-7310887.6873600008"/>
    <n v="775919683.80000007"/>
  </r>
  <r>
    <d v="2025-06-04T00:00:00"/>
    <x v="1"/>
    <x v="1"/>
    <x v="19"/>
    <n v="3"/>
    <x v="0"/>
    <n v="1"/>
    <n v="817624474"/>
    <n v="817624474"/>
    <n v="3.9008000000000001E-2"/>
    <n v="8.48E-2"/>
    <n v="-4.5791999999999999E-2"/>
    <n v="0.46"/>
    <n v="31893895.481791999"/>
    <n v="-37440659.913407996"/>
    <n v="376107258.04000002"/>
  </r>
  <r>
    <d v="2025-06-04T00:00:00"/>
    <x v="0"/>
    <x v="0"/>
    <x v="14"/>
    <n v="4"/>
    <x v="0"/>
    <n v="1"/>
    <n v="65912224.513924696"/>
    <n v="1265494937"/>
    <n v="1.6264000000000001E-2"/>
    <n v="4.2800000000000005E-2"/>
    <n v="-2.6536000000000004E-2"/>
    <n v="0.37999999999999995"/>
    <n v="20582009.655368"/>
    <n v="-33581173.648232006"/>
    <n v="480888076.05999994"/>
  </r>
  <r>
    <d v="2025-06-04T00:00:00"/>
    <x v="1"/>
    <x v="2"/>
    <x v="7"/>
    <n v="3"/>
    <x v="0"/>
    <n v="1"/>
    <n v="1357873054"/>
    <n v="1357873054"/>
    <n v="6.5296000000000007E-2"/>
    <n v="8.48E-2"/>
    <n v="-1.9503999999999994E-2"/>
    <n v="0.77000000000000013"/>
    <n v="88663678.933984011"/>
    <n v="-26483956.04521599"/>
    <n v="1045562251.58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D99ED-3C4A-4465-905D-F7C8C39AF4B8}" name="TablaDinámica1" cacheId="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1" firstDataRow="2" firstDataCol="1"/>
  <pivotFields count="19"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0">
        <item x="40"/>
        <item x="17"/>
        <item x="3"/>
        <item x="33"/>
        <item x="12"/>
        <item x="19"/>
        <item x="20"/>
        <item x="15"/>
        <item x="10"/>
        <item x="1"/>
        <item x="48"/>
        <item x="27"/>
        <item x="24"/>
        <item x="2"/>
        <item x="13"/>
        <item x="8"/>
        <item x="21"/>
        <item x="35"/>
        <item x="6"/>
        <item x="39"/>
        <item x="41"/>
        <item x="37"/>
        <item x="34"/>
        <item x="9"/>
        <item x="22"/>
        <item x="32"/>
        <item x="7"/>
        <item x="45"/>
        <item x="25"/>
        <item x="44"/>
        <item x="31"/>
        <item x="5"/>
        <item x="0"/>
        <item x="14"/>
        <item x="23"/>
        <item x="28"/>
        <item x="46"/>
        <item x="16"/>
        <item x="29"/>
        <item x="4"/>
        <item x="38"/>
        <item x="26"/>
        <item x="36"/>
        <item x="43"/>
        <item x="42"/>
        <item x="30"/>
        <item x="11"/>
        <item x="47"/>
        <item x="18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64" showAll="0"/>
    <pivotField numFmtId="164" showAll="0"/>
    <pivotField numFmtId="165" showAll="0"/>
    <pivotField numFmtId="166" showAll="0"/>
    <pivotField numFmtId="166" showAll="0"/>
    <pivotField numFmtId="166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%TasaPromedio_Calculada" fld="16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8-16T16:47:08.96" personId="{93FE0050-09A7-4E64-B55C-8B9DE4D60FA7}" id="{BE5164A3-EE33-4A9C-A123-AC9A05DE26CF}">
    <text>Otra opción sería
=SI(B2="USD",H2*T2,H2)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B615-CB71-4337-BF1A-2AF578255AEE}">
  <dimension ref="A1:L11"/>
  <sheetViews>
    <sheetView workbookViewId="0">
      <selection activeCell="I9" sqref="A1:I9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I1" t="s">
        <v>126</v>
      </c>
    </row>
    <row r="2" spans="1:12" x14ac:dyDescent="0.35">
      <c r="A2" t="s">
        <v>135</v>
      </c>
      <c r="B2" t="s">
        <v>142</v>
      </c>
      <c r="C2" t="s">
        <v>146</v>
      </c>
      <c r="F2" s="34" t="s">
        <v>150</v>
      </c>
      <c r="I2" t="s">
        <v>127</v>
      </c>
    </row>
    <row r="3" spans="1:12" x14ac:dyDescent="0.35">
      <c r="A3" t="s">
        <v>132</v>
      </c>
      <c r="B3" t="s">
        <v>143</v>
      </c>
      <c r="C3" t="s">
        <v>147</v>
      </c>
      <c r="I3" t="s">
        <v>128</v>
      </c>
      <c r="L3" t="s">
        <v>136</v>
      </c>
    </row>
    <row r="4" spans="1:12" x14ac:dyDescent="0.35">
      <c r="A4" t="s">
        <v>127</v>
      </c>
      <c r="B4" t="s">
        <v>144</v>
      </c>
      <c r="C4" t="s">
        <v>148</v>
      </c>
      <c r="I4" t="s">
        <v>129</v>
      </c>
      <c r="L4" s="33" t="s">
        <v>137</v>
      </c>
    </row>
    <row r="5" spans="1:12" x14ac:dyDescent="0.35">
      <c r="A5" t="s">
        <v>141</v>
      </c>
      <c r="B5" t="s">
        <v>145</v>
      </c>
      <c r="G5">
        <v>1</v>
      </c>
      <c r="I5" t="s">
        <v>130</v>
      </c>
      <c r="L5" s="33" t="s">
        <v>138</v>
      </c>
    </row>
    <row r="6" spans="1:12" x14ac:dyDescent="0.35">
      <c r="G6">
        <v>0</v>
      </c>
      <c r="I6" t="s">
        <v>131</v>
      </c>
      <c r="L6" s="33" t="s">
        <v>139</v>
      </c>
    </row>
    <row r="7" spans="1:12" x14ac:dyDescent="0.35">
      <c r="G7" t="s">
        <v>149</v>
      </c>
      <c r="I7" t="s">
        <v>132</v>
      </c>
      <c r="L7" t="s">
        <v>140</v>
      </c>
    </row>
    <row r="8" spans="1:12" x14ac:dyDescent="0.35">
      <c r="G8" t="b">
        <v>0</v>
      </c>
      <c r="I8" t="s">
        <v>133</v>
      </c>
    </row>
    <row r="9" spans="1:12" x14ac:dyDescent="0.35">
      <c r="I9" t="s">
        <v>134</v>
      </c>
    </row>
    <row r="10" spans="1:12" x14ac:dyDescent="0.35">
      <c r="I10" t="s">
        <v>135</v>
      </c>
    </row>
    <row r="11" spans="1:12" x14ac:dyDescent="0.35">
      <c r="I11" t="s">
        <v>141</v>
      </c>
    </row>
  </sheetData>
  <dataValidations count="3">
    <dataValidation type="list" errorStyle="warning" allowBlank="1" showInputMessage="1" showErrorMessage="1" errorTitle="Alumno no encontrado" error="Validar que el alumno se encuentra en el listado. Si no, actualizarlo." promptTitle="Recordatorio" prompt="Pon un nombre de un alumno vigente" sqref="A2:A20" xr:uid="{FF420360-1775-44B3-BE75-819D32AF9F5A}">
      <formula1>$I$2:$I$11</formula1>
    </dataValidation>
    <dataValidation type="textLength" operator="equal" allowBlank="1" showInputMessage="1" showErrorMessage="1" errorTitle="No.Cuenta Invalido" error="Revisar Que sea correcto" sqref="B2:B20" xr:uid="{6F1DD9DB-5121-46D8-8080-4F0D76B85699}">
      <formula1>6</formula1>
    </dataValidation>
    <dataValidation type="custom" allowBlank="1" showInputMessage="1" showErrorMessage="1" errorTitle="Valor Duplicado Revisar" sqref="C2:C20" xr:uid="{CF4F56D1-5060-43BA-B7C3-81BCE37C7F66}">
      <formula1>COUNTIF(C:C,C2)=1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B30F-8743-4855-9333-8C7DE27DC106}">
  <dimension ref="A1:J26"/>
  <sheetViews>
    <sheetView workbookViewId="0">
      <selection activeCell="G14" sqref="G14"/>
    </sheetView>
  </sheetViews>
  <sheetFormatPr baseColWidth="10" defaultRowHeight="14.5" x14ac:dyDescent="0.35"/>
  <cols>
    <col min="1" max="1" width="17.7265625" bestFit="1" customWidth="1"/>
  </cols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s="2" t="s">
        <v>8</v>
      </c>
      <c r="F1" t="s">
        <v>9</v>
      </c>
    </row>
    <row r="2" spans="1:10" x14ac:dyDescent="0.35">
      <c r="A2" t="s">
        <v>10</v>
      </c>
      <c r="B2">
        <v>399</v>
      </c>
      <c r="C2">
        <v>4</v>
      </c>
      <c r="D2" s="1">
        <f t="shared" ref="D2:D26" si="0">+B2*C2</f>
        <v>1596</v>
      </c>
      <c r="E2" s="35">
        <f>D2/SUM($D$2:$D$26)</f>
        <v>1.2524130137953764E-2</v>
      </c>
      <c r="F2" s="36">
        <f>D2</f>
        <v>1596</v>
      </c>
      <c r="I2" s="33" t="s">
        <v>120</v>
      </c>
    </row>
    <row r="3" spans="1:10" x14ac:dyDescent="0.35">
      <c r="A3" t="s">
        <v>11</v>
      </c>
      <c r="B3">
        <v>197</v>
      </c>
      <c r="C3">
        <v>21</v>
      </c>
      <c r="D3" s="1">
        <f t="shared" si="0"/>
        <v>4137</v>
      </c>
      <c r="E3" s="35">
        <f t="shared" ref="E3:E26" si="1">D3/SUM($D$2:$D$26)</f>
        <v>3.2463863647064363E-2</v>
      </c>
      <c r="F3" s="36">
        <f t="shared" ref="F3:F26" si="2">D3</f>
        <v>4137</v>
      </c>
      <c r="I3" s="33" t="s">
        <v>121</v>
      </c>
    </row>
    <row r="4" spans="1:10" x14ac:dyDescent="0.35">
      <c r="A4" t="s">
        <v>12</v>
      </c>
      <c r="B4">
        <v>175</v>
      </c>
      <c r="C4">
        <v>8</v>
      </c>
      <c r="D4" s="1">
        <f t="shared" si="0"/>
        <v>1400</v>
      </c>
      <c r="E4" s="35">
        <f t="shared" si="1"/>
        <v>1.0986079068380495E-2</v>
      </c>
      <c r="F4" s="36">
        <f t="shared" si="2"/>
        <v>1400</v>
      </c>
      <c r="I4" s="33" t="s">
        <v>122</v>
      </c>
    </row>
    <row r="5" spans="1:10" x14ac:dyDescent="0.35">
      <c r="A5" t="s">
        <v>13</v>
      </c>
      <c r="B5">
        <v>104</v>
      </c>
      <c r="C5">
        <v>7</v>
      </c>
      <c r="D5" s="1">
        <f t="shared" si="0"/>
        <v>728</v>
      </c>
      <c r="E5" s="35">
        <f t="shared" si="1"/>
        <v>5.7127611155578578E-3</v>
      </c>
      <c r="F5" s="36">
        <f t="shared" si="2"/>
        <v>728</v>
      </c>
      <c r="I5" s="33" t="s">
        <v>123</v>
      </c>
    </row>
    <row r="6" spans="1:10" x14ac:dyDescent="0.35">
      <c r="A6" t="s">
        <v>14</v>
      </c>
      <c r="B6">
        <v>353</v>
      </c>
      <c r="C6">
        <v>17</v>
      </c>
      <c r="D6" s="1">
        <f t="shared" si="0"/>
        <v>6001</v>
      </c>
      <c r="E6" s="35">
        <f t="shared" si="1"/>
        <v>4.7091043206679534E-2</v>
      </c>
      <c r="F6" s="36">
        <f t="shared" si="2"/>
        <v>6001</v>
      </c>
      <c r="I6" s="33" t="s">
        <v>124</v>
      </c>
    </row>
    <row r="7" spans="1:10" x14ac:dyDescent="0.35">
      <c r="A7" t="s">
        <v>15</v>
      </c>
      <c r="B7">
        <v>462</v>
      </c>
      <c r="C7">
        <v>17</v>
      </c>
      <c r="D7" s="1">
        <f t="shared" si="0"/>
        <v>7854</v>
      </c>
      <c r="E7" s="35">
        <f t="shared" si="1"/>
        <v>6.1631903573614574E-2</v>
      </c>
      <c r="F7" s="36">
        <f t="shared" si="2"/>
        <v>7854</v>
      </c>
      <c r="I7" s="33" t="s">
        <v>125</v>
      </c>
    </row>
    <row r="8" spans="1:10" x14ac:dyDescent="0.35">
      <c r="A8" t="s">
        <v>16</v>
      </c>
      <c r="B8">
        <v>410</v>
      </c>
      <c r="C8">
        <v>30</v>
      </c>
      <c r="D8" s="1">
        <f t="shared" si="0"/>
        <v>12300</v>
      </c>
      <c r="E8" s="35">
        <f t="shared" si="1"/>
        <v>9.6520551815057212E-2</v>
      </c>
      <c r="F8" s="36">
        <f t="shared" si="2"/>
        <v>12300</v>
      </c>
    </row>
    <row r="9" spans="1:10" x14ac:dyDescent="0.35">
      <c r="A9" t="s">
        <v>17</v>
      </c>
      <c r="B9">
        <v>350</v>
      </c>
      <c r="C9">
        <v>8</v>
      </c>
      <c r="D9" s="1">
        <f t="shared" si="0"/>
        <v>2800</v>
      </c>
      <c r="E9" s="35">
        <f t="shared" si="1"/>
        <v>2.197215813676099E-2</v>
      </c>
      <c r="F9" s="36">
        <f t="shared" si="2"/>
        <v>2800</v>
      </c>
      <c r="I9" t="s">
        <v>151</v>
      </c>
      <c r="J9" t="s">
        <v>152</v>
      </c>
    </row>
    <row r="10" spans="1:10" x14ac:dyDescent="0.35">
      <c r="A10" t="s">
        <v>18</v>
      </c>
      <c r="B10">
        <v>119</v>
      </c>
      <c r="C10">
        <v>9</v>
      </c>
      <c r="D10" s="1">
        <f t="shared" si="0"/>
        <v>1071</v>
      </c>
      <c r="E10" s="35">
        <f t="shared" si="1"/>
        <v>8.4043504873110783E-3</v>
      </c>
      <c r="F10" s="36">
        <f t="shared" si="2"/>
        <v>1071</v>
      </c>
      <c r="I10" s="20">
        <f>AVERAGE(D2:D26)</f>
        <v>5097.3599999999997</v>
      </c>
      <c r="J10" s="20">
        <f>+I10-500</f>
        <v>4597.3599999999997</v>
      </c>
    </row>
    <row r="11" spans="1:10" x14ac:dyDescent="0.35">
      <c r="A11" t="s">
        <v>19</v>
      </c>
      <c r="B11">
        <v>393</v>
      </c>
      <c r="C11">
        <v>18</v>
      </c>
      <c r="D11" s="1">
        <f t="shared" si="0"/>
        <v>7074</v>
      </c>
      <c r="E11" s="35">
        <f t="shared" si="1"/>
        <v>5.5511088092659727E-2</v>
      </c>
      <c r="F11" s="36">
        <f t="shared" si="2"/>
        <v>7074</v>
      </c>
    </row>
    <row r="12" spans="1:10" x14ac:dyDescent="0.35">
      <c r="A12" t="s">
        <v>20</v>
      </c>
      <c r="B12">
        <v>264</v>
      </c>
      <c r="C12">
        <v>23</v>
      </c>
      <c r="D12" s="1">
        <f t="shared" si="0"/>
        <v>6072</v>
      </c>
      <c r="E12" s="35">
        <f t="shared" si="1"/>
        <v>4.764819435943312E-2</v>
      </c>
      <c r="F12" s="36">
        <f t="shared" si="2"/>
        <v>6072</v>
      </c>
    </row>
    <row r="13" spans="1:10" x14ac:dyDescent="0.35">
      <c r="A13" t="s">
        <v>21</v>
      </c>
      <c r="B13">
        <v>133</v>
      </c>
      <c r="C13">
        <v>14</v>
      </c>
      <c r="D13" s="1">
        <f t="shared" si="0"/>
        <v>1862</v>
      </c>
      <c r="E13" s="35">
        <f t="shared" si="1"/>
        <v>1.4611485160946059E-2</v>
      </c>
      <c r="F13" s="36">
        <f t="shared" si="2"/>
        <v>1862</v>
      </c>
    </row>
    <row r="14" spans="1:10" x14ac:dyDescent="0.35">
      <c r="A14" t="s">
        <v>22</v>
      </c>
      <c r="B14">
        <v>295</v>
      </c>
      <c r="C14">
        <v>24</v>
      </c>
      <c r="D14" s="1">
        <f t="shared" si="0"/>
        <v>7080</v>
      </c>
      <c r="E14" s="35">
        <f t="shared" si="1"/>
        <v>5.5558171288667073E-2</v>
      </c>
      <c r="F14" s="36">
        <f t="shared" si="2"/>
        <v>7080</v>
      </c>
    </row>
    <row r="15" spans="1:10" x14ac:dyDescent="0.35">
      <c r="A15" t="s">
        <v>23</v>
      </c>
      <c r="B15">
        <v>171</v>
      </c>
      <c r="C15">
        <v>22</v>
      </c>
      <c r="D15" s="1">
        <f t="shared" si="0"/>
        <v>3762</v>
      </c>
      <c r="E15" s="35">
        <f t="shared" si="1"/>
        <v>2.95211638966053E-2</v>
      </c>
      <c r="F15" s="36">
        <f t="shared" si="2"/>
        <v>3762</v>
      </c>
    </row>
    <row r="16" spans="1:10" x14ac:dyDescent="0.35">
      <c r="A16" t="s">
        <v>24</v>
      </c>
      <c r="B16">
        <v>343</v>
      </c>
      <c r="C16">
        <v>25</v>
      </c>
      <c r="D16" s="1">
        <f t="shared" si="0"/>
        <v>8575</v>
      </c>
      <c r="E16" s="35">
        <f t="shared" si="1"/>
        <v>6.7289734293830533E-2</v>
      </c>
      <c r="F16" s="36">
        <f t="shared" si="2"/>
        <v>8575</v>
      </c>
    </row>
    <row r="17" spans="1:6" x14ac:dyDescent="0.35">
      <c r="A17" t="s">
        <v>25</v>
      </c>
      <c r="B17">
        <v>326</v>
      </c>
      <c r="C17">
        <v>27</v>
      </c>
      <c r="D17" s="1">
        <f t="shared" si="0"/>
        <v>8802</v>
      </c>
      <c r="E17" s="35">
        <f t="shared" si="1"/>
        <v>6.9071048542775085E-2</v>
      </c>
      <c r="F17" s="36">
        <f t="shared" si="2"/>
        <v>8802</v>
      </c>
    </row>
    <row r="18" spans="1:6" x14ac:dyDescent="0.35">
      <c r="A18" t="s">
        <v>26</v>
      </c>
      <c r="B18">
        <v>116</v>
      </c>
      <c r="C18">
        <v>5</v>
      </c>
      <c r="D18" s="1">
        <f t="shared" si="0"/>
        <v>580</v>
      </c>
      <c r="E18" s="35">
        <f t="shared" si="1"/>
        <v>4.5513756140433482E-3</v>
      </c>
      <c r="F18" s="36">
        <f t="shared" si="2"/>
        <v>580</v>
      </c>
    </row>
    <row r="19" spans="1:6" x14ac:dyDescent="0.35">
      <c r="A19" t="s">
        <v>27</v>
      </c>
      <c r="B19">
        <v>377</v>
      </c>
      <c r="C19">
        <v>11</v>
      </c>
      <c r="D19" s="1">
        <f t="shared" si="0"/>
        <v>4147</v>
      </c>
      <c r="E19" s="35">
        <f t="shared" si="1"/>
        <v>3.2542335640409939E-2</v>
      </c>
      <c r="F19" s="36">
        <f t="shared" si="2"/>
        <v>4147</v>
      </c>
    </row>
    <row r="20" spans="1:6" x14ac:dyDescent="0.35">
      <c r="A20" t="s">
        <v>28</v>
      </c>
      <c r="B20">
        <v>189</v>
      </c>
      <c r="C20">
        <v>7</v>
      </c>
      <c r="D20" s="1">
        <f t="shared" si="0"/>
        <v>1323</v>
      </c>
      <c r="E20" s="35">
        <f t="shared" si="1"/>
        <v>1.0381844719619568E-2</v>
      </c>
      <c r="F20" s="36">
        <f t="shared" si="2"/>
        <v>1323</v>
      </c>
    </row>
    <row r="21" spans="1:6" x14ac:dyDescent="0.35">
      <c r="A21" t="s">
        <v>29</v>
      </c>
      <c r="B21">
        <v>340</v>
      </c>
      <c r="C21">
        <v>19</v>
      </c>
      <c r="D21" s="1">
        <f t="shared" si="0"/>
        <v>6460</v>
      </c>
      <c r="E21" s="35">
        <f t="shared" si="1"/>
        <v>5.0692907701241428E-2</v>
      </c>
      <c r="F21" s="36">
        <f t="shared" si="2"/>
        <v>6460</v>
      </c>
    </row>
    <row r="22" spans="1:6" x14ac:dyDescent="0.35">
      <c r="A22" t="s">
        <v>30</v>
      </c>
      <c r="B22">
        <v>129</v>
      </c>
      <c r="C22">
        <v>23</v>
      </c>
      <c r="D22" s="1">
        <f t="shared" si="0"/>
        <v>2967</v>
      </c>
      <c r="E22" s="35">
        <f t="shared" si="1"/>
        <v>2.3282640425632092E-2</v>
      </c>
      <c r="F22" s="36">
        <f t="shared" si="2"/>
        <v>2967</v>
      </c>
    </row>
    <row r="23" spans="1:6" x14ac:dyDescent="0.35">
      <c r="A23" t="s">
        <v>31</v>
      </c>
      <c r="B23">
        <v>220</v>
      </c>
      <c r="C23">
        <v>22</v>
      </c>
      <c r="D23" s="1">
        <f t="shared" si="0"/>
        <v>4840</v>
      </c>
      <c r="E23" s="35">
        <f t="shared" si="1"/>
        <v>3.7980444779258285E-2</v>
      </c>
      <c r="F23" s="36">
        <f t="shared" si="2"/>
        <v>4840</v>
      </c>
    </row>
    <row r="24" spans="1:6" x14ac:dyDescent="0.35">
      <c r="A24" t="s">
        <v>32</v>
      </c>
      <c r="B24">
        <v>325</v>
      </c>
      <c r="C24">
        <v>21</v>
      </c>
      <c r="D24" s="1">
        <f t="shared" si="0"/>
        <v>6825</v>
      </c>
      <c r="E24" s="35">
        <f t="shared" si="1"/>
        <v>5.3557135458354915E-2</v>
      </c>
      <c r="F24" s="36">
        <f t="shared" si="2"/>
        <v>6825</v>
      </c>
    </row>
    <row r="25" spans="1:6" x14ac:dyDescent="0.35">
      <c r="A25" t="s">
        <v>33</v>
      </c>
      <c r="B25">
        <v>427</v>
      </c>
      <c r="C25">
        <v>24</v>
      </c>
      <c r="D25" s="1">
        <f t="shared" si="0"/>
        <v>10248</v>
      </c>
      <c r="E25" s="35">
        <f t="shared" si="1"/>
        <v>8.0418098780545219E-2</v>
      </c>
      <c r="F25" s="36">
        <f t="shared" si="2"/>
        <v>10248</v>
      </c>
    </row>
    <row r="26" spans="1:6" x14ac:dyDescent="0.35">
      <c r="A26" t="s">
        <v>34</v>
      </c>
      <c r="B26">
        <v>470</v>
      </c>
      <c r="C26">
        <v>19</v>
      </c>
      <c r="D26" s="1">
        <f t="shared" si="0"/>
        <v>8930</v>
      </c>
      <c r="E26" s="35">
        <f t="shared" si="1"/>
        <v>7.0075490057598444E-2</v>
      </c>
      <c r="F26" s="36">
        <f t="shared" si="2"/>
        <v>8930</v>
      </c>
    </row>
  </sheetData>
  <autoFilter ref="A1:F26" xr:uid="{9065B30F-8743-4855-9333-8C7DE27DC106}"/>
  <conditionalFormatting sqref="A1:A26">
    <cfRule type="duplicateValues" dxfId="2" priority="7"/>
  </conditionalFormatting>
  <conditionalFormatting sqref="B1:B26">
    <cfRule type="aboveAverage" dxfId="1" priority="5"/>
  </conditionalFormatting>
  <conditionalFormatting sqref="D1:D26">
    <cfRule type="top10" dxfId="0" priority="4" rank="10"/>
  </conditionalFormatting>
  <conditionalFormatting sqref="E2:E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{DD640D62-7323-4980-9293-0C10C7266C81}</x14:id>
        </ext>
      </extLst>
    </cfRule>
  </conditionalFormatting>
  <conditionalFormatting sqref="F2:F26">
    <cfRule type="iconSet" priority="1">
      <iconSet iconSet="3Symbols" showValue="0">
        <cfvo type="percent" val="0"/>
        <cfvo type="num" val="4597"/>
        <cfvo type="num" val="509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40D62-7323-4980-9293-0C10C7266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98CAE7D-D033-4224-94CF-96FA4A62EF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'Formato Condicional'!B2:B26</xm:f>
              <xm:sqref>B27</xm:sqref>
            </x14:sparkline>
            <x14:sparkline>
              <xm:f>'Formato Condicional'!C2:C26</xm:f>
              <xm:sqref>C27</xm:sqref>
            </x14:sparkline>
            <x14:sparkline>
              <xm:f>'Formato Condicional'!D2:D26</xm:f>
              <xm:sqref>D27</xm:sqref>
            </x14:sparkline>
            <x14:sparkline>
              <xm:f>'Formato Condicional'!E2:E26</xm:f>
              <xm:sqref>E27</xm:sqref>
            </x14:sparkline>
          </x14:sparklines>
        </x14:sparklineGroup>
        <x14:sparklineGroup displayEmptyCellsAs="gap" xr2:uid="{CCA6A8D2-0CA8-4332-9753-551A39B0E4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'Formato Condicional'!B2:B26</xm:f>
              <xm:sqref>B28</xm:sqref>
            </x14:sparkline>
            <x14:sparkline>
              <xm:f>'Formato Condicional'!C2:C26</xm:f>
              <xm:sqref>C28</xm:sqref>
            </x14:sparkline>
            <x14:sparkline>
              <xm:f>'Formato Condicional'!D2:D26</xm:f>
              <xm:sqref>D28</xm:sqref>
            </x14:sparkline>
            <x14:sparkline>
              <xm:f>'Formato Condicional'!E2:E26</xm:f>
              <xm:sqref>E28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FE43-21A9-433B-B335-626412A9C274}">
  <dimension ref="A3:F17"/>
  <sheetViews>
    <sheetView tabSelected="1" topLeftCell="A2" workbookViewId="0">
      <selection activeCell="F10" sqref="F10"/>
    </sheetView>
  </sheetViews>
  <sheetFormatPr baseColWidth="10" defaultRowHeight="14.5" x14ac:dyDescent="0.35"/>
  <cols>
    <col min="1" max="1" width="31.54296875" bestFit="1" customWidth="1"/>
    <col min="2" max="2" width="21.26953125" bestFit="1" customWidth="1"/>
    <col min="3" max="3" width="7.90625" bestFit="1" customWidth="1"/>
    <col min="4" max="4" width="11.453125" bestFit="1" customWidth="1"/>
    <col min="5" max="5" width="24.81640625" bestFit="1" customWidth="1"/>
    <col min="6" max="6" width="27.90625" bestFit="1" customWidth="1"/>
    <col min="7" max="7" width="29.36328125" bestFit="1" customWidth="1"/>
  </cols>
  <sheetData>
    <row r="3" spans="1:6" x14ac:dyDescent="0.35">
      <c r="A3" s="41" t="s">
        <v>156</v>
      </c>
      <c r="B3" s="41" t="s">
        <v>155</v>
      </c>
    </row>
    <row r="4" spans="1:6" x14ac:dyDescent="0.35">
      <c r="A4" s="41" t="s">
        <v>153</v>
      </c>
      <c r="B4" t="s">
        <v>57</v>
      </c>
      <c r="C4" t="s">
        <v>50</v>
      </c>
      <c r="D4" t="s">
        <v>154</v>
      </c>
    </row>
    <row r="5" spans="1:6" x14ac:dyDescent="0.35">
      <c r="A5" s="42" t="s">
        <v>58</v>
      </c>
      <c r="B5" s="44">
        <v>0.76380460865614819</v>
      </c>
      <c r="C5" s="44">
        <v>0.77929090682971536</v>
      </c>
      <c r="D5" s="44">
        <v>0.76887654569450947</v>
      </c>
      <c r="F5" t="s">
        <v>157</v>
      </c>
    </row>
    <row r="6" spans="1:6" x14ac:dyDescent="0.35">
      <c r="A6" s="43" t="s">
        <v>56</v>
      </c>
      <c r="B6" s="44">
        <v>1.0130286269178437</v>
      </c>
      <c r="C6" s="44">
        <v>0</v>
      </c>
      <c r="D6" s="44">
        <v>1.0130286269178437</v>
      </c>
      <c r="F6" t="s">
        <v>158</v>
      </c>
    </row>
    <row r="7" spans="1:6" x14ac:dyDescent="0.35">
      <c r="A7" s="43" t="s">
        <v>53</v>
      </c>
      <c r="B7" s="44">
        <v>0.69141306689900939</v>
      </c>
      <c r="C7" s="44">
        <v>0.71338777237313455</v>
      </c>
      <c r="D7" s="44">
        <v>0.69833134492915849</v>
      </c>
      <c r="F7" t="s">
        <v>159</v>
      </c>
    </row>
    <row r="8" spans="1:6" x14ac:dyDescent="0.35">
      <c r="A8" s="43" t="s">
        <v>63</v>
      </c>
      <c r="B8" s="44">
        <v>0.8509797404617786</v>
      </c>
      <c r="C8" s="44">
        <v>0.86950792429081702</v>
      </c>
      <c r="D8" s="44">
        <v>0.85819456166202546</v>
      </c>
      <c r="F8" t="s">
        <v>160</v>
      </c>
    </row>
    <row r="9" spans="1:6" x14ac:dyDescent="0.35">
      <c r="A9" s="42" t="s">
        <v>51</v>
      </c>
      <c r="B9" s="44">
        <v>0.75902400382863222</v>
      </c>
      <c r="C9" s="44">
        <v>0.79268911059448055</v>
      </c>
      <c r="D9" s="44">
        <v>0.76922338775349741</v>
      </c>
      <c r="F9" t="s">
        <v>161</v>
      </c>
    </row>
    <row r="10" spans="1:6" x14ac:dyDescent="0.35">
      <c r="A10" s="43" t="s">
        <v>56</v>
      </c>
      <c r="B10" s="44">
        <v>1.0548369084475679</v>
      </c>
      <c r="C10" s="44">
        <v>1.0520095762818749</v>
      </c>
      <c r="D10" s="44">
        <v>1.053756779746907</v>
      </c>
    </row>
    <row r="11" spans="1:6" x14ac:dyDescent="0.35">
      <c r="A11" s="43" t="s">
        <v>53</v>
      </c>
      <c r="B11" s="44">
        <v>0.62217068338714465</v>
      </c>
      <c r="C11" s="44">
        <v>0.65864404524683851</v>
      </c>
      <c r="D11" s="44">
        <v>0.63416237774151007</v>
      </c>
    </row>
    <row r="12" spans="1:6" x14ac:dyDescent="0.35">
      <c r="A12" s="43" t="s">
        <v>63</v>
      </c>
      <c r="B12" s="44">
        <v>0.82143125388610727</v>
      </c>
      <c r="C12" s="44">
        <v>0.87004762550972714</v>
      </c>
      <c r="D12" s="44">
        <v>0.83279551522875217</v>
      </c>
    </row>
    <row r="13" spans="1:6" x14ac:dyDescent="0.35">
      <c r="A13" s="42" t="s">
        <v>54</v>
      </c>
      <c r="B13" s="44">
        <v>0.65715569518776962</v>
      </c>
      <c r="C13" s="44">
        <v>0.75476319410642134</v>
      </c>
      <c r="D13" s="44">
        <v>0.68069113423809302</v>
      </c>
    </row>
    <row r="14" spans="1:6" x14ac:dyDescent="0.35">
      <c r="A14" s="43" t="s">
        <v>56</v>
      </c>
      <c r="B14" s="44">
        <v>1.0818798850127793</v>
      </c>
      <c r="C14" s="44">
        <v>1.0458330560182703</v>
      </c>
      <c r="D14" s="44">
        <v>1.0560154705384319</v>
      </c>
    </row>
    <row r="15" spans="1:6" x14ac:dyDescent="0.35">
      <c r="A15" s="43" t="s">
        <v>53</v>
      </c>
      <c r="B15" s="44">
        <v>0.59436587166732102</v>
      </c>
      <c r="C15" s="44">
        <v>0.53733244719846496</v>
      </c>
      <c r="D15" s="44">
        <v>0.58427421787583333</v>
      </c>
    </row>
    <row r="16" spans="1:6" x14ac:dyDescent="0.35">
      <c r="A16" s="43" t="s">
        <v>63</v>
      </c>
      <c r="B16" s="44">
        <v>0.84151740974758904</v>
      </c>
      <c r="C16" s="44">
        <v>0.95200664678535496</v>
      </c>
      <c r="D16" s="44">
        <v>0.87477834337810101</v>
      </c>
    </row>
    <row r="17" spans="1:4" x14ac:dyDescent="0.35">
      <c r="A17" s="42" t="s">
        <v>154</v>
      </c>
      <c r="B17" s="44">
        <v>0.7250544062990314</v>
      </c>
      <c r="C17" s="44">
        <v>0.77785207343330687</v>
      </c>
      <c r="D17" s="44">
        <v>0.74038671203741613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268C-4AE2-4E90-965E-B71798ECDAD6}">
  <dimension ref="A1:T200"/>
  <sheetViews>
    <sheetView workbookViewId="0">
      <selection activeCell="R13" sqref="R13"/>
    </sheetView>
  </sheetViews>
  <sheetFormatPr baseColWidth="10" defaultRowHeight="14.5" x14ac:dyDescent="0.35"/>
  <cols>
    <col min="1" max="1" width="10.08984375" bestFit="1" customWidth="1"/>
    <col min="2" max="2" width="5.7265625" bestFit="1" customWidth="1"/>
    <col min="3" max="3" width="10.6328125" bestFit="1" customWidth="1"/>
    <col min="4" max="4" width="27.54296875" bestFit="1" customWidth="1"/>
    <col min="5" max="5" width="12.26953125" bestFit="1" customWidth="1"/>
    <col min="6" max="6" width="19.90625" bestFit="1" customWidth="1"/>
    <col min="7" max="7" width="5.1796875" bestFit="1" customWidth="1"/>
    <col min="8" max="9" width="13.7265625" bestFit="1" customWidth="1"/>
    <col min="18" max="18" width="11.81640625" bestFit="1" customWidth="1"/>
    <col min="19" max="19" width="12.36328125" bestFit="1" customWidth="1"/>
  </cols>
  <sheetData>
    <row r="1" spans="1:20" ht="15" thickBot="1" x14ac:dyDescent="0.4">
      <c r="A1" s="24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</v>
      </c>
      <c r="G1" s="25" t="s">
        <v>40</v>
      </c>
      <c r="H1" s="25" t="s">
        <v>41</v>
      </c>
      <c r="I1" s="26" t="s">
        <v>42</v>
      </c>
      <c r="J1" s="25" t="s">
        <v>43</v>
      </c>
      <c r="K1" s="26" t="s">
        <v>44</v>
      </c>
      <c r="L1" s="27" t="s">
        <v>45</v>
      </c>
      <c r="M1" s="28" t="s">
        <v>46</v>
      </c>
      <c r="N1" s="29" t="s">
        <v>47</v>
      </c>
      <c r="O1" s="30" t="s">
        <v>48</v>
      </c>
      <c r="P1" s="31" t="s">
        <v>49</v>
      </c>
      <c r="R1" s="3" t="s">
        <v>107</v>
      </c>
      <c r="S1" s="4" t="s">
        <v>108</v>
      </c>
      <c r="T1" s="5" t="s">
        <v>109</v>
      </c>
    </row>
    <row r="2" spans="1:20" x14ac:dyDescent="0.35">
      <c r="A2" s="19">
        <v>45812</v>
      </c>
      <c r="B2" t="s">
        <v>50</v>
      </c>
      <c r="C2" t="s">
        <v>51</v>
      </c>
      <c r="D2" t="s">
        <v>52</v>
      </c>
      <c r="E2">
        <v>1</v>
      </c>
      <c r="F2" t="s">
        <v>53</v>
      </c>
      <c r="G2">
        <v>1</v>
      </c>
      <c r="H2" s="20">
        <v>28649029.307749599</v>
      </c>
      <c r="I2" s="37">
        <f>VLOOKUP(B2,$R$1:$T$3,3,0)*H2</f>
        <v>550052768</v>
      </c>
      <c r="J2" s="21">
        <v>3.6380000000000003E-2</v>
      </c>
      <c r="K2" s="38">
        <f>VLOOKUP(B2,$R$1:$T$3,2,0)/100</f>
        <v>4.2800000000000005E-2</v>
      </c>
      <c r="L2" s="39">
        <f>+J2-K2</f>
        <v>-6.4200000000000021E-3</v>
      </c>
      <c r="M2" s="40">
        <f>+J2/K2</f>
        <v>0.85</v>
      </c>
      <c r="N2" s="17">
        <f>+I2*J2</f>
        <v>20010919.699840002</v>
      </c>
      <c r="O2" s="18">
        <f>+I2*L2</f>
        <v>-3531338.770560001</v>
      </c>
      <c r="P2" s="32">
        <f>+I2*M2</f>
        <v>467544852.80000001</v>
      </c>
      <c r="R2" s="6" t="s">
        <v>50</v>
      </c>
      <c r="S2" s="7">
        <v>4.28</v>
      </c>
      <c r="T2" s="8">
        <v>19.1997</v>
      </c>
    </row>
    <row r="3" spans="1:20" ht="15" thickBot="1" x14ac:dyDescent="0.4">
      <c r="A3" s="19">
        <v>45812</v>
      </c>
      <c r="B3" t="s">
        <v>50</v>
      </c>
      <c r="C3" t="s">
        <v>54</v>
      </c>
      <c r="D3" t="s">
        <v>55</v>
      </c>
      <c r="E3">
        <v>1</v>
      </c>
      <c r="F3" t="s">
        <v>56</v>
      </c>
      <c r="G3">
        <v>245</v>
      </c>
      <c r="H3" s="20">
        <v>44976649.166393228</v>
      </c>
      <c r="I3" s="37">
        <f>VLOOKUP(B3,$R$1:$T$3,3,0)*H3</f>
        <v>863538171</v>
      </c>
      <c r="J3" s="21">
        <v>4.579600000000001E-2</v>
      </c>
      <c r="K3" s="38">
        <f t="shared" ref="K3:K66" si="0">VLOOKUP(B3,$R$1:$T$3,2,0)/100</f>
        <v>4.2800000000000005E-2</v>
      </c>
      <c r="L3" s="39">
        <f t="shared" ref="L3:L66" si="1">+J3-K3</f>
        <v>2.9960000000000056E-3</v>
      </c>
      <c r="M3" s="40">
        <f t="shared" ref="M3:M66" si="2">+J3/K3</f>
        <v>1.07</v>
      </c>
      <c r="N3" s="12">
        <f t="shared" ref="N3:N66" si="3">+I3*J3</f>
        <v>39546594.079116009</v>
      </c>
      <c r="O3">
        <f t="shared" ref="O3:O66" si="4">+I3*L3</f>
        <v>2587160.3603160051</v>
      </c>
      <c r="P3" s="13">
        <f t="shared" ref="P3:P66" si="5">+I3*M3</f>
        <v>923985842.97000003</v>
      </c>
      <c r="R3" s="9" t="s">
        <v>57</v>
      </c>
      <c r="S3" s="10">
        <v>8.48</v>
      </c>
      <c r="T3" s="11">
        <v>1</v>
      </c>
    </row>
    <row r="4" spans="1:20" x14ac:dyDescent="0.35">
      <c r="A4" s="19">
        <v>45812</v>
      </c>
      <c r="B4" t="s">
        <v>57</v>
      </c>
      <c r="C4" t="s">
        <v>58</v>
      </c>
      <c r="D4" t="s">
        <v>59</v>
      </c>
      <c r="E4">
        <v>1</v>
      </c>
      <c r="F4" t="s">
        <v>53</v>
      </c>
      <c r="G4">
        <v>1</v>
      </c>
      <c r="H4" s="20">
        <v>462481563</v>
      </c>
      <c r="I4" s="37">
        <f t="shared" ref="I4:I66" si="6">VLOOKUP(B4,$R$1:$T$3,3,0)*H4</f>
        <v>462481563</v>
      </c>
      <c r="J4" s="45">
        <v>4.3248000000000002E-2</v>
      </c>
      <c r="K4" s="38">
        <f t="shared" si="0"/>
        <v>8.48E-2</v>
      </c>
      <c r="L4" s="39">
        <f t="shared" si="1"/>
        <v>-4.1551999999999999E-2</v>
      </c>
      <c r="M4" s="40">
        <f t="shared" si="2"/>
        <v>0.51</v>
      </c>
      <c r="N4" s="12">
        <f>+I4*J4</f>
        <v>20001402.636624001</v>
      </c>
      <c r="O4">
        <f>+I4*L4</f>
        <v>-19217033.905775998</v>
      </c>
      <c r="P4" s="13">
        <f>+I4*M4</f>
        <v>235865597.13</v>
      </c>
    </row>
    <row r="5" spans="1:20" x14ac:dyDescent="0.35">
      <c r="A5" s="19">
        <v>45812</v>
      </c>
      <c r="B5" t="s">
        <v>57</v>
      </c>
      <c r="C5" t="s">
        <v>51</v>
      </c>
      <c r="D5" t="s">
        <v>60</v>
      </c>
      <c r="E5">
        <v>1</v>
      </c>
      <c r="F5" t="s">
        <v>53</v>
      </c>
      <c r="G5">
        <v>1</v>
      </c>
      <c r="H5" s="20">
        <v>1028683324</v>
      </c>
      <c r="I5" s="37">
        <f t="shared" si="6"/>
        <v>1028683324</v>
      </c>
      <c r="J5" s="45">
        <v>6.3600000000000004E-2</v>
      </c>
      <c r="K5" s="38">
        <f t="shared" si="0"/>
        <v>8.48E-2</v>
      </c>
      <c r="L5" s="39">
        <f t="shared" si="1"/>
        <v>-2.1199999999999997E-2</v>
      </c>
      <c r="M5" s="40">
        <f t="shared" si="2"/>
        <v>0.75</v>
      </c>
      <c r="N5" s="12">
        <f t="shared" si="3"/>
        <v>65424259.406400003</v>
      </c>
      <c r="O5">
        <f t="shared" si="4"/>
        <v>-21808086.468799997</v>
      </c>
      <c r="P5" s="13">
        <f t="shared" si="5"/>
        <v>771512493</v>
      </c>
      <c r="R5" s="33" t="s">
        <v>110</v>
      </c>
    </row>
    <row r="6" spans="1:20" x14ac:dyDescent="0.35">
      <c r="A6" s="19">
        <v>45812</v>
      </c>
      <c r="B6" t="s">
        <v>50</v>
      </c>
      <c r="C6" t="s">
        <v>54</v>
      </c>
      <c r="D6" t="s">
        <v>61</v>
      </c>
      <c r="E6">
        <v>1</v>
      </c>
      <c r="F6" t="s">
        <v>53</v>
      </c>
      <c r="G6">
        <v>1</v>
      </c>
      <c r="H6" s="20">
        <v>15450669.697964031</v>
      </c>
      <c r="I6" s="37">
        <f t="shared" si="6"/>
        <v>296648223</v>
      </c>
      <c r="J6" s="21">
        <v>2.3540000000000005E-2</v>
      </c>
      <c r="K6" s="38">
        <f t="shared" si="0"/>
        <v>4.2800000000000005E-2</v>
      </c>
      <c r="L6" s="39">
        <f t="shared" si="1"/>
        <v>-1.9259999999999999E-2</v>
      </c>
      <c r="M6" s="40">
        <f t="shared" si="2"/>
        <v>0.55000000000000004</v>
      </c>
      <c r="N6" s="12">
        <f t="shared" si="3"/>
        <v>6983099.169420002</v>
      </c>
      <c r="O6">
        <f t="shared" si="4"/>
        <v>-5713444.7749800002</v>
      </c>
      <c r="P6" s="13">
        <f t="shared" si="5"/>
        <v>163156522.65000001</v>
      </c>
      <c r="R6" s="33" t="s">
        <v>111</v>
      </c>
    </row>
    <row r="7" spans="1:20" x14ac:dyDescent="0.35">
      <c r="A7" s="19">
        <v>45812</v>
      </c>
      <c r="B7" t="s">
        <v>57</v>
      </c>
      <c r="C7" t="s">
        <v>51</v>
      </c>
      <c r="D7" t="s">
        <v>62</v>
      </c>
      <c r="E7">
        <v>1</v>
      </c>
      <c r="F7" t="s">
        <v>63</v>
      </c>
      <c r="G7">
        <v>34</v>
      </c>
      <c r="H7" s="20">
        <v>204685877</v>
      </c>
      <c r="I7" s="37">
        <f t="shared" si="6"/>
        <v>204685877</v>
      </c>
      <c r="J7" s="21">
        <v>7.5471999999999997E-2</v>
      </c>
      <c r="K7" s="38">
        <f t="shared" si="0"/>
        <v>8.48E-2</v>
      </c>
      <c r="L7" s="39">
        <f t="shared" si="1"/>
        <v>-9.328000000000003E-3</v>
      </c>
      <c r="M7" s="40">
        <f t="shared" si="2"/>
        <v>0.89</v>
      </c>
      <c r="N7" s="12">
        <f t="shared" si="3"/>
        <v>15448052.508943999</v>
      </c>
      <c r="O7">
        <f t="shared" si="4"/>
        <v>-1909309.8606560007</v>
      </c>
      <c r="P7" s="13">
        <f t="shared" si="5"/>
        <v>182170430.53</v>
      </c>
      <c r="R7" s="33" t="s">
        <v>112</v>
      </c>
    </row>
    <row r="8" spans="1:20" x14ac:dyDescent="0.35">
      <c r="A8" s="19">
        <v>45812</v>
      </c>
      <c r="B8" t="s">
        <v>57</v>
      </c>
      <c r="C8" t="s">
        <v>54</v>
      </c>
      <c r="D8" t="s">
        <v>64</v>
      </c>
      <c r="E8">
        <v>1</v>
      </c>
      <c r="F8" t="s">
        <v>53</v>
      </c>
      <c r="G8">
        <v>1</v>
      </c>
      <c r="H8" s="20">
        <v>234454723</v>
      </c>
      <c r="I8" s="37">
        <f t="shared" si="6"/>
        <v>234454723</v>
      </c>
      <c r="J8" s="45">
        <v>4.4096000000000003E-2</v>
      </c>
      <c r="K8" s="38">
        <f t="shared" si="0"/>
        <v>8.48E-2</v>
      </c>
      <c r="L8" s="39">
        <f t="shared" si="1"/>
        <v>-4.0703999999999997E-2</v>
      </c>
      <c r="M8" s="40">
        <f t="shared" si="2"/>
        <v>0.52</v>
      </c>
      <c r="N8" s="12">
        <f t="shared" si="3"/>
        <v>10338515.465408001</v>
      </c>
      <c r="O8">
        <f t="shared" si="4"/>
        <v>-9543245.0449919999</v>
      </c>
      <c r="P8" s="13">
        <f t="shared" si="5"/>
        <v>121916455.96000001</v>
      </c>
    </row>
    <row r="9" spans="1:20" x14ac:dyDescent="0.35">
      <c r="A9" s="19">
        <v>45812</v>
      </c>
      <c r="B9" t="s">
        <v>57</v>
      </c>
      <c r="C9" t="s">
        <v>54</v>
      </c>
      <c r="D9" t="s">
        <v>65</v>
      </c>
      <c r="E9">
        <v>1</v>
      </c>
      <c r="F9" t="s">
        <v>63</v>
      </c>
      <c r="G9">
        <v>14</v>
      </c>
      <c r="H9" s="20">
        <v>156006812</v>
      </c>
      <c r="I9" s="37">
        <f t="shared" si="6"/>
        <v>156006812</v>
      </c>
      <c r="J9" s="21">
        <v>8.3103999999999997E-2</v>
      </c>
      <c r="K9" s="38">
        <f t="shared" si="0"/>
        <v>8.48E-2</v>
      </c>
      <c r="L9" s="39">
        <f t="shared" si="1"/>
        <v>-1.6960000000000031E-3</v>
      </c>
      <c r="M9" s="40">
        <f t="shared" si="2"/>
        <v>0.98</v>
      </c>
      <c r="N9" s="12">
        <f t="shared" si="3"/>
        <v>12964790.104448</v>
      </c>
      <c r="O9">
        <f t="shared" si="4"/>
        <v>-264587.55315200047</v>
      </c>
      <c r="P9" s="13">
        <f t="shared" si="5"/>
        <v>152886675.75999999</v>
      </c>
      <c r="R9" t="s">
        <v>113</v>
      </c>
    </row>
    <row r="10" spans="1:20" x14ac:dyDescent="0.35">
      <c r="A10" s="19">
        <v>45812</v>
      </c>
      <c r="B10" t="s">
        <v>57</v>
      </c>
      <c r="C10" t="s">
        <v>58</v>
      </c>
      <c r="D10" t="s">
        <v>66</v>
      </c>
      <c r="E10">
        <v>1</v>
      </c>
      <c r="F10" t="s">
        <v>53</v>
      </c>
      <c r="G10">
        <v>1</v>
      </c>
      <c r="H10" s="20">
        <v>132414103</v>
      </c>
      <c r="I10" s="37">
        <f t="shared" si="6"/>
        <v>132414103</v>
      </c>
      <c r="J10" s="45">
        <v>5.0880000000000002E-2</v>
      </c>
      <c r="K10" s="38">
        <f t="shared" si="0"/>
        <v>8.48E-2</v>
      </c>
      <c r="L10" s="39">
        <f t="shared" si="1"/>
        <v>-3.3919999999999999E-2</v>
      </c>
      <c r="M10" s="40">
        <f t="shared" si="2"/>
        <v>0.6</v>
      </c>
      <c r="N10" s="12">
        <f t="shared" si="3"/>
        <v>6737229.5606399998</v>
      </c>
      <c r="O10">
        <f t="shared" si="4"/>
        <v>-4491486.3737599999</v>
      </c>
      <c r="P10" s="13">
        <f t="shared" si="5"/>
        <v>79448461.799999997</v>
      </c>
      <c r="R10" s="33" t="s">
        <v>114</v>
      </c>
    </row>
    <row r="11" spans="1:20" x14ac:dyDescent="0.35">
      <c r="A11" s="19">
        <v>45812</v>
      </c>
      <c r="B11" t="s">
        <v>57</v>
      </c>
      <c r="C11" t="s">
        <v>58</v>
      </c>
      <c r="D11" t="s">
        <v>67</v>
      </c>
      <c r="E11">
        <v>1</v>
      </c>
      <c r="F11" t="s">
        <v>53</v>
      </c>
      <c r="G11">
        <v>1</v>
      </c>
      <c r="H11" s="20">
        <v>155039403</v>
      </c>
      <c r="I11" s="37">
        <f t="shared" si="6"/>
        <v>155039403</v>
      </c>
      <c r="J11" s="45">
        <v>2.6287999999999999E-2</v>
      </c>
      <c r="K11" s="38">
        <f t="shared" si="0"/>
        <v>8.48E-2</v>
      </c>
      <c r="L11" s="39">
        <f t="shared" si="1"/>
        <v>-5.8512000000000002E-2</v>
      </c>
      <c r="M11" s="40">
        <f t="shared" si="2"/>
        <v>0.31</v>
      </c>
      <c r="N11" s="12">
        <f t="shared" si="3"/>
        <v>4075675.8260639999</v>
      </c>
      <c r="O11">
        <f t="shared" si="4"/>
        <v>-9071665.5483360011</v>
      </c>
      <c r="P11" s="13">
        <f t="shared" si="5"/>
        <v>48062214.93</v>
      </c>
      <c r="R11" s="33" t="s">
        <v>116</v>
      </c>
    </row>
    <row r="12" spans="1:20" x14ac:dyDescent="0.35">
      <c r="A12" s="19">
        <v>45812</v>
      </c>
      <c r="B12" t="s">
        <v>50</v>
      </c>
      <c r="C12" t="s">
        <v>58</v>
      </c>
      <c r="D12" t="s">
        <v>52</v>
      </c>
      <c r="E12">
        <v>2</v>
      </c>
      <c r="F12" t="s">
        <v>53</v>
      </c>
      <c r="G12">
        <v>1</v>
      </c>
      <c r="H12" s="20">
        <v>43422764.001520857</v>
      </c>
      <c r="I12" s="37">
        <f t="shared" si="6"/>
        <v>833704042</v>
      </c>
      <c r="J12" s="21">
        <v>3.3812000000000002E-2</v>
      </c>
      <c r="K12" s="38">
        <f t="shared" si="0"/>
        <v>4.2800000000000005E-2</v>
      </c>
      <c r="L12" s="39">
        <f t="shared" si="1"/>
        <v>-8.9880000000000029E-3</v>
      </c>
      <c r="M12" s="40">
        <f t="shared" si="2"/>
        <v>0.78999999999999992</v>
      </c>
      <c r="N12" s="12">
        <f t="shared" si="3"/>
        <v>28189201.068104003</v>
      </c>
      <c r="O12">
        <f t="shared" si="4"/>
        <v>-7493331.9294960024</v>
      </c>
      <c r="P12" s="13">
        <f t="shared" si="5"/>
        <v>658626193.17999995</v>
      </c>
      <c r="R12" s="33" t="s">
        <v>117</v>
      </c>
    </row>
    <row r="13" spans="1:20" x14ac:dyDescent="0.35">
      <c r="A13" s="19">
        <v>45812</v>
      </c>
      <c r="B13" t="s">
        <v>57</v>
      </c>
      <c r="C13" t="s">
        <v>54</v>
      </c>
      <c r="D13" t="s">
        <v>68</v>
      </c>
      <c r="E13">
        <v>1</v>
      </c>
      <c r="F13" t="s">
        <v>53</v>
      </c>
      <c r="G13">
        <v>1</v>
      </c>
      <c r="H13" s="20">
        <v>782745192</v>
      </c>
      <c r="I13" s="37">
        <f t="shared" si="6"/>
        <v>782745192</v>
      </c>
      <c r="J13" s="45">
        <v>5.2575999999999998E-2</v>
      </c>
      <c r="K13" s="38">
        <f t="shared" si="0"/>
        <v>8.48E-2</v>
      </c>
      <c r="L13" s="39">
        <f t="shared" si="1"/>
        <v>-3.2224000000000003E-2</v>
      </c>
      <c r="M13" s="40">
        <f t="shared" si="2"/>
        <v>0.62</v>
      </c>
      <c r="N13" s="12">
        <f t="shared" si="3"/>
        <v>41153611.214591995</v>
      </c>
      <c r="O13">
        <f t="shared" si="4"/>
        <v>-25223181.067008004</v>
      </c>
      <c r="P13" s="13">
        <f t="shared" si="5"/>
        <v>485302019.04000002</v>
      </c>
      <c r="R13" s="33" t="s">
        <v>115</v>
      </c>
    </row>
    <row r="14" spans="1:20" x14ac:dyDescent="0.35">
      <c r="A14" s="19">
        <v>45812</v>
      </c>
      <c r="B14" t="s">
        <v>57</v>
      </c>
      <c r="C14" t="s">
        <v>54</v>
      </c>
      <c r="D14" t="s">
        <v>69</v>
      </c>
      <c r="E14">
        <v>1</v>
      </c>
      <c r="F14" t="s">
        <v>53</v>
      </c>
      <c r="G14">
        <v>1</v>
      </c>
      <c r="H14" s="20">
        <v>1490947696</v>
      </c>
      <c r="I14" s="37">
        <f t="shared" si="6"/>
        <v>1490947696</v>
      </c>
      <c r="J14" s="45">
        <v>2.5440000000000001E-2</v>
      </c>
      <c r="K14" s="38">
        <f t="shared" si="0"/>
        <v>8.48E-2</v>
      </c>
      <c r="L14" s="39">
        <f t="shared" si="1"/>
        <v>-5.9359999999999996E-2</v>
      </c>
      <c r="M14" s="40">
        <f t="shared" si="2"/>
        <v>0.3</v>
      </c>
      <c r="N14" s="12">
        <f t="shared" si="3"/>
        <v>37929709.386239998</v>
      </c>
      <c r="O14">
        <f t="shared" si="4"/>
        <v>-88502655.234559998</v>
      </c>
      <c r="P14" s="13">
        <f t="shared" si="5"/>
        <v>447284308.80000001</v>
      </c>
      <c r="R14" t="s">
        <v>118</v>
      </c>
    </row>
    <row r="15" spans="1:20" x14ac:dyDescent="0.35">
      <c r="A15" s="19">
        <v>45812</v>
      </c>
      <c r="B15" t="s">
        <v>57</v>
      </c>
      <c r="C15" t="s">
        <v>51</v>
      </c>
      <c r="D15" t="s">
        <v>70</v>
      </c>
      <c r="E15">
        <v>1</v>
      </c>
      <c r="F15" t="s">
        <v>53</v>
      </c>
      <c r="G15">
        <v>1</v>
      </c>
      <c r="H15" s="20">
        <v>1028347763</v>
      </c>
      <c r="I15" s="37">
        <f t="shared" si="6"/>
        <v>1028347763</v>
      </c>
      <c r="J15" s="45">
        <v>3.4768E-2</v>
      </c>
      <c r="K15" s="38">
        <f t="shared" si="0"/>
        <v>8.48E-2</v>
      </c>
      <c r="L15" s="39">
        <f t="shared" si="1"/>
        <v>-5.0032E-2</v>
      </c>
      <c r="M15" s="40">
        <f t="shared" si="2"/>
        <v>0.41</v>
      </c>
      <c r="N15" s="12">
        <f t="shared" si="3"/>
        <v>35753595.023984</v>
      </c>
      <c r="O15">
        <f t="shared" si="4"/>
        <v>-51450295.278416</v>
      </c>
      <c r="P15" s="13">
        <f t="shared" si="5"/>
        <v>421622582.82999998</v>
      </c>
      <c r="R15" t="s">
        <v>119</v>
      </c>
    </row>
    <row r="16" spans="1:20" x14ac:dyDescent="0.35">
      <c r="A16" s="19">
        <v>45812</v>
      </c>
      <c r="B16" t="s">
        <v>50</v>
      </c>
      <c r="C16" t="s">
        <v>54</v>
      </c>
      <c r="D16" t="s">
        <v>71</v>
      </c>
      <c r="E16">
        <v>1</v>
      </c>
      <c r="F16" t="s">
        <v>56</v>
      </c>
      <c r="G16">
        <v>112</v>
      </c>
      <c r="H16" s="20">
        <v>22963256.873805318</v>
      </c>
      <c r="I16" s="37">
        <f t="shared" si="6"/>
        <v>440887642.99999994</v>
      </c>
      <c r="J16" s="21">
        <v>4.3656000000000007E-2</v>
      </c>
      <c r="K16" s="38">
        <f t="shared" si="0"/>
        <v>4.2800000000000005E-2</v>
      </c>
      <c r="L16" s="39">
        <f t="shared" si="1"/>
        <v>8.5600000000000259E-4</v>
      </c>
      <c r="M16" s="40">
        <f t="shared" si="2"/>
        <v>1.02</v>
      </c>
      <c r="N16" s="12">
        <f t="shared" si="3"/>
        <v>19247390.942808002</v>
      </c>
      <c r="O16">
        <f t="shared" si="4"/>
        <v>377399.82240800111</v>
      </c>
      <c r="P16" s="13">
        <f t="shared" si="5"/>
        <v>449705395.85999995</v>
      </c>
    </row>
    <row r="17" spans="1:19" x14ac:dyDescent="0.35">
      <c r="A17" s="19">
        <v>45812</v>
      </c>
      <c r="B17" t="s">
        <v>57</v>
      </c>
      <c r="C17" t="s">
        <v>51</v>
      </c>
      <c r="D17" t="s">
        <v>72</v>
      </c>
      <c r="E17">
        <v>1</v>
      </c>
      <c r="F17" t="s">
        <v>53</v>
      </c>
      <c r="G17">
        <v>1</v>
      </c>
      <c r="H17" s="20">
        <v>1100603299</v>
      </c>
      <c r="I17" s="37">
        <f t="shared" si="6"/>
        <v>1100603299</v>
      </c>
      <c r="J17" s="45">
        <v>3.0528E-2</v>
      </c>
      <c r="K17" s="38">
        <f t="shared" si="0"/>
        <v>8.48E-2</v>
      </c>
      <c r="L17" s="39">
        <f t="shared" si="1"/>
        <v>-5.4272000000000001E-2</v>
      </c>
      <c r="M17" s="40">
        <f t="shared" si="2"/>
        <v>0.36</v>
      </c>
      <c r="N17" s="12">
        <f t="shared" si="3"/>
        <v>33599217.511872001</v>
      </c>
      <c r="O17">
        <f t="shared" si="4"/>
        <v>-59731942.243327998</v>
      </c>
      <c r="P17" s="13">
        <f t="shared" si="5"/>
        <v>396217187.63999999</v>
      </c>
      <c r="Q17" s="34"/>
    </row>
    <row r="18" spans="1:19" x14ac:dyDescent="0.35">
      <c r="A18" s="19">
        <v>45812</v>
      </c>
      <c r="B18" t="s">
        <v>50</v>
      </c>
      <c r="C18" t="s">
        <v>51</v>
      </c>
      <c r="D18" t="s">
        <v>67</v>
      </c>
      <c r="E18">
        <v>2</v>
      </c>
      <c r="F18" t="s">
        <v>53</v>
      </c>
      <c r="G18">
        <v>1</v>
      </c>
      <c r="H18" s="20">
        <v>43807764.027562931</v>
      </c>
      <c r="I18" s="37">
        <f t="shared" si="6"/>
        <v>841095927</v>
      </c>
      <c r="J18" s="21">
        <v>2.3540000000000005E-2</v>
      </c>
      <c r="K18" s="38">
        <f t="shared" si="0"/>
        <v>4.2800000000000005E-2</v>
      </c>
      <c r="L18" s="39">
        <f t="shared" si="1"/>
        <v>-1.9259999999999999E-2</v>
      </c>
      <c r="M18" s="40">
        <f t="shared" si="2"/>
        <v>0.55000000000000004</v>
      </c>
      <c r="N18" s="12">
        <f t="shared" si="3"/>
        <v>19799398.121580005</v>
      </c>
      <c r="O18">
        <f t="shared" si="4"/>
        <v>-16199507.554019999</v>
      </c>
      <c r="P18" s="13">
        <f t="shared" si="5"/>
        <v>462602759.85000002</v>
      </c>
    </row>
    <row r="19" spans="1:19" x14ac:dyDescent="0.35">
      <c r="A19" s="19">
        <v>45812</v>
      </c>
      <c r="B19" t="s">
        <v>57</v>
      </c>
      <c r="C19" t="s">
        <v>58</v>
      </c>
      <c r="D19" t="s">
        <v>73</v>
      </c>
      <c r="E19">
        <v>1</v>
      </c>
      <c r="F19" t="s">
        <v>63</v>
      </c>
      <c r="G19">
        <v>46</v>
      </c>
      <c r="H19" s="20">
        <v>105628500</v>
      </c>
      <c r="I19" s="37">
        <f t="shared" si="6"/>
        <v>105628500</v>
      </c>
      <c r="J19" s="21">
        <v>7.8016000000000002E-2</v>
      </c>
      <c r="K19" s="38">
        <f t="shared" si="0"/>
        <v>8.48E-2</v>
      </c>
      <c r="L19" s="39">
        <f t="shared" si="1"/>
        <v>-6.7839999999999984E-3</v>
      </c>
      <c r="M19" s="40">
        <f t="shared" si="2"/>
        <v>0.92</v>
      </c>
      <c r="N19" s="12">
        <f t="shared" si="3"/>
        <v>8240713.0559999999</v>
      </c>
      <c r="O19">
        <f t="shared" si="4"/>
        <v>-716583.74399999983</v>
      </c>
      <c r="P19" s="13">
        <f t="shared" si="5"/>
        <v>97178220</v>
      </c>
    </row>
    <row r="20" spans="1:19" x14ac:dyDescent="0.35">
      <c r="A20" s="19">
        <v>45812</v>
      </c>
      <c r="B20" t="s">
        <v>57</v>
      </c>
      <c r="C20" t="s">
        <v>54</v>
      </c>
      <c r="D20" t="s">
        <v>74</v>
      </c>
      <c r="E20">
        <v>1</v>
      </c>
      <c r="F20" t="s">
        <v>63</v>
      </c>
      <c r="G20">
        <v>56</v>
      </c>
      <c r="H20" s="20">
        <v>280226009</v>
      </c>
      <c r="I20" s="37">
        <f t="shared" si="6"/>
        <v>280226009</v>
      </c>
      <c r="J20" s="21">
        <v>8.3103999999999997E-2</v>
      </c>
      <c r="K20" s="38">
        <f t="shared" si="0"/>
        <v>8.48E-2</v>
      </c>
      <c r="L20" s="39">
        <f t="shared" si="1"/>
        <v>-1.6960000000000031E-3</v>
      </c>
      <c r="M20" s="40">
        <f t="shared" si="2"/>
        <v>0.98</v>
      </c>
      <c r="N20" s="12">
        <f t="shared" si="3"/>
        <v>23287902.251936</v>
      </c>
      <c r="O20">
        <f t="shared" si="4"/>
        <v>-475263.31126400083</v>
      </c>
      <c r="P20" s="13">
        <f t="shared" si="5"/>
        <v>274621488.81999999</v>
      </c>
    </row>
    <row r="21" spans="1:19" x14ac:dyDescent="0.35">
      <c r="A21" s="19">
        <v>45812</v>
      </c>
      <c r="B21" t="s">
        <v>57</v>
      </c>
      <c r="C21" t="s">
        <v>54</v>
      </c>
      <c r="D21" t="s">
        <v>75</v>
      </c>
      <c r="E21">
        <v>1</v>
      </c>
      <c r="F21" t="s">
        <v>53</v>
      </c>
      <c r="G21">
        <v>1</v>
      </c>
      <c r="H21" s="20">
        <v>1360451955</v>
      </c>
      <c r="I21" s="37">
        <f t="shared" si="6"/>
        <v>1360451955</v>
      </c>
      <c r="J21" s="45">
        <v>4.0703999999999997E-2</v>
      </c>
      <c r="K21" s="38">
        <f t="shared" si="0"/>
        <v>8.48E-2</v>
      </c>
      <c r="L21" s="39">
        <f t="shared" si="1"/>
        <v>-4.4096000000000003E-2</v>
      </c>
      <c r="M21" s="40">
        <f t="shared" si="2"/>
        <v>0.48</v>
      </c>
      <c r="N21" s="12">
        <f t="shared" si="3"/>
        <v>55375836.376319997</v>
      </c>
      <c r="O21">
        <f t="shared" si="4"/>
        <v>-59990489.407680005</v>
      </c>
      <c r="P21" s="13">
        <f t="shared" si="5"/>
        <v>653016938.39999998</v>
      </c>
      <c r="R21">
        <f>SUBTOTAL(9,P4:P200)</f>
        <v>119727507743.29999</v>
      </c>
    </row>
    <row r="22" spans="1:19" x14ac:dyDescent="0.35">
      <c r="A22" s="19">
        <v>45812</v>
      </c>
      <c r="B22" t="s">
        <v>50</v>
      </c>
      <c r="C22" t="s">
        <v>54</v>
      </c>
      <c r="D22" t="s">
        <v>66</v>
      </c>
      <c r="E22">
        <v>2</v>
      </c>
      <c r="F22" t="s">
        <v>53</v>
      </c>
      <c r="G22">
        <v>1</v>
      </c>
      <c r="H22" s="20">
        <v>21352496.132752076</v>
      </c>
      <c r="I22" s="37">
        <f t="shared" si="6"/>
        <v>409961520</v>
      </c>
      <c r="J22" s="21">
        <v>1.6264000000000001E-2</v>
      </c>
      <c r="K22" s="38">
        <f t="shared" si="0"/>
        <v>4.2800000000000005E-2</v>
      </c>
      <c r="L22" s="39">
        <f t="shared" si="1"/>
        <v>-2.6536000000000004E-2</v>
      </c>
      <c r="M22" s="40">
        <f t="shared" si="2"/>
        <v>0.37999999999999995</v>
      </c>
      <c r="N22" s="12">
        <f t="shared" si="3"/>
        <v>6667614.1612800006</v>
      </c>
      <c r="O22">
        <f t="shared" si="4"/>
        <v>-10878738.894720001</v>
      </c>
      <c r="P22" s="13">
        <f t="shared" si="5"/>
        <v>155785377.59999996</v>
      </c>
    </row>
    <row r="23" spans="1:19" x14ac:dyDescent="0.35">
      <c r="A23" s="19">
        <v>45812</v>
      </c>
      <c r="B23" t="s">
        <v>57</v>
      </c>
      <c r="C23" t="s">
        <v>51</v>
      </c>
      <c r="D23" t="s">
        <v>67</v>
      </c>
      <c r="E23">
        <v>3</v>
      </c>
      <c r="F23" t="s">
        <v>53</v>
      </c>
      <c r="G23">
        <v>1</v>
      </c>
      <c r="H23" s="20">
        <v>1297842981</v>
      </c>
      <c r="I23" s="37">
        <f t="shared" si="6"/>
        <v>1297842981</v>
      </c>
      <c r="J23" s="45">
        <v>3.5616000000000002E-2</v>
      </c>
      <c r="K23" s="38">
        <f t="shared" si="0"/>
        <v>8.48E-2</v>
      </c>
      <c r="L23" s="39">
        <f t="shared" si="1"/>
        <v>-4.9183999999999999E-2</v>
      </c>
      <c r="M23" s="40">
        <f t="shared" si="2"/>
        <v>0.42000000000000004</v>
      </c>
      <c r="N23" s="12">
        <f t="shared" si="3"/>
        <v>46223975.611296006</v>
      </c>
      <c r="O23">
        <f t="shared" si="4"/>
        <v>-63833109.177503996</v>
      </c>
      <c r="P23" s="13">
        <f t="shared" si="5"/>
        <v>545094052.0200001</v>
      </c>
      <c r="R23">
        <f>SUBTOTAL(9,I4:I200)</f>
        <v>162175296422</v>
      </c>
      <c r="S23" s="47">
        <f>R21/R23</f>
        <v>0.73825983602184597</v>
      </c>
    </row>
    <row r="24" spans="1:19" x14ac:dyDescent="0.35">
      <c r="A24" s="19">
        <v>45812</v>
      </c>
      <c r="B24" t="s">
        <v>50</v>
      </c>
      <c r="C24" t="s">
        <v>51</v>
      </c>
      <c r="D24" t="s">
        <v>55</v>
      </c>
      <c r="E24">
        <v>1</v>
      </c>
      <c r="F24" t="s">
        <v>63</v>
      </c>
      <c r="G24">
        <v>1</v>
      </c>
      <c r="H24" s="20">
        <v>67844516.685156539</v>
      </c>
      <c r="I24" s="37">
        <f t="shared" si="6"/>
        <v>1302594367</v>
      </c>
      <c r="J24" s="21">
        <v>3.3384000000000004E-2</v>
      </c>
      <c r="K24" s="38">
        <f t="shared" si="0"/>
        <v>4.2800000000000005E-2</v>
      </c>
      <c r="L24" s="39">
        <f t="shared" si="1"/>
        <v>-9.4160000000000008E-3</v>
      </c>
      <c r="M24" s="40">
        <f t="shared" si="2"/>
        <v>0.78</v>
      </c>
      <c r="N24" s="12">
        <f t="shared" si="3"/>
        <v>43485810.347928002</v>
      </c>
      <c r="O24">
        <f t="shared" si="4"/>
        <v>-12265228.559672002</v>
      </c>
      <c r="P24" s="13">
        <f t="shared" si="5"/>
        <v>1016023606.26</v>
      </c>
    </row>
    <row r="25" spans="1:19" x14ac:dyDescent="0.35">
      <c r="A25" s="19">
        <v>45812</v>
      </c>
      <c r="B25" t="s">
        <v>50</v>
      </c>
      <c r="C25" t="s">
        <v>58</v>
      </c>
      <c r="D25" t="s">
        <v>64</v>
      </c>
      <c r="E25">
        <v>2</v>
      </c>
      <c r="F25" t="s">
        <v>53</v>
      </c>
      <c r="G25">
        <v>1</v>
      </c>
      <c r="H25" s="20">
        <v>17431791.225904573</v>
      </c>
      <c r="I25" s="37">
        <f t="shared" si="6"/>
        <v>334685162</v>
      </c>
      <c r="J25" s="21">
        <v>3.5524E-2</v>
      </c>
      <c r="K25" s="38">
        <f t="shared" si="0"/>
        <v>4.2800000000000005E-2</v>
      </c>
      <c r="L25" s="39">
        <f t="shared" si="1"/>
        <v>-7.2760000000000047E-3</v>
      </c>
      <c r="M25" s="40">
        <f t="shared" si="2"/>
        <v>0.83</v>
      </c>
      <c r="N25" s="12">
        <f t="shared" si="3"/>
        <v>11889355.694887999</v>
      </c>
      <c r="O25">
        <f t="shared" si="4"/>
        <v>-2435169.2387120016</v>
      </c>
      <c r="P25" s="13">
        <f t="shared" si="5"/>
        <v>277788684.45999998</v>
      </c>
    </row>
    <row r="26" spans="1:19" x14ac:dyDescent="0.35">
      <c r="A26" s="19">
        <v>45812</v>
      </c>
      <c r="B26" t="s">
        <v>57</v>
      </c>
      <c r="C26" t="s">
        <v>54</v>
      </c>
      <c r="D26" t="s">
        <v>64</v>
      </c>
      <c r="E26">
        <v>3</v>
      </c>
      <c r="F26" t="s">
        <v>53</v>
      </c>
      <c r="G26">
        <v>1</v>
      </c>
      <c r="H26" s="20">
        <v>1242154194</v>
      </c>
      <c r="I26" s="37">
        <f t="shared" si="6"/>
        <v>1242154194</v>
      </c>
      <c r="J26" s="45">
        <v>5.7664000000000007E-2</v>
      </c>
      <c r="K26" s="38">
        <f t="shared" si="0"/>
        <v>8.48E-2</v>
      </c>
      <c r="L26" s="39">
        <f t="shared" si="1"/>
        <v>-2.7135999999999993E-2</v>
      </c>
      <c r="M26" s="40">
        <f t="shared" si="2"/>
        <v>0.68</v>
      </c>
      <c r="N26" s="12">
        <f t="shared" si="3"/>
        <v>71627579.442816004</v>
      </c>
      <c r="O26">
        <f t="shared" si="4"/>
        <v>-33707096.208383992</v>
      </c>
      <c r="P26" s="13">
        <f t="shared" si="5"/>
        <v>844664851.92000008</v>
      </c>
    </row>
    <row r="27" spans="1:19" x14ac:dyDescent="0.35">
      <c r="A27" s="19">
        <v>45812</v>
      </c>
      <c r="B27" t="s">
        <v>50</v>
      </c>
      <c r="C27" t="s">
        <v>54</v>
      </c>
      <c r="D27" t="s">
        <v>76</v>
      </c>
      <c r="E27">
        <v>1</v>
      </c>
      <c r="F27" t="s">
        <v>63</v>
      </c>
      <c r="G27">
        <v>42</v>
      </c>
      <c r="H27" s="20">
        <v>9156513.8517789338</v>
      </c>
      <c r="I27" s="37">
        <f t="shared" si="6"/>
        <v>175802319</v>
      </c>
      <c r="J27" s="21">
        <v>3.2100000000000004E-2</v>
      </c>
      <c r="K27" s="38">
        <f t="shared" si="0"/>
        <v>4.2800000000000005E-2</v>
      </c>
      <c r="L27" s="39">
        <f t="shared" si="1"/>
        <v>-1.0700000000000001E-2</v>
      </c>
      <c r="M27" s="40">
        <f t="shared" si="2"/>
        <v>0.75</v>
      </c>
      <c r="N27" s="12">
        <f t="shared" si="3"/>
        <v>5643254.4399000006</v>
      </c>
      <c r="O27">
        <f t="shared" si="4"/>
        <v>-1881084.8133000003</v>
      </c>
      <c r="P27" s="13">
        <f t="shared" si="5"/>
        <v>131851739.25</v>
      </c>
    </row>
    <row r="28" spans="1:19" x14ac:dyDescent="0.35">
      <c r="A28" s="19">
        <v>45812</v>
      </c>
      <c r="B28" t="s">
        <v>57</v>
      </c>
      <c r="C28" t="s">
        <v>58</v>
      </c>
      <c r="D28" t="s">
        <v>70</v>
      </c>
      <c r="E28">
        <v>2</v>
      </c>
      <c r="F28" t="s">
        <v>53</v>
      </c>
      <c r="G28">
        <v>1</v>
      </c>
      <c r="H28" s="20">
        <v>92264496</v>
      </c>
      <c r="I28" s="37">
        <f t="shared" si="6"/>
        <v>92264496</v>
      </c>
      <c r="J28" s="45">
        <v>3.0528E-2</v>
      </c>
      <c r="K28" s="38">
        <f t="shared" si="0"/>
        <v>8.48E-2</v>
      </c>
      <c r="L28" s="39">
        <f t="shared" si="1"/>
        <v>-5.4272000000000001E-2</v>
      </c>
      <c r="M28" s="40">
        <f t="shared" si="2"/>
        <v>0.36</v>
      </c>
      <c r="N28" s="12">
        <f t="shared" si="3"/>
        <v>2816650.5338880001</v>
      </c>
      <c r="O28">
        <f t="shared" si="4"/>
        <v>-5007378.7269120002</v>
      </c>
      <c r="P28" s="13">
        <f t="shared" si="5"/>
        <v>33215218.559999999</v>
      </c>
    </row>
    <row r="29" spans="1:19" x14ac:dyDescent="0.35">
      <c r="A29" s="19">
        <v>45812</v>
      </c>
      <c r="B29" t="s">
        <v>57</v>
      </c>
      <c r="C29" t="s">
        <v>58</v>
      </c>
      <c r="D29" t="s">
        <v>65</v>
      </c>
      <c r="E29">
        <v>1</v>
      </c>
      <c r="F29" t="s">
        <v>53</v>
      </c>
      <c r="G29">
        <v>1</v>
      </c>
      <c r="H29" s="20">
        <v>1014943035</v>
      </c>
      <c r="I29" s="37">
        <f t="shared" si="6"/>
        <v>1014943035</v>
      </c>
      <c r="J29" s="45">
        <v>4.3248000000000002E-2</v>
      </c>
      <c r="K29" s="38">
        <f t="shared" si="0"/>
        <v>8.48E-2</v>
      </c>
      <c r="L29" s="39">
        <f t="shared" si="1"/>
        <v>-4.1551999999999999E-2</v>
      </c>
      <c r="M29" s="40">
        <f t="shared" si="2"/>
        <v>0.51</v>
      </c>
      <c r="N29" s="12">
        <f t="shared" si="3"/>
        <v>43894256.377680004</v>
      </c>
      <c r="O29">
        <f t="shared" si="4"/>
        <v>-42172912.990319997</v>
      </c>
      <c r="P29" s="13">
        <f t="shared" si="5"/>
        <v>517620947.85000002</v>
      </c>
    </row>
    <row r="30" spans="1:19" x14ac:dyDescent="0.35">
      <c r="A30" s="19">
        <v>45812</v>
      </c>
      <c r="B30" t="s">
        <v>50</v>
      </c>
      <c r="C30" t="s">
        <v>58</v>
      </c>
      <c r="D30" t="s">
        <v>66</v>
      </c>
      <c r="E30">
        <v>3</v>
      </c>
      <c r="F30" t="s">
        <v>53</v>
      </c>
      <c r="G30">
        <v>1</v>
      </c>
      <c r="H30" s="20">
        <v>12993589.63942145</v>
      </c>
      <c r="I30" s="37">
        <f t="shared" si="6"/>
        <v>249473023</v>
      </c>
      <c r="J30" s="21">
        <v>1.7548000000000001E-2</v>
      </c>
      <c r="K30" s="38">
        <f t="shared" si="0"/>
        <v>4.2800000000000005E-2</v>
      </c>
      <c r="L30" s="39">
        <f t="shared" si="1"/>
        <v>-2.5252000000000004E-2</v>
      </c>
      <c r="M30" s="40">
        <f t="shared" si="2"/>
        <v>0.41</v>
      </c>
      <c r="N30" s="12">
        <f t="shared" si="3"/>
        <v>4377752.6076040007</v>
      </c>
      <c r="O30">
        <f t="shared" si="4"/>
        <v>-6299692.776796001</v>
      </c>
      <c r="P30" s="13">
        <f t="shared" si="5"/>
        <v>102283939.42999999</v>
      </c>
    </row>
    <row r="31" spans="1:19" x14ac:dyDescent="0.35">
      <c r="A31" s="19">
        <v>45812</v>
      </c>
      <c r="B31" t="s">
        <v>57</v>
      </c>
      <c r="C31" t="s">
        <v>58</v>
      </c>
      <c r="D31" t="s">
        <v>68</v>
      </c>
      <c r="E31">
        <v>1</v>
      </c>
      <c r="F31" t="s">
        <v>56</v>
      </c>
      <c r="G31">
        <v>274</v>
      </c>
      <c r="H31" s="20">
        <v>1619422776</v>
      </c>
      <c r="I31" s="37">
        <f t="shared" si="6"/>
        <v>1619422776</v>
      </c>
      <c r="J31" s="21">
        <v>8.48E-2</v>
      </c>
      <c r="K31" s="38">
        <f t="shared" si="0"/>
        <v>8.48E-2</v>
      </c>
      <c r="L31" s="39">
        <f t="shared" si="1"/>
        <v>0</v>
      </c>
      <c r="M31" s="40">
        <f t="shared" si="2"/>
        <v>1</v>
      </c>
      <c r="N31" s="12">
        <f t="shared" si="3"/>
        <v>137327051.4048</v>
      </c>
      <c r="O31">
        <f t="shared" si="4"/>
        <v>0</v>
      </c>
      <c r="P31" s="13">
        <f t="shared" si="5"/>
        <v>1619422776</v>
      </c>
    </row>
    <row r="32" spans="1:19" x14ac:dyDescent="0.35">
      <c r="A32" s="19">
        <v>45812</v>
      </c>
      <c r="B32" t="s">
        <v>57</v>
      </c>
      <c r="C32" t="s">
        <v>58</v>
      </c>
      <c r="D32" t="s">
        <v>77</v>
      </c>
      <c r="E32">
        <v>1</v>
      </c>
      <c r="F32" t="s">
        <v>56</v>
      </c>
      <c r="G32">
        <v>113</v>
      </c>
      <c r="H32" s="20">
        <v>570680865</v>
      </c>
      <c r="I32" s="37">
        <f t="shared" si="6"/>
        <v>570680865</v>
      </c>
      <c r="J32" s="21">
        <v>8.9040000000000008E-2</v>
      </c>
      <c r="K32" s="38">
        <f t="shared" si="0"/>
        <v>8.48E-2</v>
      </c>
      <c r="L32" s="39">
        <f t="shared" si="1"/>
        <v>4.2400000000000077E-3</v>
      </c>
      <c r="M32" s="40">
        <f t="shared" si="2"/>
        <v>1.05</v>
      </c>
      <c r="N32" s="12">
        <f t="shared" si="3"/>
        <v>50813424.219600007</v>
      </c>
      <c r="O32">
        <f t="shared" si="4"/>
        <v>2419686.8676000042</v>
      </c>
      <c r="P32" s="13">
        <f t="shared" si="5"/>
        <v>599214908.25</v>
      </c>
    </row>
    <row r="33" spans="1:16" x14ac:dyDescent="0.35">
      <c r="A33" s="19">
        <v>45812</v>
      </c>
      <c r="B33" t="s">
        <v>50</v>
      </c>
      <c r="C33" t="s">
        <v>51</v>
      </c>
      <c r="D33" t="s">
        <v>69</v>
      </c>
      <c r="E33">
        <v>1</v>
      </c>
      <c r="F33" t="s">
        <v>63</v>
      </c>
      <c r="G33">
        <v>52</v>
      </c>
      <c r="H33" s="20">
        <v>30612328.109293375</v>
      </c>
      <c r="I33" s="37">
        <f t="shared" si="6"/>
        <v>587747516</v>
      </c>
      <c r="J33" s="21">
        <v>3.8520000000000006E-2</v>
      </c>
      <c r="K33" s="38">
        <f t="shared" si="0"/>
        <v>4.2800000000000005E-2</v>
      </c>
      <c r="L33" s="39">
        <f t="shared" si="1"/>
        <v>-4.2799999999999991E-3</v>
      </c>
      <c r="M33" s="40">
        <f t="shared" si="2"/>
        <v>0.9</v>
      </c>
      <c r="N33" s="12">
        <f t="shared" si="3"/>
        <v>22640034.316320002</v>
      </c>
      <c r="O33">
        <f t="shared" si="4"/>
        <v>-2515559.3684799992</v>
      </c>
      <c r="P33" s="13">
        <f t="shared" si="5"/>
        <v>528972764.40000004</v>
      </c>
    </row>
    <row r="34" spans="1:16" x14ac:dyDescent="0.35">
      <c r="A34" s="19">
        <v>45812</v>
      </c>
      <c r="B34" t="s">
        <v>50</v>
      </c>
      <c r="C34" t="s">
        <v>58</v>
      </c>
      <c r="D34" t="s">
        <v>67</v>
      </c>
      <c r="E34">
        <v>4</v>
      </c>
      <c r="F34" t="s">
        <v>53</v>
      </c>
      <c r="G34">
        <v>1</v>
      </c>
      <c r="H34" s="20">
        <v>73710453.079996035</v>
      </c>
      <c r="I34" s="37">
        <f t="shared" si="6"/>
        <v>1415218585.9999998</v>
      </c>
      <c r="J34" s="21">
        <v>4.1516000000000004E-2</v>
      </c>
      <c r="K34" s="38">
        <f t="shared" si="0"/>
        <v>4.2800000000000005E-2</v>
      </c>
      <c r="L34" s="39">
        <f t="shared" si="1"/>
        <v>-1.2840000000000004E-3</v>
      </c>
      <c r="M34" s="40">
        <f t="shared" si="2"/>
        <v>0.97</v>
      </c>
      <c r="N34" s="12">
        <f t="shared" si="3"/>
        <v>58754214.816375993</v>
      </c>
      <c r="O34">
        <f t="shared" si="4"/>
        <v>-1817140.6644240003</v>
      </c>
      <c r="P34" s="13">
        <f t="shared" si="5"/>
        <v>1372762028.4199998</v>
      </c>
    </row>
    <row r="35" spans="1:16" x14ac:dyDescent="0.35">
      <c r="A35" s="19">
        <v>45812</v>
      </c>
      <c r="B35" t="s">
        <v>50</v>
      </c>
      <c r="C35" t="s">
        <v>54</v>
      </c>
      <c r="D35" t="s">
        <v>78</v>
      </c>
      <c r="E35">
        <v>1</v>
      </c>
      <c r="F35" t="s">
        <v>53</v>
      </c>
      <c r="G35">
        <v>1</v>
      </c>
      <c r="H35" s="20">
        <v>9930489.0701417215</v>
      </c>
      <c r="I35" s="37">
        <f t="shared" si="6"/>
        <v>190662411</v>
      </c>
      <c r="J35" s="21">
        <v>2.0544000000000003E-2</v>
      </c>
      <c r="K35" s="38">
        <f t="shared" si="0"/>
        <v>4.2800000000000005E-2</v>
      </c>
      <c r="L35" s="39">
        <f t="shared" si="1"/>
        <v>-2.2256000000000001E-2</v>
      </c>
      <c r="M35" s="40">
        <f t="shared" si="2"/>
        <v>0.48000000000000004</v>
      </c>
      <c r="N35" s="12">
        <f t="shared" si="3"/>
        <v>3916968.5715840007</v>
      </c>
      <c r="O35">
        <f t="shared" si="4"/>
        <v>-4243382.6192160007</v>
      </c>
      <c r="P35" s="13">
        <f t="shared" si="5"/>
        <v>91517957.280000001</v>
      </c>
    </row>
    <row r="36" spans="1:16" x14ac:dyDescent="0.35">
      <c r="A36" s="19">
        <v>45812</v>
      </c>
      <c r="B36" t="s">
        <v>50</v>
      </c>
      <c r="C36" t="s">
        <v>58</v>
      </c>
      <c r="D36" t="s">
        <v>71</v>
      </c>
      <c r="E36">
        <v>1</v>
      </c>
      <c r="F36" t="s">
        <v>53</v>
      </c>
      <c r="G36">
        <v>1</v>
      </c>
      <c r="H36" s="20">
        <v>34974767.105736025</v>
      </c>
      <c r="I36" s="37">
        <f t="shared" si="6"/>
        <v>671505036</v>
      </c>
      <c r="J36" s="21">
        <v>2.5252E-2</v>
      </c>
      <c r="K36" s="38">
        <f t="shared" si="0"/>
        <v>4.2800000000000005E-2</v>
      </c>
      <c r="L36" s="39">
        <f t="shared" si="1"/>
        <v>-1.7548000000000005E-2</v>
      </c>
      <c r="M36" s="40">
        <f t="shared" si="2"/>
        <v>0.59</v>
      </c>
      <c r="N36" s="12">
        <f t="shared" si="3"/>
        <v>16956845.169071998</v>
      </c>
      <c r="O36">
        <f t="shared" si="4"/>
        <v>-11783570.371728003</v>
      </c>
      <c r="P36" s="13">
        <f t="shared" si="5"/>
        <v>396187971.23999995</v>
      </c>
    </row>
    <row r="37" spans="1:16" x14ac:dyDescent="0.35">
      <c r="A37" s="19">
        <v>45812</v>
      </c>
      <c r="B37" t="s">
        <v>57</v>
      </c>
      <c r="C37" t="s">
        <v>51</v>
      </c>
      <c r="D37" t="s">
        <v>79</v>
      </c>
      <c r="E37">
        <v>1</v>
      </c>
      <c r="F37" t="s">
        <v>53</v>
      </c>
      <c r="G37">
        <v>1</v>
      </c>
      <c r="H37" s="20">
        <v>442223798</v>
      </c>
      <c r="I37" s="37">
        <f t="shared" si="6"/>
        <v>442223798</v>
      </c>
      <c r="J37" s="45">
        <v>3.3919999999999999E-2</v>
      </c>
      <c r="K37" s="38">
        <f t="shared" si="0"/>
        <v>8.48E-2</v>
      </c>
      <c r="L37" s="39">
        <f t="shared" si="1"/>
        <v>-5.0880000000000002E-2</v>
      </c>
      <c r="M37" s="40">
        <f t="shared" si="2"/>
        <v>0.39999999999999997</v>
      </c>
      <c r="N37" s="12">
        <f t="shared" si="3"/>
        <v>15000231.228159999</v>
      </c>
      <c r="O37">
        <f t="shared" si="4"/>
        <v>-22500346.842240002</v>
      </c>
      <c r="P37" s="13">
        <f t="shared" si="5"/>
        <v>176889519.19999999</v>
      </c>
    </row>
    <row r="38" spans="1:16" x14ac:dyDescent="0.35">
      <c r="A38" s="19">
        <v>45812</v>
      </c>
      <c r="B38" t="s">
        <v>57</v>
      </c>
      <c r="C38" t="s">
        <v>51</v>
      </c>
      <c r="D38" t="s">
        <v>73</v>
      </c>
      <c r="E38">
        <v>1</v>
      </c>
      <c r="F38" t="s">
        <v>53</v>
      </c>
      <c r="G38">
        <v>1</v>
      </c>
      <c r="H38" s="20">
        <v>119463589</v>
      </c>
      <c r="I38" s="37">
        <f t="shared" si="6"/>
        <v>119463589</v>
      </c>
      <c r="J38" s="45">
        <v>6.4448000000000005E-2</v>
      </c>
      <c r="K38" s="38">
        <f t="shared" si="0"/>
        <v>8.48E-2</v>
      </c>
      <c r="L38" s="39">
        <f t="shared" si="1"/>
        <v>-2.0351999999999995E-2</v>
      </c>
      <c r="M38" s="40">
        <f t="shared" si="2"/>
        <v>0.76</v>
      </c>
      <c r="N38" s="12">
        <f t="shared" si="3"/>
        <v>7699189.3838720005</v>
      </c>
      <c r="O38">
        <f t="shared" si="4"/>
        <v>-2431322.9633279992</v>
      </c>
      <c r="P38" s="13">
        <f t="shared" si="5"/>
        <v>90792327.640000001</v>
      </c>
    </row>
    <row r="39" spans="1:16" x14ac:dyDescent="0.35">
      <c r="A39" s="19">
        <v>45812</v>
      </c>
      <c r="B39" t="s">
        <v>57</v>
      </c>
      <c r="C39" t="s">
        <v>54</v>
      </c>
      <c r="D39" t="s">
        <v>80</v>
      </c>
      <c r="E39">
        <v>1</v>
      </c>
      <c r="F39" t="s">
        <v>53</v>
      </c>
      <c r="G39">
        <v>1</v>
      </c>
      <c r="H39" s="20">
        <v>955581733</v>
      </c>
      <c r="I39" s="37">
        <f t="shared" si="6"/>
        <v>955581733</v>
      </c>
      <c r="J39" s="45">
        <v>3.9008000000000001E-2</v>
      </c>
      <c r="K39" s="38">
        <f t="shared" si="0"/>
        <v>8.48E-2</v>
      </c>
      <c r="L39" s="39">
        <f t="shared" si="1"/>
        <v>-4.5791999999999999E-2</v>
      </c>
      <c r="M39" s="40">
        <f t="shared" si="2"/>
        <v>0.46</v>
      </c>
      <c r="N39" s="12">
        <f t="shared" si="3"/>
        <v>37275332.240864001</v>
      </c>
      <c r="O39">
        <f t="shared" si="4"/>
        <v>-43757998.717536002</v>
      </c>
      <c r="P39" s="13">
        <f t="shared" si="5"/>
        <v>439567597.18000001</v>
      </c>
    </row>
    <row r="40" spans="1:16" x14ac:dyDescent="0.35">
      <c r="A40" s="19">
        <v>45812</v>
      </c>
      <c r="B40" t="s">
        <v>57</v>
      </c>
      <c r="C40" t="s">
        <v>54</v>
      </c>
      <c r="D40" t="s">
        <v>67</v>
      </c>
      <c r="E40">
        <v>5</v>
      </c>
      <c r="F40" t="s">
        <v>53</v>
      </c>
      <c r="G40">
        <v>1</v>
      </c>
      <c r="H40" s="20">
        <v>612832742</v>
      </c>
      <c r="I40" s="37">
        <f t="shared" si="6"/>
        <v>612832742</v>
      </c>
      <c r="J40" s="45">
        <v>6.2752000000000002E-2</v>
      </c>
      <c r="K40" s="38">
        <f t="shared" si="0"/>
        <v>8.48E-2</v>
      </c>
      <c r="L40" s="39">
        <f t="shared" si="1"/>
        <v>-2.2047999999999998E-2</v>
      </c>
      <c r="M40" s="40">
        <f t="shared" si="2"/>
        <v>0.74</v>
      </c>
      <c r="N40" s="12">
        <f t="shared" si="3"/>
        <v>38456480.225984</v>
      </c>
      <c r="O40">
        <f t="shared" si="4"/>
        <v>-13511736.295615999</v>
      </c>
      <c r="P40" s="13">
        <f t="shared" si="5"/>
        <v>453496229.07999998</v>
      </c>
    </row>
    <row r="41" spans="1:16" x14ac:dyDescent="0.35">
      <c r="A41" s="19">
        <v>45812</v>
      </c>
      <c r="B41" t="s">
        <v>57</v>
      </c>
      <c r="C41" t="s">
        <v>58</v>
      </c>
      <c r="D41" t="s">
        <v>81</v>
      </c>
      <c r="E41">
        <v>1</v>
      </c>
      <c r="F41" t="s">
        <v>63</v>
      </c>
      <c r="G41">
        <v>3</v>
      </c>
      <c r="H41" s="20">
        <v>1539488781</v>
      </c>
      <c r="I41" s="37">
        <f t="shared" si="6"/>
        <v>1539488781</v>
      </c>
      <c r="J41" s="21">
        <v>6.4448000000000005E-2</v>
      </c>
      <c r="K41" s="38">
        <f t="shared" si="0"/>
        <v>8.48E-2</v>
      </c>
      <c r="L41" s="39">
        <f t="shared" si="1"/>
        <v>-2.0351999999999995E-2</v>
      </c>
      <c r="M41" s="40">
        <f t="shared" si="2"/>
        <v>0.76</v>
      </c>
      <c r="N41" s="12">
        <f t="shared" si="3"/>
        <v>99216972.957888007</v>
      </c>
      <c r="O41">
        <f t="shared" si="4"/>
        <v>-31331675.670911994</v>
      </c>
      <c r="P41" s="13">
        <f t="shared" si="5"/>
        <v>1170011473.5599999</v>
      </c>
    </row>
    <row r="42" spans="1:16" x14ac:dyDescent="0.35">
      <c r="A42" s="19">
        <v>45812</v>
      </c>
      <c r="B42" t="s">
        <v>50</v>
      </c>
      <c r="C42" t="s">
        <v>51</v>
      </c>
      <c r="D42" t="s">
        <v>82</v>
      </c>
      <c r="E42">
        <v>1</v>
      </c>
      <c r="F42" t="s">
        <v>53</v>
      </c>
      <c r="G42">
        <v>1</v>
      </c>
      <c r="H42" s="20">
        <v>45555432.845304877</v>
      </c>
      <c r="I42" s="37">
        <f t="shared" si="6"/>
        <v>874650644</v>
      </c>
      <c r="J42" s="21">
        <v>1.6264000000000001E-2</v>
      </c>
      <c r="K42" s="38">
        <f t="shared" si="0"/>
        <v>4.2800000000000005E-2</v>
      </c>
      <c r="L42" s="39">
        <f t="shared" si="1"/>
        <v>-2.6536000000000004E-2</v>
      </c>
      <c r="M42" s="40">
        <f t="shared" si="2"/>
        <v>0.37999999999999995</v>
      </c>
      <c r="N42" s="12">
        <f t="shared" si="3"/>
        <v>14225318.074016001</v>
      </c>
      <c r="O42">
        <f t="shared" si="4"/>
        <v>-23209729.489184003</v>
      </c>
      <c r="P42" s="13">
        <f t="shared" si="5"/>
        <v>332367244.71999997</v>
      </c>
    </row>
    <row r="43" spans="1:16" x14ac:dyDescent="0.35">
      <c r="A43" s="19">
        <v>45812</v>
      </c>
      <c r="B43" t="s">
        <v>50</v>
      </c>
      <c r="C43" t="s">
        <v>51</v>
      </c>
      <c r="D43" t="s">
        <v>80</v>
      </c>
      <c r="E43">
        <v>2</v>
      </c>
      <c r="F43" t="s">
        <v>53</v>
      </c>
      <c r="G43">
        <v>1</v>
      </c>
      <c r="H43" s="20">
        <v>34606746.042906918</v>
      </c>
      <c r="I43" s="37">
        <f t="shared" si="6"/>
        <v>664439142</v>
      </c>
      <c r="J43" s="21">
        <v>1.498E-2</v>
      </c>
      <c r="K43" s="38">
        <f t="shared" si="0"/>
        <v>4.2800000000000005E-2</v>
      </c>
      <c r="L43" s="39">
        <f t="shared" si="1"/>
        <v>-2.7820000000000004E-2</v>
      </c>
      <c r="M43" s="40">
        <f t="shared" si="2"/>
        <v>0.35</v>
      </c>
      <c r="N43" s="12">
        <f t="shared" si="3"/>
        <v>9953298.3471600004</v>
      </c>
      <c r="O43">
        <f t="shared" si="4"/>
        <v>-18484696.930440001</v>
      </c>
      <c r="P43" s="13">
        <f t="shared" si="5"/>
        <v>232553699.69999999</v>
      </c>
    </row>
    <row r="44" spans="1:16" x14ac:dyDescent="0.35">
      <c r="A44" s="19">
        <v>45812</v>
      </c>
      <c r="B44" t="s">
        <v>50</v>
      </c>
      <c r="C44" t="s">
        <v>51</v>
      </c>
      <c r="D44" t="s">
        <v>82</v>
      </c>
      <c r="E44">
        <v>1</v>
      </c>
      <c r="F44" t="s">
        <v>56</v>
      </c>
      <c r="G44">
        <v>124</v>
      </c>
      <c r="H44" s="20">
        <v>54660457.923821725</v>
      </c>
      <c r="I44" s="37">
        <f t="shared" si="6"/>
        <v>1049464394</v>
      </c>
      <c r="J44" s="21">
        <v>4.4940000000000008E-2</v>
      </c>
      <c r="K44" s="38">
        <f t="shared" si="0"/>
        <v>4.2800000000000005E-2</v>
      </c>
      <c r="L44" s="39">
        <f t="shared" si="1"/>
        <v>2.140000000000003E-3</v>
      </c>
      <c r="M44" s="40">
        <f t="shared" si="2"/>
        <v>1.05</v>
      </c>
      <c r="N44" s="12">
        <f t="shared" si="3"/>
        <v>47162929.866360009</v>
      </c>
      <c r="O44">
        <f t="shared" si="4"/>
        <v>2245853.8031600034</v>
      </c>
      <c r="P44" s="13">
        <f t="shared" si="5"/>
        <v>1101937613.7</v>
      </c>
    </row>
    <row r="45" spans="1:16" x14ac:dyDescent="0.35">
      <c r="A45" s="19">
        <v>45812</v>
      </c>
      <c r="B45" t="s">
        <v>57</v>
      </c>
      <c r="C45" t="s">
        <v>54</v>
      </c>
      <c r="D45" t="s">
        <v>83</v>
      </c>
      <c r="E45">
        <v>1</v>
      </c>
      <c r="F45" t="s">
        <v>53</v>
      </c>
      <c r="G45">
        <v>1</v>
      </c>
      <c r="H45" s="20">
        <v>1365787656</v>
      </c>
      <c r="I45" s="37">
        <f t="shared" si="6"/>
        <v>1365787656</v>
      </c>
      <c r="J45" s="45">
        <v>3.3919999999999999E-2</v>
      </c>
      <c r="K45" s="38">
        <f t="shared" si="0"/>
        <v>8.48E-2</v>
      </c>
      <c r="L45" s="39">
        <f t="shared" si="1"/>
        <v>-5.0880000000000002E-2</v>
      </c>
      <c r="M45" s="40">
        <f t="shared" si="2"/>
        <v>0.39999999999999997</v>
      </c>
      <c r="N45" s="12">
        <f t="shared" si="3"/>
        <v>46327517.29152</v>
      </c>
      <c r="O45">
        <f t="shared" si="4"/>
        <v>-69491275.937279999</v>
      </c>
      <c r="P45" s="13">
        <f t="shared" si="5"/>
        <v>546315062.39999998</v>
      </c>
    </row>
    <row r="46" spans="1:16" x14ac:dyDescent="0.35">
      <c r="A46" s="19">
        <v>45812</v>
      </c>
      <c r="B46" t="s">
        <v>57</v>
      </c>
      <c r="C46" t="s">
        <v>54</v>
      </c>
      <c r="D46" t="s">
        <v>84</v>
      </c>
      <c r="E46">
        <v>1</v>
      </c>
      <c r="F46" t="s">
        <v>53</v>
      </c>
      <c r="G46">
        <v>1</v>
      </c>
      <c r="H46" s="20">
        <v>675570210</v>
      </c>
      <c r="I46" s="37">
        <f t="shared" si="6"/>
        <v>675570210</v>
      </c>
      <c r="J46" s="45">
        <v>4.6640000000000001E-2</v>
      </c>
      <c r="K46" s="38">
        <f t="shared" si="0"/>
        <v>8.48E-2</v>
      </c>
      <c r="L46" s="39">
        <f t="shared" si="1"/>
        <v>-3.8159999999999999E-2</v>
      </c>
      <c r="M46" s="40">
        <f t="shared" si="2"/>
        <v>0.55000000000000004</v>
      </c>
      <c r="N46" s="12">
        <f t="shared" si="3"/>
        <v>31508594.5944</v>
      </c>
      <c r="O46">
        <f t="shared" si="4"/>
        <v>-25779759.213599999</v>
      </c>
      <c r="P46" s="13">
        <f t="shared" si="5"/>
        <v>371563615.50000006</v>
      </c>
    </row>
    <row r="47" spans="1:16" x14ac:dyDescent="0.35">
      <c r="A47" s="19">
        <v>45812</v>
      </c>
      <c r="B47" t="s">
        <v>50</v>
      </c>
      <c r="C47" t="s">
        <v>51</v>
      </c>
      <c r="D47" t="s">
        <v>64</v>
      </c>
      <c r="E47">
        <v>4</v>
      </c>
      <c r="F47" t="s">
        <v>53</v>
      </c>
      <c r="G47">
        <v>1</v>
      </c>
      <c r="H47" s="20">
        <v>37600112.033000514</v>
      </c>
      <c r="I47" s="37">
        <f t="shared" si="6"/>
        <v>721910871</v>
      </c>
      <c r="J47" s="21">
        <v>2.2684000000000003E-2</v>
      </c>
      <c r="K47" s="38">
        <f t="shared" si="0"/>
        <v>4.2800000000000005E-2</v>
      </c>
      <c r="L47" s="39">
        <f t="shared" si="1"/>
        <v>-2.0116000000000002E-2</v>
      </c>
      <c r="M47" s="40">
        <f t="shared" si="2"/>
        <v>0.53</v>
      </c>
      <c r="N47" s="12">
        <f t="shared" si="3"/>
        <v>16375826.197764002</v>
      </c>
      <c r="O47">
        <f t="shared" si="4"/>
        <v>-14521959.081036001</v>
      </c>
      <c r="P47" s="13">
        <f t="shared" si="5"/>
        <v>382612761.63</v>
      </c>
    </row>
    <row r="48" spans="1:16" x14ac:dyDescent="0.35">
      <c r="A48" s="19">
        <v>45812</v>
      </c>
      <c r="B48" t="s">
        <v>57</v>
      </c>
      <c r="C48" t="s">
        <v>54</v>
      </c>
      <c r="D48" t="s">
        <v>85</v>
      </c>
      <c r="E48">
        <v>1</v>
      </c>
      <c r="F48" t="s">
        <v>63</v>
      </c>
      <c r="G48">
        <v>5</v>
      </c>
      <c r="H48" s="20">
        <v>1107687943</v>
      </c>
      <c r="I48" s="37">
        <f t="shared" si="6"/>
        <v>1107687943</v>
      </c>
      <c r="J48" s="21">
        <v>7.8864000000000004E-2</v>
      </c>
      <c r="K48" s="38">
        <f t="shared" si="0"/>
        <v>8.48E-2</v>
      </c>
      <c r="L48" s="39">
        <f t="shared" si="1"/>
        <v>-5.9359999999999968E-3</v>
      </c>
      <c r="M48" s="40">
        <f t="shared" si="2"/>
        <v>0.93</v>
      </c>
      <c r="N48" s="12">
        <f t="shared" si="3"/>
        <v>87356701.936752006</v>
      </c>
      <c r="O48">
        <f t="shared" si="4"/>
        <v>-6575235.6296479963</v>
      </c>
      <c r="P48" s="13">
        <f t="shared" si="5"/>
        <v>1030149786.99</v>
      </c>
    </row>
    <row r="49" spans="1:16" x14ac:dyDescent="0.35">
      <c r="A49" s="19">
        <v>45812</v>
      </c>
      <c r="B49" t="s">
        <v>57</v>
      </c>
      <c r="C49" t="s">
        <v>58</v>
      </c>
      <c r="D49" t="s">
        <v>86</v>
      </c>
      <c r="E49">
        <v>1</v>
      </c>
      <c r="F49" t="s">
        <v>53</v>
      </c>
      <c r="G49">
        <v>1</v>
      </c>
      <c r="H49" s="20">
        <v>897293330</v>
      </c>
      <c r="I49" s="37">
        <f t="shared" si="6"/>
        <v>897293330</v>
      </c>
      <c r="J49" s="45">
        <v>7.8864000000000004E-2</v>
      </c>
      <c r="K49" s="38">
        <f t="shared" si="0"/>
        <v>8.48E-2</v>
      </c>
      <c r="L49" s="39">
        <f t="shared" si="1"/>
        <v>-5.9359999999999968E-3</v>
      </c>
      <c r="M49" s="40">
        <f t="shared" si="2"/>
        <v>0.93</v>
      </c>
      <c r="N49" s="12">
        <f t="shared" si="3"/>
        <v>70764141.17712</v>
      </c>
      <c r="O49">
        <f t="shared" si="4"/>
        <v>-5326333.2068799967</v>
      </c>
      <c r="P49" s="13">
        <f t="shared" si="5"/>
        <v>834482796.9000001</v>
      </c>
    </row>
    <row r="50" spans="1:16" x14ac:dyDescent="0.35">
      <c r="A50" s="19">
        <v>45812</v>
      </c>
      <c r="B50" t="s">
        <v>57</v>
      </c>
      <c r="C50" t="s">
        <v>51</v>
      </c>
      <c r="D50" t="s">
        <v>85</v>
      </c>
      <c r="E50">
        <v>1</v>
      </c>
      <c r="F50" t="s">
        <v>56</v>
      </c>
      <c r="G50">
        <v>100</v>
      </c>
      <c r="H50" s="20">
        <v>1043996513</v>
      </c>
      <c r="I50" s="37">
        <f t="shared" si="6"/>
        <v>1043996513</v>
      </c>
      <c r="J50" s="21">
        <v>9.2432E-2</v>
      </c>
      <c r="K50" s="38">
        <f t="shared" si="0"/>
        <v>8.48E-2</v>
      </c>
      <c r="L50" s="39">
        <f t="shared" si="1"/>
        <v>7.6319999999999999E-3</v>
      </c>
      <c r="M50" s="40">
        <f t="shared" si="2"/>
        <v>1.0900000000000001</v>
      </c>
      <c r="N50" s="12">
        <f t="shared" si="3"/>
        <v>96498685.689615995</v>
      </c>
      <c r="O50">
        <f t="shared" si="4"/>
        <v>7967781.3872159999</v>
      </c>
      <c r="P50" s="13">
        <f t="shared" si="5"/>
        <v>1137956199.1700001</v>
      </c>
    </row>
    <row r="51" spans="1:16" x14ac:dyDescent="0.35">
      <c r="A51" s="19">
        <v>45812</v>
      </c>
      <c r="B51" t="s">
        <v>57</v>
      </c>
      <c r="C51" t="s">
        <v>54</v>
      </c>
      <c r="D51" t="s">
        <v>87</v>
      </c>
      <c r="E51">
        <v>1</v>
      </c>
      <c r="F51" t="s">
        <v>53</v>
      </c>
      <c r="G51">
        <v>1</v>
      </c>
      <c r="H51" s="20">
        <v>1345034677</v>
      </c>
      <c r="I51" s="37">
        <f t="shared" si="6"/>
        <v>1345034677</v>
      </c>
      <c r="J51" s="45">
        <v>3.3072000000000004E-2</v>
      </c>
      <c r="K51" s="38">
        <f t="shared" si="0"/>
        <v>8.48E-2</v>
      </c>
      <c r="L51" s="39">
        <f t="shared" si="1"/>
        <v>-5.1727999999999996E-2</v>
      </c>
      <c r="M51" s="40">
        <f t="shared" si="2"/>
        <v>0.39000000000000007</v>
      </c>
      <c r="N51" s="12">
        <f t="shared" si="3"/>
        <v>44482986.837744005</v>
      </c>
      <c r="O51">
        <f t="shared" si="4"/>
        <v>-69575953.771855995</v>
      </c>
      <c r="P51" s="13">
        <f t="shared" si="5"/>
        <v>524563524.03000009</v>
      </c>
    </row>
    <row r="52" spans="1:16" x14ac:dyDescent="0.35">
      <c r="A52" s="19">
        <v>45812</v>
      </c>
      <c r="B52" t="s">
        <v>50</v>
      </c>
      <c r="C52" t="s">
        <v>58</v>
      </c>
      <c r="D52" t="s">
        <v>82</v>
      </c>
      <c r="E52">
        <v>2</v>
      </c>
      <c r="F52" t="s">
        <v>53</v>
      </c>
      <c r="G52">
        <v>1</v>
      </c>
      <c r="H52" s="20">
        <v>30442315.713266354</v>
      </c>
      <c r="I52" s="37">
        <f t="shared" si="6"/>
        <v>584483329</v>
      </c>
      <c r="J52" s="21">
        <v>3.2956000000000006E-2</v>
      </c>
      <c r="K52" s="38">
        <f t="shared" si="0"/>
        <v>4.2800000000000005E-2</v>
      </c>
      <c r="L52" s="39">
        <f t="shared" si="1"/>
        <v>-9.8439999999999986E-3</v>
      </c>
      <c r="M52" s="40">
        <f t="shared" si="2"/>
        <v>0.77</v>
      </c>
      <c r="N52" s="12">
        <f t="shared" si="3"/>
        <v>19262232.590524003</v>
      </c>
      <c r="O52">
        <f t="shared" si="4"/>
        <v>-5753653.8906759992</v>
      </c>
      <c r="P52" s="13">
        <f t="shared" si="5"/>
        <v>450052163.32999998</v>
      </c>
    </row>
    <row r="53" spans="1:16" x14ac:dyDescent="0.35">
      <c r="A53" s="19">
        <v>45812</v>
      </c>
      <c r="B53" t="s">
        <v>50</v>
      </c>
      <c r="C53" t="s">
        <v>54</v>
      </c>
      <c r="D53" t="s">
        <v>88</v>
      </c>
      <c r="E53">
        <v>1</v>
      </c>
      <c r="F53" t="s">
        <v>53</v>
      </c>
      <c r="G53">
        <v>1</v>
      </c>
      <c r="H53" s="20">
        <v>76091999.302072436</v>
      </c>
      <c r="I53" s="37">
        <f t="shared" si="6"/>
        <v>1460943559.0000002</v>
      </c>
      <c r="J53" s="21">
        <v>1.9688000000000004E-2</v>
      </c>
      <c r="K53" s="38">
        <f t="shared" si="0"/>
        <v>4.2800000000000005E-2</v>
      </c>
      <c r="L53" s="39">
        <f t="shared" si="1"/>
        <v>-2.3112000000000001E-2</v>
      </c>
      <c r="M53" s="40">
        <f t="shared" si="2"/>
        <v>0.46</v>
      </c>
      <c r="N53" s="12">
        <f t="shared" si="3"/>
        <v>28763056.789592009</v>
      </c>
      <c r="O53">
        <f t="shared" si="4"/>
        <v>-33765327.535608009</v>
      </c>
      <c r="P53" s="13">
        <f t="shared" si="5"/>
        <v>672034037.1400001</v>
      </c>
    </row>
    <row r="54" spans="1:16" x14ac:dyDescent="0.35">
      <c r="A54" s="19">
        <v>45812</v>
      </c>
      <c r="B54" t="s">
        <v>57</v>
      </c>
      <c r="C54" t="s">
        <v>54</v>
      </c>
      <c r="D54" t="s">
        <v>89</v>
      </c>
      <c r="E54">
        <v>1</v>
      </c>
      <c r="F54" t="s">
        <v>53</v>
      </c>
      <c r="G54">
        <v>1</v>
      </c>
      <c r="H54" s="20">
        <v>616596100</v>
      </c>
      <c r="I54" s="37">
        <f t="shared" si="6"/>
        <v>616596100</v>
      </c>
      <c r="J54" s="45">
        <v>7.0384000000000002E-2</v>
      </c>
      <c r="K54" s="38">
        <f t="shared" si="0"/>
        <v>8.48E-2</v>
      </c>
      <c r="L54" s="39">
        <f t="shared" si="1"/>
        <v>-1.4415999999999998E-2</v>
      </c>
      <c r="M54" s="40">
        <f t="shared" si="2"/>
        <v>0.83000000000000007</v>
      </c>
      <c r="N54" s="12">
        <f t="shared" si="3"/>
        <v>43398499.902400002</v>
      </c>
      <c r="O54">
        <f t="shared" si="4"/>
        <v>-8888849.3775999993</v>
      </c>
      <c r="P54" s="13">
        <f t="shared" si="5"/>
        <v>511774763.00000006</v>
      </c>
    </row>
    <row r="55" spans="1:16" x14ac:dyDescent="0.35">
      <c r="A55" s="19">
        <v>45812</v>
      </c>
      <c r="B55" t="s">
        <v>57</v>
      </c>
      <c r="C55" t="s">
        <v>54</v>
      </c>
      <c r="D55" t="s">
        <v>85</v>
      </c>
      <c r="E55">
        <v>1</v>
      </c>
      <c r="F55" t="s">
        <v>53</v>
      </c>
      <c r="G55">
        <v>1</v>
      </c>
      <c r="H55" s="20">
        <v>1353603159</v>
      </c>
      <c r="I55" s="37">
        <f t="shared" si="6"/>
        <v>1353603159</v>
      </c>
      <c r="J55" s="45">
        <v>5.8511999999999995E-2</v>
      </c>
      <c r="K55" s="38">
        <f t="shared" si="0"/>
        <v>8.48E-2</v>
      </c>
      <c r="L55" s="39">
        <f t="shared" si="1"/>
        <v>-2.6288000000000006E-2</v>
      </c>
      <c r="M55" s="40">
        <f t="shared" si="2"/>
        <v>0.69</v>
      </c>
      <c r="N55" s="12">
        <f t="shared" si="3"/>
        <v>79202028.039407998</v>
      </c>
      <c r="O55">
        <f t="shared" si="4"/>
        <v>-35583519.843792006</v>
      </c>
      <c r="P55" s="13">
        <f t="shared" si="5"/>
        <v>933986179.70999992</v>
      </c>
    </row>
    <row r="56" spans="1:16" x14ac:dyDescent="0.35">
      <c r="A56" s="19">
        <v>45812</v>
      </c>
      <c r="B56" t="s">
        <v>57</v>
      </c>
      <c r="C56" t="s">
        <v>58</v>
      </c>
      <c r="D56" t="s">
        <v>90</v>
      </c>
      <c r="E56">
        <v>1</v>
      </c>
      <c r="F56" t="s">
        <v>63</v>
      </c>
      <c r="G56">
        <v>59</v>
      </c>
      <c r="H56" s="20">
        <v>1770738838</v>
      </c>
      <c r="I56" s="37">
        <f t="shared" si="6"/>
        <v>1770738838</v>
      </c>
      <c r="J56" s="21">
        <v>5.9359999999999996E-2</v>
      </c>
      <c r="K56" s="38">
        <f t="shared" si="0"/>
        <v>8.48E-2</v>
      </c>
      <c r="L56" s="39">
        <f t="shared" si="1"/>
        <v>-2.5440000000000004E-2</v>
      </c>
      <c r="M56" s="40">
        <f t="shared" si="2"/>
        <v>0.7</v>
      </c>
      <c r="N56" s="12">
        <f t="shared" si="3"/>
        <v>105111057.42367999</v>
      </c>
      <c r="O56">
        <f t="shared" si="4"/>
        <v>-45047596.038720004</v>
      </c>
      <c r="P56" s="13">
        <f t="shared" si="5"/>
        <v>1239517186.5999999</v>
      </c>
    </row>
    <row r="57" spans="1:16" x14ac:dyDescent="0.35">
      <c r="A57" s="19">
        <v>45812</v>
      </c>
      <c r="B57" t="s">
        <v>57</v>
      </c>
      <c r="C57" t="s">
        <v>51</v>
      </c>
      <c r="D57" t="s">
        <v>66</v>
      </c>
      <c r="E57">
        <v>1</v>
      </c>
      <c r="F57" t="s">
        <v>63</v>
      </c>
      <c r="G57">
        <v>7</v>
      </c>
      <c r="H57" s="20">
        <v>1064115144</v>
      </c>
      <c r="I57" s="37">
        <f t="shared" si="6"/>
        <v>1064115144</v>
      </c>
      <c r="J57" s="21">
        <v>5.9359999999999996E-2</v>
      </c>
      <c r="K57" s="38">
        <f t="shared" si="0"/>
        <v>8.48E-2</v>
      </c>
      <c r="L57" s="39">
        <f t="shared" si="1"/>
        <v>-2.5440000000000004E-2</v>
      </c>
      <c r="M57" s="40">
        <f t="shared" si="2"/>
        <v>0.7</v>
      </c>
      <c r="N57" s="12">
        <f t="shared" si="3"/>
        <v>63165874.947839998</v>
      </c>
      <c r="O57">
        <f t="shared" si="4"/>
        <v>-27071089.263360005</v>
      </c>
      <c r="P57" s="13">
        <f t="shared" si="5"/>
        <v>744880600.79999995</v>
      </c>
    </row>
    <row r="58" spans="1:16" x14ac:dyDescent="0.35">
      <c r="A58" s="19">
        <v>45812</v>
      </c>
      <c r="B58" t="s">
        <v>57</v>
      </c>
      <c r="C58" t="s">
        <v>51</v>
      </c>
      <c r="D58" t="s">
        <v>91</v>
      </c>
      <c r="E58">
        <v>1</v>
      </c>
      <c r="F58" t="s">
        <v>53</v>
      </c>
      <c r="G58">
        <v>1</v>
      </c>
      <c r="H58" s="20">
        <v>988689312</v>
      </c>
      <c r="I58" s="37">
        <f t="shared" si="6"/>
        <v>988689312</v>
      </c>
      <c r="J58" s="45">
        <v>7.8864000000000004E-2</v>
      </c>
      <c r="K58" s="38">
        <f t="shared" si="0"/>
        <v>8.48E-2</v>
      </c>
      <c r="L58" s="39">
        <f t="shared" si="1"/>
        <v>-5.9359999999999968E-3</v>
      </c>
      <c r="M58" s="40">
        <f t="shared" si="2"/>
        <v>0.93</v>
      </c>
      <c r="N58" s="12">
        <f t="shared" si="3"/>
        <v>77971993.90156801</v>
      </c>
      <c r="O58">
        <f t="shared" si="4"/>
        <v>-5868859.7560319966</v>
      </c>
      <c r="P58" s="13">
        <f t="shared" si="5"/>
        <v>919481060.16000009</v>
      </c>
    </row>
    <row r="59" spans="1:16" x14ac:dyDescent="0.35">
      <c r="A59" s="19">
        <v>45812</v>
      </c>
      <c r="B59" t="s">
        <v>57</v>
      </c>
      <c r="C59" t="s">
        <v>51</v>
      </c>
      <c r="D59" t="s">
        <v>80</v>
      </c>
      <c r="E59">
        <v>3</v>
      </c>
      <c r="F59" t="s">
        <v>53</v>
      </c>
      <c r="G59">
        <v>1</v>
      </c>
      <c r="H59" s="20">
        <v>134309609</v>
      </c>
      <c r="I59" s="37">
        <f t="shared" si="6"/>
        <v>134309609</v>
      </c>
      <c r="J59" s="45">
        <v>7.9711999999999991E-2</v>
      </c>
      <c r="K59" s="38">
        <f t="shared" si="0"/>
        <v>8.48E-2</v>
      </c>
      <c r="L59" s="39">
        <f t="shared" si="1"/>
        <v>-5.0880000000000092E-3</v>
      </c>
      <c r="M59" s="40">
        <f t="shared" si="2"/>
        <v>0.94</v>
      </c>
      <c r="N59" s="12">
        <f t="shared" si="3"/>
        <v>10706087.552607998</v>
      </c>
      <c r="O59">
        <f t="shared" si="4"/>
        <v>-683367.29059200129</v>
      </c>
      <c r="P59" s="13">
        <f t="shared" si="5"/>
        <v>126251032.45999999</v>
      </c>
    </row>
    <row r="60" spans="1:16" x14ac:dyDescent="0.35">
      <c r="A60" s="19">
        <v>45812</v>
      </c>
      <c r="B60" t="s">
        <v>57</v>
      </c>
      <c r="C60" t="s">
        <v>58</v>
      </c>
      <c r="D60" t="s">
        <v>71</v>
      </c>
      <c r="E60">
        <v>2</v>
      </c>
      <c r="F60" t="s">
        <v>53</v>
      </c>
      <c r="G60">
        <v>1</v>
      </c>
      <c r="H60" s="20">
        <v>509650676</v>
      </c>
      <c r="I60" s="37">
        <f t="shared" si="6"/>
        <v>509650676</v>
      </c>
      <c r="J60" s="45">
        <v>6.5296000000000007E-2</v>
      </c>
      <c r="K60" s="38">
        <f t="shared" si="0"/>
        <v>8.48E-2</v>
      </c>
      <c r="L60" s="39">
        <f t="shared" si="1"/>
        <v>-1.9503999999999994E-2</v>
      </c>
      <c r="M60" s="40">
        <f t="shared" si="2"/>
        <v>0.77000000000000013</v>
      </c>
      <c r="N60" s="12">
        <f t="shared" si="3"/>
        <v>33278150.540096004</v>
      </c>
      <c r="O60">
        <f t="shared" si="4"/>
        <v>-9940226.784703996</v>
      </c>
      <c r="P60" s="13">
        <f t="shared" si="5"/>
        <v>392431020.52000004</v>
      </c>
    </row>
    <row r="61" spans="1:16" x14ac:dyDescent="0.35">
      <c r="A61" s="19">
        <v>45812</v>
      </c>
      <c r="B61" t="s">
        <v>57</v>
      </c>
      <c r="C61" t="s">
        <v>54</v>
      </c>
      <c r="D61" t="s">
        <v>62</v>
      </c>
      <c r="E61">
        <v>2</v>
      </c>
      <c r="F61" t="s">
        <v>63</v>
      </c>
      <c r="G61">
        <v>51</v>
      </c>
      <c r="H61" s="20">
        <v>538409017</v>
      </c>
      <c r="I61" s="37">
        <f t="shared" si="6"/>
        <v>538409017</v>
      </c>
      <c r="J61" s="21">
        <v>6.1055999999999999E-2</v>
      </c>
      <c r="K61" s="38">
        <f t="shared" si="0"/>
        <v>8.48E-2</v>
      </c>
      <c r="L61" s="39">
        <f t="shared" si="1"/>
        <v>-2.3744000000000001E-2</v>
      </c>
      <c r="M61" s="40">
        <f t="shared" si="2"/>
        <v>0.72</v>
      </c>
      <c r="N61" s="12">
        <f t="shared" si="3"/>
        <v>32873100.941952001</v>
      </c>
      <c r="O61">
        <f t="shared" si="4"/>
        <v>-12783983.699648</v>
      </c>
      <c r="P61" s="13">
        <f t="shared" si="5"/>
        <v>387654492.24000001</v>
      </c>
    </row>
    <row r="62" spans="1:16" x14ac:dyDescent="0.35">
      <c r="A62" s="19">
        <v>45812</v>
      </c>
      <c r="B62" t="s">
        <v>57</v>
      </c>
      <c r="C62" t="s">
        <v>58</v>
      </c>
      <c r="D62" t="s">
        <v>82</v>
      </c>
      <c r="E62">
        <v>3</v>
      </c>
      <c r="F62" t="s">
        <v>53</v>
      </c>
      <c r="G62">
        <v>1</v>
      </c>
      <c r="H62" s="20">
        <v>1108111028</v>
      </c>
      <c r="I62" s="37">
        <f t="shared" si="6"/>
        <v>1108111028</v>
      </c>
      <c r="J62" s="45">
        <v>7.6319999999999999E-2</v>
      </c>
      <c r="K62" s="38">
        <f t="shared" si="0"/>
        <v>8.48E-2</v>
      </c>
      <c r="L62" s="39">
        <f t="shared" si="1"/>
        <v>-8.4800000000000014E-3</v>
      </c>
      <c r="M62" s="40">
        <f t="shared" si="2"/>
        <v>0.9</v>
      </c>
      <c r="N62" s="12">
        <f t="shared" si="3"/>
        <v>84571033.656959996</v>
      </c>
      <c r="O62">
        <f t="shared" si="4"/>
        <v>-9396781.5174400024</v>
      </c>
      <c r="P62" s="13">
        <f t="shared" si="5"/>
        <v>997299925.20000005</v>
      </c>
    </row>
    <row r="63" spans="1:16" x14ac:dyDescent="0.35">
      <c r="A63" s="19">
        <v>45812</v>
      </c>
      <c r="B63" t="s">
        <v>57</v>
      </c>
      <c r="C63" t="s">
        <v>54</v>
      </c>
      <c r="D63" t="s">
        <v>78</v>
      </c>
      <c r="E63">
        <v>1</v>
      </c>
      <c r="F63" t="s">
        <v>56</v>
      </c>
      <c r="G63">
        <v>100</v>
      </c>
      <c r="H63" s="20">
        <v>184285724</v>
      </c>
      <c r="I63" s="37">
        <f t="shared" si="6"/>
        <v>184285724</v>
      </c>
      <c r="J63" s="21">
        <v>8.48E-2</v>
      </c>
      <c r="K63" s="38">
        <f t="shared" si="0"/>
        <v>8.48E-2</v>
      </c>
      <c r="L63" s="39">
        <f t="shared" si="1"/>
        <v>0</v>
      </c>
      <c r="M63" s="40">
        <f t="shared" si="2"/>
        <v>1</v>
      </c>
      <c r="N63" s="12">
        <f t="shared" si="3"/>
        <v>15627429.395199999</v>
      </c>
      <c r="O63">
        <f t="shared" si="4"/>
        <v>0</v>
      </c>
      <c r="P63" s="13">
        <f t="shared" si="5"/>
        <v>184285724</v>
      </c>
    </row>
    <row r="64" spans="1:16" x14ac:dyDescent="0.35">
      <c r="A64" s="19">
        <v>45812</v>
      </c>
      <c r="B64" t="s">
        <v>57</v>
      </c>
      <c r="C64" t="s">
        <v>54</v>
      </c>
      <c r="D64" t="s">
        <v>92</v>
      </c>
      <c r="E64">
        <v>1</v>
      </c>
      <c r="F64" t="s">
        <v>53</v>
      </c>
      <c r="G64">
        <v>1</v>
      </c>
      <c r="H64" s="20">
        <v>1040537635</v>
      </c>
      <c r="I64" s="37">
        <f t="shared" si="6"/>
        <v>1040537635</v>
      </c>
      <c r="J64" s="45">
        <v>6.699200000000001E-2</v>
      </c>
      <c r="K64" s="38">
        <f t="shared" si="0"/>
        <v>8.48E-2</v>
      </c>
      <c r="L64" s="39">
        <f t="shared" si="1"/>
        <v>-1.7807999999999991E-2</v>
      </c>
      <c r="M64" s="40">
        <f t="shared" si="2"/>
        <v>0.79000000000000015</v>
      </c>
      <c r="N64" s="12">
        <f t="shared" si="3"/>
        <v>69707697.243920013</v>
      </c>
      <c r="O64">
        <f t="shared" si="4"/>
        <v>-18529894.204079989</v>
      </c>
      <c r="P64" s="13">
        <f t="shared" si="5"/>
        <v>822024731.6500001</v>
      </c>
    </row>
    <row r="65" spans="1:16" x14ac:dyDescent="0.35">
      <c r="A65" s="19">
        <v>45812</v>
      </c>
      <c r="B65" t="s">
        <v>50</v>
      </c>
      <c r="C65" t="s">
        <v>54</v>
      </c>
      <c r="D65" t="s">
        <v>72</v>
      </c>
      <c r="E65">
        <v>2</v>
      </c>
      <c r="F65" t="s">
        <v>53</v>
      </c>
      <c r="G65">
        <v>1</v>
      </c>
      <c r="H65" s="20">
        <v>16115363.885894051</v>
      </c>
      <c r="I65" s="37">
        <f t="shared" si="6"/>
        <v>309410152</v>
      </c>
      <c r="J65" s="21">
        <v>2.8676000000000004E-2</v>
      </c>
      <c r="K65" s="38">
        <f t="shared" si="0"/>
        <v>4.2800000000000005E-2</v>
      </c>
      <c r="L65" s="39">
        <f t="shared" si="1"/>
        <v>-1.4124000000000001E-2</v>
      </c>
      <c r="M65" s="40">
        <f t="shared" si="2"/>
        <v>0.67</v>
      </c>
      <c r="N65" s="12">
        <f t="shared" si="3"/>
        <v>8872645.5187520012</v>
      </c>
      <c r="O65">
        <f t="shared" si="4"/>
        <v>-4370108.9868480004</v>
      </c>
      <c r="P65" s="13">
        <f t="shared" si="5"/>
        <v>207304801.84</v>
      </c>
    </row>
    <row r="66" spans="1:16" x14ac:dyDescent="0.35">
      <c r="A66" s="19">
        <v>45812</v>
      </c>
      <c r="B66" t="s">
        <v>57</v>
      </c>
      <c r="C66" t="s">
        <v>54</v>
      </c>
      <c r="D66" t="s">
        <v>55</v>
      </c>
      <c r="E66">
        <v>1</v>
      </c>
      <c r="F66" t="s">
        <v>53</v>
      </c>
      <c r="G66">
        <v>1</v>
      </c>
      <c r="H66" s="20">
        <v>893543966</v>
      </c>
      <c r="I66" s="37">
        <f t="shared" si="6"/>
        <v>893543966</v>
      </c>
      <c r="J66" s="45">
        <v>5.9359999999999996E-2</v>
      </c>
      <c r="K66" s="38">
        <f t="shared" si="0"/>
        <v>8.48E-2</v>
      </c>
      <c r="L66" s="39">
        <f t="shared" si="1"/>
        <v>-2.5440000000000004E-2</v>
      </c>
      <c r="M66" s="40">
        <f t="shared" si="2"/>
        <v>0.7</v>
      </c>
      <c r="N66" s="12">
        <f t="shared" si="3"/>
        <v>53040769.821759999</v>
      </c>
      <c r="O66">
        <f t="shared" si="4"/>
        <v>-22731758.495040003</v>
      </c>
      <c r="P66" s="13">
        <f t="shared" si="5"/>
        <v>625480776.19999993</v>
      </c>
    </row>
    <row r="67" spans="1:16" x14ac:dyDescent="0.35">
      <c r="A67" s="19">
        <v>45812</v>
      </c>
      <c r="B67" t="s">
        <v>50</v>
      </c>
      <c r="C67" t="s">
        <v>58</v>
      </c>
      <c r="D67" t="s">
        <v>89</v>
      </c>
      <c r="E67">
        <v>1</v>
      </c>
      <c r="F67" t="s">
        <v>63</v>
      </c>
      <c r="G67">
        <v>44</v>
      </c>
      <c r="H67" s="20">
        <v>31521396.792658217</v>
      </c>
      <c r="I67" s="37">
        <f t="shared" ref="I67:I130" si="7">VLOOKUP(B67,$R$1:$T$3,3,0)*H67</f>
        <v>605201362</v>
      </c>
      <c r="J67" s="21">
        <v>3.0388000000000002E-2</v>
      </c>
      <c r="K67" s="38">
        <f t="shared" ref="K67:K130" si="8">VLOOKUP(B67,$R$1:$T$3,2,0)/100</f>
        <v>4.2800000000000005E-2</v>
      </c>
      <c r="L67" s="39">
        <f t="shared" ref="L67:L130" si="9">+J67-K67</f>
        <v>-1.2412000000000003E-2</v>
      </c>
      <c r="M67" s="40">
        <f t="shared" ref="M67:M130" si="10">+J67/K67</f>
        <v>0.71</v>
      </c>
      <c r="N67" s="12">
        <f t="shared" ref="N67:N130" si="11">+I67*J67</f>
        <v>18390858.988456</v>
      </c>
      <c r="O67">
        <f t="shared" ref="O67:O130" si="12">+I67*L67</f>
        <v>-7511759.3051440017</v>
      </c>
      <c r="P67" s="13">
        <f t="shared" ref="P67:P130" si="13">+I67*M67</f>
        <v>429692967.01999998</v>
      </c>
    </row>
    <row r="68" spans="1:16" x14ac:dyDescent="0.35">
      <c r="A68" s="19">
        <v>45812</v>
      </c>
      <c r="B68" t="s">
        <v>50</v>
      </c>
      <c r="C68" t="s">
        <v>51</v>
      </c>
      <c r="D68" t="s">
        <v>83</v>
      </c>
      <c r="E68">
        <v>1</v>
      </c>
      <c r="F68" t="s">
        <v>63</v>
      </c>
      <c r="G68">
        <v>42</v>
      </c>
      <c r="H68" s="20">
        <v>44136697.604650073</v>
      </c>
      <c r="I68" s="37">
        <f t="shared" si="7"/>
        <v>847411353</v>
      </c>
      <c r="J68" s="21">
        <v>3.8092000000000008E-2</v>
      </c>
      <c r="K68" s="38">
        <f t="shared" si="8"/>
        <v>4.2800000000000005E-2</v>
      </c>
      <c r="L68" s="39">
        <f t="shared" si="9"/>
        <v>-4.7079999999999969E-3</v>
      </c>
      <c r="M68" s="40">
        <f t="shared" si="10"/>
        <v>0.89000000000000012</v>
      </c>
      <c r="N68" s="12">
        <f t="shared" si="11"/>
        <v>32279593.258476008</v>
      </c>
      <c r="O68">
        <f t="shared" si="12"/>
        <v>-3989612.6499239975</v>
      </c>
      <c r="P68" s="13">
        <f t="shared" si="13"/>
        <v>754196104.17000008</v>
      </c>
    </row>
    <row r="69" spans="1:16" x14ac:dyDescent="0.35">
      <c r="A69" s="19">
        <v>45812</v>
      </c>
      <c r="B69" t="s">
        <v>57</v>
      </c>
      <c r="C69" t="s">
        <v>58</v>
      </c>
      <c r="D69" t="s">
        <v>55</v>
      </c>
      <c r="E69">
        <v>2</v>
      </c>
      <c r="F69" t="s">
        <v>53</v>
      </c>
      <c r="G69">
        <v>1</v>
      </c>
      <c r="H69" s="20">
        <v>757034136</v>
      </c>
      <c r="I69" s="37">
        <f t="shared" si="7"/>
        <v>757034136</v>
      </c>
      <c r="J69" s="45">
        <v>3.6463999999999996E-2</v>
      </c>
      <c r="K69" s="38">
        <f t="shared" si="8"/>
        <v>8.48E-2</v>
      </c>
      <c r="L69" s="39">
        <f t="shared" si="9"/>
        <v>-4.8336000000000004E-2</v>
      </c>
      <c r="M69" s="40">
        <f t="shared" si="10"/>
        <v>0.42999999999999994</v>
      </c>
      <c r="N69" s="12">
        <f t="shared" si="11"/>
        <v>27604492.735103998</v>
      </c>
      <c r="O69">
        <f t="shared" si="12"/>
        <v>-36592001.997696005</v>
      </c>
      <c r="P69" s="13">
        <f t="shared" si="13"/>
        <v>325524678.47999996</v>
      </c>
    </row>
    <row r="70" spans="1:16" x14ac:dyDescent="0.35">
      <c r="A70" s="19">
        <v>45812</v>
      </c>
      <c r="B70" t="s">
        <v>57</v>
      </c>
      <c r="C70" t="s">
        <v>58</v>
      </c>
      <c r="D70" t="s">
        <v>70</v>
      </c>
      <c r="E70">
        <v>3</v>
      </c>
      <c r="F70" t="s">
        <v>53</v>
      </c>
      <c r="G70">
        <v>1</v>
      </c>
      <c r="H70" s="20">
        <v>566129602</v>
      </c>
      <c r="I70" s="37">
        <f t="shared" si="7"/>
        <v>566129602</v>
      </c>
      <c r="J70" s="45">
        <v>5.9359999999999996E-2</v>
      </c>
      <c r="K70" s="38">
        <f t="shared" si="8"/>
        <v>8.48E-2</v>
      </c>
      <c r="L70" s="39">
        <f t="shared" si="9"/>
        <v>-2.5440000000000004E-2</v>
      </c>
      <c r="M70" s="40">
        <f t="shared" si="10"/>
        <v>0.7</v>
      </c>
      <c r="N70" s="12">
        <f t="shared" si="11"/>
        <v>33605453.174719997</v>
      </c>
      <c r="O70">
        <f t="shared" si="12"/>
        <v>-14402337.074880002</v>
      </c>
      <c r="P70" s="13">
        <f t="shared" si="13"/>
        <v>396290721.39999998</v>
      </c>
    </row>
    <row r="71" spans="1:16" x14ac:dyDescent="0.35">
      <c r="A71" s="19">
        <v>45812</v>
      </c>
      <c r="B71" t="s">
        <v>50</v>
      </c>
      <c r="C71" t="s">
        <v>51</v>
      </c>
      <c r="D71" t="s">
        <v>87</v>
      </c>
      <c r="E71">
        <v>2</v>
      </c>
      <c r="F71" t="s">
        <v>53</v>
      </c>
      <c r="G71">
        <v>1</v>
      </c>
      <c r="H71" s="20">
        <v>6590229.6390047763</v>
      </c>
      <c r="I71" s="37">
        <f t="shared" si="7"/>
        <v>126530432</v>
      </c>
      <c r="J71" s="21">
        <v>3.6380000000000003E-2</v>
      </c>
      <c r="K71" s="38">
        <f t="shared" si="8"/>
        <v>4.2800000000000005E-2</v>
      </c>
      <c r="L71" s="39">
        <f t="shared" si="9"/>
        <v>-6.4200000000000021E-3</v>
      </c>
      <c r="M71" s="40">
        <f t="shared" si="10"/>
        <v>0.85</v>
      </c>
      <c r="N71" s="12">
        <f t="shared" si="11"/>
        <v>4603177.1161600007</v>
      </c>
      <c r="O71">
        <f t="shared" si="12"/>
        <v>-812325.37344000023</v>
      </c>
      <c r="P71" s="13">
        <f t="shared" si="13"/>
        <v>107550867.2</v>
      </c>
    </row>
    <row r="72" spans="1:16" x14ac:dyDescent="0.35">
      <c r="A72" s="19">
        <v>45812</v>
      </c>
      <c r="B72" t="s">
        <v>57</v>
      </c>
      <c r="C72" t="s">
        <v>58</v>
      </c>
      <c r="D72" t="s">
        <v>91</v>
      </c>
      <c r="E72">
        <v>2</v>
      </c>
      <c r="F72" t="s">
        <v>53</v>
      </c>
      <c r="G72">
        <v>1</v>
      </c>
      <c r="H72" s="20">
        <v>1091607584</v>
      </c>
      <c r="I72" s="37">
        <f t="shared" si="7"/>
        <v>1091607584</v>
      </c>
      <c r="J72" s="45">
        <v>4.0703999999999997E-2</v>
      </c>
      <c r="K72" s="38">
        <f t="shared" si="8"/>
        <v>8.48E-2</v>
      </c>
      <c r="L72" s="39">
        <f t="shared" si="9"/>
        <v>-4.4096000000000003E-2</v>
      </c>
      <c r="M72" s="40">
        <f t="shared" si="10"/>
        <v>0.48</v>
      </c>
      <c r="N72" s="12">
        <f t="shared" si="11"/>
        <v>44432795.099135995</v>
      </c>
      <c r="O72">
        <f t="shared" si="12"/>
        <v>-48135528.024064004</v>
      </c>
      <c r="P72" s="13">
        <f t="shared" si="13"/>
        <v>523971640.31999999</v>
      </c>
    </row>
    <row r="73" spans="1:16" x14ac:dyDescent="0.35">
      <c r="A73" s="19">
        <v>45812</v>
      </c>
      <c r="B73" t="s">
        <v>57</v>
      </c>
      <c r="C73" t="s">
        <v>51</v>
      </c>
      <c r="D73" t="s">
        <v>73</v>
      </c>
      <c r="E73">
        <v>2</v>
      </c>
      <c r="F73" t="s">
        <v>53</v>
      </c>
      <c r="G73">
        <v>1</v>
      </c>
      <c r="H73" s="20">
        <v>1430899252</v>
      </c>
      <c r="I73" s="37">
        <f t="shared" si="7"/>
        <v>1430899252</v>
      </c>
      <c r="J73" s="45">
        <v>5.1727999999999996E-2</v>
      </c>
      <c r="K73" s="38">
        <f t="shared" si="8"/>
        <v>8.48E-2</v>
      </c>
      <c r="L73" s="39">
        <f t="shared" si="9"/>
        <v>-3.3072000000000004E-2</v>
      </c>
      <c r="M73" s="40">
        <f t="shared" si="10"/>
        <v>0.61</v>
      </c>
      <c r="N73" s="12">
        <f t="shared" si="11"/>
        <v>74017556.50745599</v>
      </c>
      <c r="O73">
        <f t="shared" si="12"/>
        <v>-47322700.062144004</v>
      </c>
      <c r="P73" s="13">
        <f t="shared" si="13"/>
        <v>872848543.72000003</v>
      </c>
    </row>
    <row r="74" spans="1:16" x14ac:dyDescent="0.35">
      <c r="A74" s="19">
        <v>45812</v>
      </c>
      <c r="B74" t="s">
        <v>50</v>
      </c>
      <c r="C74" t="s">
        <v>58</v>
      </c>
      <c r="D74" t="s">
        <v>67</v>
      </c>
      <c r="E74">
        <v>6</v>
      </c>
      <c r="F74" t="s">
        <v>53</v>
      </c>
      <c r="G74">
        <v>1</v>
      </c>
      <c r="H74" s="20">
        <v>7288185.8570706835</v>
      </c>
      <c r="I74" s="37">
        <f t="shared" si="7"/>
        <v>139930982</v>
      </c>
      <c r="J74" s="21">
        <v>2.0972000000000001E-2</v>
      </c>
      <c r="K74" s="38">
        <f t="shared" si="8"/>
        <v>4.2800000000000005E-2</v>
      </c>
      <c r="L74" s="39">
        <f t="shared" si="9"/>
        <v>-2.1828000000000004E-2</v>
      </c>
      <c r="M74" s="40">
        <f t="shared" si="10"/>
        <v>0.49</v>
      </c>
      <c r="N74" s="12">
        <f t="shared" si="11"/>
        <v>2934632.5545040001</v>
      </c>
      <c r="O74">
        <f t="shared" si="12"/>
        <v>-3054413.4750960004</v>
      </c>
      <c r="P74" s="13">
        <f t="shared" si="13"/>
        <v>68566181.179999992</v>
      </c>
    </row>
    <row r="75" spans="1:16" x14ac:dyDescent="0.35">
      <c r="A75" s="19">
        <v>45812</v>
      </c>
      <c r="B75" t="s">
        <v>57</v>
      </c>
      <c r="C75" t="s">
        <v>54</v>
      </c>
      <c r="D75" t="s">
        <v>93</v>
      </c>
      <c r="E75">
        <v>1</v>
      </c>
      <c r="F75" t="s">
        <v>56</v>
      </c>
      <c r="G75">
        <v>215</v>
      </c>
      <c r="H75" s="20">
        <v>832737204</v>
      </c>
      <c r="I75" s="37">
        <f t="shared" si="7"/>
        <v>832737204</v>
      </c>
      <c r="J75" s="21">
        <v>9.3280000000000002E-2</v>
      </c>
      <c r="K75" s="38">
        <f t="shared" si="8"/>
        <v>8.48E-2</v>
      </c>
      <c r="L75" s="39">
        <f t="shared" si="9"/>
        <v>8.4800000000000014E-3</v>
      </c>
      <c r="M75" s="40">
        <f t="shared" si="10"/>
        <v>1.1000000000000001</v>
      </c>
      <c r="N75" s="12">
        <f t="shared" si="11"/>
        <v>77677726.389119998</v>
      </c>
      <c r="O75">
        <f t="shared" si="12"/>
        <v>7061611.4899200015</v>
      </c>
      <c r="P75" s="13">
        <f t="shared" si="13"/>
        <v>916010924.4000001</v>
      </c>
    </row>
    <row r="76" spans="1:16" x14ac:dyDescent="0.35">
      <c r="A76" s="19">
        <v>45812</v>
      </c>
      <c r="B76" t="s">
        <v>57</v>
      </c>
      <c r="C76" t="s">
        <v>54</v>
      </c>
      <c r="D76" t="s">
        <v>73</v>
      </c>
      <c r="E76">
        <v>3</v>
      </c>
      <c r="F76" t="s">
        <v>53</v>
      </c>
      <c r="G76">
        <v>1</v>
      </c>
      <c r="H76" s="20">
        <v>513827788</v>
      </c>
      <c r="I76" s="37">
        <f t="shared" si="7"/>
        <v>513827788</v>
      </c>
      <c r="J76" s="45">
        <v>2.7136E-2</v>
      </c>
      <c r="K76" s="38">
        <f t="shared" si="8"/>
        <v>8.48E-2</v>
      </c>
      <c r="L76" s="39">
        <f t="shared" si="9"/>
        <v>-5.7664E-2</v>
      </c>
      <c r="M76" s="40">
        <f t="shared" si="10"/>
        <v>0.32</v>
      </c>
      <c r="N76" s="12">
        <f t="shared" si="11"/>
        <v>13943230.855168</v>
      </c>
      <c r="O76">
        <f t="shared" si="12"/>
        <v>-29629365.567232002</v>
      </c>
      <c r="P76" s="13">
        <f t="shared" si="13"/>
        <v>164424892.16</v>
      </c>
    </row>
    <row r="77" spans="1:16" x14ac:dyDescent="0.35">
      <c r="A77" s="19">
        <v>45812</v>
      </c>
      <c r="B77" t="s">
        <v>50</v>
      </c>
      <c r="C77" t="s">
        <v>51</v>
      </c>
      <c r="D77" t="s">
        <v>94</v>
      </c>
      <c r="E77">
        <v>1</v>
      </c>
      <c r="F77" t="s">
        <v>63</v>
      </c>
      <c r="G77">
        <v>38</v>
      </c>
      <c r="H77" s="20">
        <v>103411098.76716824</v>
      </c>
      <c r="I77" s="37">
        <f t="shared" si="7"/>
        <v>1985462073</v>
      </c>
      <c r="J77" s="21">
        <v>4.0232000000000004E-2</v>
      </c>
      <c r="K77" s="38">
        <f t="shared" si="8"/>
        <v>4.2800000000000005E-2</v>
      </c>
      <c r="L77" s="39">
        <f t="shared" si="9"/>
        <v>-2.5680000000000008E-3</v>
      </c>
      <c r="M77" s="40">
        <f t="shared" si="10"/>
        <v>0.94</v>
      </c>
      <c r="N77" s="12">
        <f t="shared" si="11"/>
        <v>79879110.120936006</v>
      </c>
      <c r="O77">
        <f t="shared" si="12"/>
        <v>-5098666.6034640018</v>
      </c>
      <c r="P77" s="13">
        <f t="shared" si="13"/>
        <v>1866334348.6199999</v>
      </c>
    </row>
    <row r="78" spans="1:16" x14ac:dyDescent="0.35">
      <c r="A78" s="19">
        <v>45812</v>
      </c>
      <c r="B78" t="s">
        <v>57</v>
      </c>
      <c r="C78" t="s">
        <v>54</v>
      </c>
      <c r="D78" t="s">
        <v>95</v>
      </c>
      <c r="E78">
        <v>1</v>
      </c>
      <c r="F78" t="s">
        <v>53</v>
      </c>
      <c r="G78">
        <v>1</v>
      </c>
      <c r="H78" s="20">
        <v>975762214</v>
      </c>
      <c r="I78" s="37">
        <f t="shared" si="7"/>
        <v>975762214</v>
      </c>
      <c r="J78" s="45">
        <v>7.0384000000000002E-2</v>
      </c>
      <c r="K78" s="38">
        <f t="shared" si="8"/>
        <v>8.48E-2</v>
      </c>
      <c r="L78" s="39">
        <f t="shared" si="9"/>
        <v>-1.4415999999999998E-2</v>
      </c>
      <c r="M78" s="40">
        <f t="shared" si="10"/>
        <v>0.83000000000000007</v>
      </c>
      <c r="N78" s="12">
        <f t="shared" si="11"/>
        <v>68678047.670175999</v>
      </c>
      <c r="O78">
        <f t="shared" si="12"/>
        <v>-14066588.077023998</v>
      </c>
      <c r="P78" s="13">
        <f t="shared" si="13"/>
        <v>809882637.62000012</v>
      </c>
    </row>
    <row r="79" spans="1:16" x14ac:dyDescent="0.35">
      <c r="A79" s="19">
        <v>45812</v>
      </c>
      <c r="B79" t="s">
        <v>57</v>
      </c>
      <c r="C79" t="s">
        <v>51</v>
      </c>
      <c r="D79" t="s">
        <v>76</v>
      </c>
      <c r="E79">
        <v>2</v>
      </c>
      <c r="F79" t="s">
        <v>63</v>
      </c>
      <c r="G79">
        <v>13</v>
      </c>
      <c r="H79" s="20">
        <v>1042899332</v>
      </c>
      <c r="I79" s="37">
        <f t="shared" si="7"/>
        <v>1042899332</v>
      </c>
      <c r="J79" s="21">
        <v>6.1904000000000001E-2</v>
      </c>
      <c r="K79" s="38">
        <f t="shared" si="8"/>
        <v>8.48E-2</v>
      </c>
      <c r="L79" s="39">
        <f t="shared" si="9"/>
        <v>-2.2896E-2</v>
      </c>
      <c r="M79" s="40">
        <f t="shared" si="10"/>
        <v>0.73</v>
      </c>
      <c r="N79" s="12">
        <f t="shared" si="11"/>
        <v>64559640.248128004</v>
      </c>
      <c r="O79">
        <f t="shared" si="12"/>
        <v>-23878223.105471998</v>
      </c>
      <c r="P79" s="13">
        <f t="shared" si="13"/>
        <v>761316512.36000001</v>
      </c>
    </row>
    <row r="80" spans="1:16" x14ac:dyDescent="0.35">
      <c r="A80" s="19">
        <v>45812</v>
      </c>
      <c r="B80" t="s">
        <v>50</v>
      </c>
      <c r="C80" t="s">
        <v>58</v>
      </c>
      <c r="D80" t="s">
        <v>80</v>
      </c>
      <c r="E80">
        <v>4</v>
      </c>
      <c r="F80" t="s">
        <v>53</v>
      </c>
      <c r="G80">
        <v>1</v>
      </c>
      <c r="H80" s="20">
        <v>69212920.410214737</v>
      </c>
      <c r="I80" s="37">
        <f t="shared" si="7"/>
        <v>1328867308</v>
      </c>
      <c r="J80" s="21">
        <v>1.5836000000000003E-2</v>
      </c>
      <c r="K80" s="38">
        <f t="shared" si="8"/>
        <v>4.2800000000000005E-2</v>
      </c>
      <c r="L80" s="39">
        <f t="shared" si="9"/>
        <v>-2.6964000000000002E-2</v>
      </c>
      <c r="M80" s="40">
        <f t="shared" si="10"/>
        <v>0.37000000000000005</v>
      </c>
      <c r="N80" s="12">
        <f t="shared" si="11"/>
        <v>21043942.689488005</v>
      </c>
      <c r="O80">
        <f t="shared" si="12"/>
        <v>-35831578.092912003</v>
      </c>
      <c r="P80" s="13">
        <f t="shared" si="13"/>
        <v>491680903.96000004</v>
      </c>
    </row>
    <row r="81" spans="1:16" x14ac:dyDescent="0.35">
      <c r="A81" s="19">
        <v>45812</v>
      </c>
      <c r="B81" t="s">
        <v>57</v>
      </c>
      <c r="C81" t="s">
        <v>54</v>
      </c>
      <c r="D81" t="s">
        <v>96</v>
      </c>
      <c r="E81">
        <v>1</v>
      </c>
      <c r="F81" t="s">
        <v>53</v>
      </c>
      <c r="G81">
        <v>1</v>
      </c>
      <c r="H81" s="20">
        <v>99061590</v>
      </c>
      <c r="I81" s="37">
        <f t="shared" si="7"/>
        <v>99061590</v>
      </c>
      <c r="J81" s="45">
        <v>6.4448000000000005E-2</v>
      </c>
      <c r="K81" s="38">
        <f t="shared" si="8"/>
        <v>8.48E-2</v>
      </c>
      <c r="L81" s="39">
        <f t="shared" si="9"/>
        <v>-2.0351999999999995E-2</v>
      </c>
      <c r="M81" s="40">
        <f t="shared" si="10"/>
        <v>0.76</v>
      </c>
      <c r="N81" s="12">
        <f t="shared" si="11"/>
        <v>6384321.3523200005</v>
      </c>
      <c r="O81">
        <f t="shared" si="12"/>
        <v>-2016101.4796799994</v>
      </c>
      <c r="P81" s="13">
        <f t="shared" si="13"/>
        <v>75286808.400000006</v>
      </c>
    </row>
    <row r="82" spans="1:16" x14ac:dyDescent="0.35">
      <c r="A82" s="19">
        <v>45812</v>
      </c>
      <c r="B82" t="s">
        <v>57</v>
      </c>
      <c r="C82" t="s">
        <v>51</v>
      </c>
      <c r="D82" t="s">
        <v>87</v>
      </c>
      <c r="E82">
        <v>2</v>
      </c>
      <c r="F82" t="s">
        <v>63</v>
      </c>
      <c r="G82">
        <v>4</v>
      </c>
      <c r="H82" s="20">
        <v>530308717</v>
      </c>
      <c r="I82" s="37">
        <f t="shared" si="7"/>
        <v>530308717</v>
      </c>
      <c r="J82" s="21">
        <v>6.7839999999999998E-2</v>
      </c>
      <c r="K82" s="38">
        <f t="shared" si="8"/>
        <v>8.48E-2</v>
      </c>
      <c r="L82" s="39">
        <f t="shared" si="9"/>
        <v>-1.6960000000000003E-2</v>
      </c>
      <c r="M82" s="40">
        <f t="shared" si="10"/>
        <v>0.79999999999999993</v>
      </c>
      <c r="N82" s="12">
        <f t="shared" si="11"/>
        <v>35976143.361280002</v>
      </c>
      <c r="O82">
        <f t="shared" si="12"/>
        <v>-8994035.8403200023</v>
      </c>
      <c r="P82" s="13">
        <f t="shared" si="13"/>
        <v>424246973.59999996</v>
      </c>
    </row>
    <row r="83" spans="1:16" x14ac:dyDescent="0.35">
      <c r="A83" s="19">
        <v>45812</v>
      </c>
      <c r="B83" t="s">
        <v>57</v>
      </c>
      <c r="C83" t="s">
        <v>51</v>
      </c>
      <c r="D83" t="s">
        <v>97</v>
      </c>
      <c r="E83">
        <v>1</v>
      </c>
      <c r="F83" t="s">
        <v>63</v>
      </c>
      <c r="G83">
        <v>55</v>
      </c>
      <c r="H83" s="20">
        <v>1087692601</v>
      </c>
      <c r="I83" s="37">
        <f t="shared" si="7"/>
        <v>1087692601</v>
      </c>
      <c r="J83" s="21">
        <v>6.1055999999999999E-2</v>
      </c>
      <c r="K83" s="38">
        <f t="shared" si="8"/>
        <v>8.48E-2</v>
      </c>
      <c r="L83" s="39">
        <f t="shared" si="9"/>
        <v>-2.3744000000000001E-2</v>
      </c>
      <c r="M83" s="40">
        <f t="shared" si="10"/>
        <v>0.72</v>
      </c>
      <c r="N83" s="12">
        <f t="shared" si="11"/>
        <v>66410159.446655996</v>
      </c>
      <c r="O83">
        <f t="shared" si="12"/>
        <v>-25826173.118144002</v>
      </c>
      <c r="P83" s="13">
        <f t="shared" si="13"/>
        <v>783138672.72000003</v>
      </c>
    </row>
    <row r="84" spans="1:16" x14ac:dyDescent="0.35">
      <c r="A84" s="19">
        <v>45812</v>
      </c>
      <c r="B84" t="s">
        <v>57</v>
      </c>
      <c r="C84" t="s">
        <v>58</v>
      </c>
      <c r="D84" t="s">
        <v>72</v>
      </c>
      <c r="E84">
        <v>3</v>
      </c>
      <c r="F84" t="s">
        <v>53</v>
      </c>
      <c r="G84">
        <v>1</v>
      </c>
      <c r="H84" s="20">
        <v>1246925004</v>
      </c>
      <c r="I84" s="37">
        <f t="shared" si="7"/>
        <v>1246925004</v>
      </c>
      <c r="J84" s="45">
        <v>5.8511999999999995E-2</v>
      </c>
      <c r="K84" s="38">
        <f t="shared" si="8"/>
        <v>8.48E-2</v>
      </c>
      <c r="L84" s="39">
        <f t="shared" si="9"/>
        <v>-2.6288000000000006E-2</v>
      </c>
      <c r="M84" s="40">
        <f t="shared" si="10"/>
        <v>0.69</v>
      </c>
      <c r="N84" s="12">
        <f t="shared" si="11"/>
        <v>72960075.834047988</v>
      </c>
      <c r="O84">
        <f t="shared" si="12"/>
        <v>-32779164.505152006</v>
      </c>
      <c r="P84" s="13">
        <f t="shared" si="13"/>
        <v>860378252.75999999</v>
      </c>
    </row>
    <row r="85" spans="1:16" x14ac:dyDescent="0.35">
      <c r="A85" s="19">
        <v>45812</v>
      </c>
      <c r="B85" t="s">
        <v>57</v>
      </c>
      <c r="C85" t="s">
        <v>54</v>
      </c>
      <c r="D85" t="s">
        <v>77</v>
      </c>
      <c r="E85">
        <v>1</v>
      </c>
      <c r="F85" t="s">
        <v>53</v>
      </c>
      <c r="G85">
        <v>1</v>
      </c>
      <c r="H85" s="20">
        <v>185052216</v>
      </c>
      <c r="I85" s="37">
        <f t="shared" si="7"/>
        <v>185052216</v>
      </c>
      <c r="J85" s="45">
        <v>4.0703999999999997E-2</v>
      </c>
      <c r="K85" s="38">
        <f t="shared" si="8"/>
        <v>8.48E-2</v>
      </c>
      <c r="L85" s="39">
        <f t="shared" si="9"/>
        <v>-4.4096000000000003E-2</v>
      </c>
      <c r="M85" s="40">
        <f t="shared" si="10"/>
        <v>0.48</v>
      </c>
      <c r="N85" s="12">
        <f t="shared" si="11"/>
        <v>7532365.4000639999</v>
      </c>
      <c r="O85">
        <f t="shared" si="12"/>
        <v>-8160062.5167360008</v>
      </c>
      <c r="P85" s="13">
        <f t="shared" si="13"/>
        <v>88825063.679999992</v>
      </c>
    </row>
    <row r="86" spans="1:16" x14ac:dyDescent="0.35">
      <c r="A86" s="19">
        <v>45812</v>
      </c>
      <c r="B86" t="s">
        <v>57</v>
      </c>
      <c r="C86" t="s">
        <v>58</v>
      </c>
      <c r="D86" t="s">
        <v>65</v>
      </c>
      <c r="E86">
        <v>2</v>
      </c>
      <c r="F86" t="s">
        <v>63</v>
      </c>
      <c r="G86">
        <v>43</v>
      </c>
      <c r="H86" s="20">
        <v>74393217</v>
      </c>
      <c r="I86" s="37">
        <f t="shared" si="7"/>
        <v>74393217</v>
      </c>
      <c r="J86" s="21">
        <v>6.1904000000000001E-2</v>
      </c>
      <c r="K86" s="38">
        <f t="shared" si="8"/>
        <v>8.48E-2</v>
      </c>
      <c r="L86" s="39">
        <f t="shared" si="9"/>
        <v>-2.2896E-2</v>
      </c>
      <c r="M86" s="40">
        <f t="shared" si="10"/>
        <v>0.73</v>
      </c>
      <c r="N86" s="12">
        <f t="shared" si="11"/>
        <v>4605237.7051680004</v>
      </c>
      <c r="O86">
        <f t="shared" si="12"/>
        <v>-1703307.0964319999</v>
      </c>
      <c r="P86" s="13">
        <f t="shared" si="13"/>
        <v>54307048.409999996</v>
      </c>
    </row>
    <row r="87" spans="1:16" x14ac:dyDescent="0.35">
      <c r="A87" s="19">
        <v>45812</v>
      </c>
      <c r="B87" t="s">
        <v>57</v>
      </c>
      <c r="C87" t="s">
        <v>51</v>
      </c>
      <c r="D87" t="s">
        <v>69</v>
      </c>
      <c r="E87">
        <v>2</v>
      </c>
      <c r="F87" t="s">
        <v>63</v>
      </c>
      <c r="G87">
        <v>46</v>
      </c>
      <c r="H87" s="20">
        <v>906634109</v>
      </c>
      <c r="I87" s="37">
        <f t="shared" si="7"/>
        <v>906634109</v>
      </c>
      <c r="J87" s="21">
        <v>7.6319999999999999E-2</v>
      </c>
      <c r="K87" s="38">
        <f t="shared" si="8"/>
        <v>8.48E-2</v>
      </c>
      <c r="L87" s="39">
        <f t="shared" si="9"/>
        <v>-8.4800000000000014E-3</v>
      </c>
      <c r="M87" s="40">
        <f t="shared" si="10"/>
        <v>0.9</v>
      </c>
      <c r="N87" s="12">
        <f t="shared" si="11"/>
        <v>69194315.198880002</v>
      </c>
      <c r="O87">
        <f t="shared" si="12"/>
        <v>-7688257.2443200015</v>
      </c>
      <c r="P87" s="13">
        <f t="shared" si="13"/>
        <v>815970698.10000002</v>
      </c>
    </row>
    <row r="88" spans="1:16" x14ac:dyDescent="0.35">
      <c r="A88" s="19">
        <v>45812</v>
      </c>
      <c r="B88" t="s">
        <v>57</v>
      </c>
      <c r="C88" t="s">
        <v>51</v>
      </c>
      <c r="D88" t="s">
        <v>60</v>
      </c>
      <c r="E88">
        <v>2</v>
      </c>
      <c r="F88" t="s">
        <v>53</v>
      </c>
      <c r="G88">
        <v>1</v>
      </c>
      <c r="H88" s="20">
        <v>1198444060</v>
      </c>
      <c r="I88" s="37">
        <f t="shared" si="7"/>
        <v>1198444060</v>
      </c>
      <c r="J88" s="45">
        <v>5.9359999999999996E-2</v>
      </c>
      <c r="K88" s="38">
        <f t="shared" si="8"/>
        <v>8.48E-2</v>
      </c>
      <c r="L88" s="39">
        <f t="shared" si="9"/>
        <v>-2.5440000000000004E-2</v>
      </c>
      <c r="M88" s="40">
        <f t="shared" si="10"/>
        <v>0.7</v>
      </c>
      <c r="N88" s="12">
        <f t="shared" si="11"/>
        <v>71139639.401599988</v>
      </c>
      <c r="O88">
        <f t="shared" si="12"/>
        <v>-30488416.886400007</v>
      </c>
      <c r="P88" s="13">
        <f t="shared" si="13"/>
        <v>838910842</v>
      </c>
    </row>
    <row r="89" spans="1:16" x14ac:dyDescent="0.35">
      <c r="A89" s="19">
        <v>45812</v>
      </c>
      <c r="B89" t="s">
        <v>57</v>
      </c>
      <c r="C89" t="s">
        <v>54</v>
      </c>
      <c r="D89" t="s">
        <v>71</v>
      </c>
      <c r="E89">
        <v>3</v>
      </c>
      <c r="F89" t="s">
        <v>53</v>
      </c>
      <c r="G89">
        <v>1</v>
      </c>
      <c r="H89" s="20">
        <v>457582755</v>
      </c>
      <c r="I89" s="37">
        <f t="shared" si="7"/>
        <v>457582755</v>
      </c>
      <c r="J89" s="45">
        <v>7.0384000000000002E-2</v>
      </c>
      <c r="K89" s="38">
        <f t="shared" si="8"/>
        <v>8.48E-2</v>
      </c>
      <c r="L89" s="39">
        <f t="shared" si="9"/>
        <v>-1.4415999999999998E-2</v>
      </c>
      <c r="M89" s="40">
        <f t="shared" si="10"/>
        <v>0.83000000000000007</v>
      </c>
      <c r="N89" s="12">
        <f t="shared" si="11"/>
        <v>32206504.627920002</v>
      </c>
      <c r="O89">
        <f t="shared" si="12"/>
        <v>-6596512.996079999</v>
      </c>
      <c r="P89" s="13">
        <f t="shared" si="13"/>
        <v>379793686.65000004</v>
      </c>
    </row>
    <row r="90" spans="1:16" x14ac:dyDescent="0.35">
      <c r="A90" s="19">
        <v>45812</v>
      </c>
      <c r="B90" t="s">
        <v>57</v>
      </c>
      <c r="C90" t="s">
        <v>58</v>
      </c>
      <c r="D90" t="s">
        <v>98</v>
      </c>
      <c r="E90">
        <v>1</v>
      </c>
      <c r="F90" t="s">
        <v>53</v>
      </c>
      <c r="G90">
        <v>1</v>
      </c>
      <c r="H90" s="20">
        <v>1338419508</v>
      </c>
      <c r="I90" s="37">
        <f t="shared" si="7"/>
        <v>1338419508</v>
      </c>
      <c r="J90" s="45">
        <v>6.1055999999999999E-2</v>
      </c>
      <c r="K90" s="38">
        <f t="shared" si="8"/>
        <v>8.48E-2</v>
      </c>
      <c r="L90" s="39">
        <f t="shared" si="9"/>
        <v>-2.3744000000000001E-2</v>
      </c>
      <c r="M90" s="40">
        <f t="shared" si="10"/>
        <v>0.72</v>
      </c>
      <c r="N90" s="12">
        <f t="shared" si="11"/>
        <v>81718541.480447993</v>
      </c>
      <c r="O90">
        <f t="shared" si="12"/>
        <v>-31779432.797952</v>
      </c>
      <c r="P90" s="13">
        <f t="shared" si="13"/>
        <v>963662045.75999999</v>
      </c>
    </row>
    <row r="91" spans="1:16" x14ac:dyDescent="0.35">
      <c r="A91" s="19">
        <v>45812</v>
      </c>
      <c r="B91" t="s">
        <v>57</v>
      </c>
      <c r="C91" t="s">
        <v>54</v>
      </c>
      <c r="D91" t="s">
        <v>86</v>
      </c>
      <c r="E91">
        <v>1</v>
      </c>
      <c r="F91" t="s">
        <v>63</v>
      </c>
      <c r="G91">
        <v>11</v>
      </c>
      <c r="H91" s="20">
        <v>1362274760</v>
      </c>
      <c r="I91" s="37">
        <f t="shared" si="7"/>
        <v>1362274760</v>
      </c>
      <c r="J91" s="21">
        <v>6.4448000000000005E-2</v>
      </c>
      <c r="K91" s="38">
        <f t="shared" si="8"/>
        <v>8.48E-2</v>
      </c>
      <c r="L91" s="39">
        <f t="shared" si="9"/>
        <v>-2.0351999999999995E-2</v>
      </c>
      <c r="M91" s="40">
        <f t="shared" si="10"/>
        <v>0.76</v>
      </c>
      <c r="N91" s="12">
        <f t="shared" si="11"/>
        <v>87795883.732480004</v>
      </c>
      <c r="O91">
        <f t="shared" si="12"/>
        <v>-27725015.915519994</v>
      </c>
      <c r="P91" s="13">
        <f t="shared" si="13"/>
        <v>1035328817.6</v>
      </c>
    </row>
    <row r="92" spans="1:16" x14ac:dyDescent="0.35">
      <c r="A92" s="19">
        <v>45812</v>
      </c>
      <c r="B92" t="s">
        <v>57</v>
      </c>
      <c r="C92" t="s">
        <v>51</v>
      </c>
      <c r="D92" t="s">
        <v>83</v>
      </c>
      <c r="E92">
        <v>1</v>
      </c>
      <c r="F92" t="s">
        <v>56</v>
      </c>
      <c r="G92">
        <v>219</v>
      </c>
      <c r="H92" s="20">
        <v>242322830</v>
      </c>
      <c r="I92" s="37">
        <f t="shared" si="7"/>
        <v>242322830</v>
      </c>
      <c r="J92" s="21">
        <v>8.7344000000000005E-2</v>
      </c>
      <c r="K92" s="38">
        <f t="shared" si="8"/>
        <v>8.48E-2</v>
      </c>
      <c r="L92" s="39">
        <f t="shared" si="9"/>
        <v>2.5440000000000046E-3</v>
      </c>
      <c r="M92" s="40">
        <f t="shared" si="10"/>
        <v>1.03</v>
      </c>
      <c r="N92" s="12">
        <f t="shared" si="11"/>
        <v>21165445.263520002</v>
      </c>
      <c r="O92">
        <f t="shared" si="12"/>
        <v>616469.27952000115</v>
      </c>
      <c r="P92" s="13">
        <f t="shared" si="13"/>
        <v>249592514.90000001</v>
      </c>
    </row>
    <row r="93" spans="1:16" x14ac:dyDescent="0.35">
      <c r="A93" s="19">
        <v>45812</v>
      </c>
      <c r="B93" t="s">
        <v>57</v>
      </c>
      <c r="C93" t="s">
        <v>51</v>
      </c>
      <c r="D93" t="s">
        <v>52</v>
      </c>
      <c r="E93">
        <v>3</v>
      </c>
      <c r="F93" t="s">
        <v>53</v>
      </c>
      <c r="G93">
        <v>1</v>
      </c>
      <c r="H93" s="20">
        <v>178407540</v>
      </c>
      <c r="I93" s="37">
        <f t="shared" si="7"/>
        <v>178407540</v>
      </c>
      <c r="J93" s="45">
        <v>5.8511999999999995E-2</v>
      </c>
      <c r="K93" s="38">
        <f t="shared" si="8"/>
        <v>8.48E-2</v>
      </c>
      <c r="L93" s="39">
        <f t="shared" si="9"/>
        <v>-2.6288000000000006E-2</v>
      </c>
      <c r="M93" s="40">
        <f t="shared" si="10"/>
        <v>0.69</v>
      </c>
      <c r="N93" s="12">
        <f t="shared" si="11"/>
        <v>10438981.980479999</v>
      </c>
      <c r="O93">
        <f t="shared" si="12"/>
        <v>-4689977.4115200015</v>
      </c>
      <c r="P93" s="13">
        <f t="shared" si="13"/>
        <v>123101202.59999999</v>
      </c>
    </row>
    <row r="94" spans="1:16" x14ac:dyDescent="0.35">
      <c r="A94" s="19">
        <v>45812</v>
      </c>
      <c r="B94" t="s">
        <v>57</v>
      </c>
      <c r="C94" t="s">
        <v>51</v>
      </c>
      <c r="D94" t="s">
        <v>61</v>
      </c>
      <c r="E94">
        <v>1</v>
      </c>
      <c r="F94" t="s">
        <v>56</v>
      </c>
      <c r="G94">
        <v>285</v>
      </c>
      <c r="H94" s="20">
        <v>479310439</v>
      </c>
      <c r="I94" s="37">
        <f t="shared" si="7"/>
        <v>479310439</v>
      </c>
      <c r="J94" s="21">
        <v>8.988800000000001E-2</v>
      </c>
      <c r="K94" s="38">
        <f t="shared" si="8"/>
        <v>8.48E-2</v>
      </c>
      <c r="L94" s="39">
        <f t="shared" si="9"/>
        <v>5.0880000000000092E-3</v>
      </c>
      <c r="M94" s="40">
        <f t="shared" si="10"/>
        <v>1.06</v>
      </c>
      <c r="N94" s="12">
        <f t="shared" si="11"/>
        <v>43084256.740832001</v>
      </c>
      <c r="O94">
        <f t="shared" si="12"/>
        <v>2438731.5136320046</v>
      </c>
      <c r="P94" s="13">
        <f t="shared" si="13"/>
        <v>508069065.34000003</v>
      </c>
    </row>
    <row r="95" spans="1:16" x14ac:dyDescent="0.35">
      <c r="A95" s="19">
        <v>45812</v>
      </c>
      <c r="B95" t="s">
        <v>57</v>
      </c>
      <c r="C95" t="s">
        <v>54</v>
      </c>
      <c r="D95" t="s">
        <v>66</v>
      </c>
      <c r="E95">
        <v>4</v>
      </c>
      <c r="F95" t="s">
        <v>53</v>
      </c>
      <c r="G95">
        <v>1</v>
      </c>
      <c r="H95" s="20">
        <v>892807510</v>
      </c>
      <c r="I95" s="37">
        <f t="shared" si="7"/>
        <v>892807510</v>
      </c>
      <c r="J95" s="45">
        <v>2.5440000000000001E-2</v>
      </c>
      <c r="K95" s="38">
        <f t="shared" si="8"/>
        <v>8.48E-2</v>
      </c>
      <c r="L95" s="39">
        <f t="shared" si="9"/>
        <v>-5.9359999999999996E-2</v>
      </c>
      <c r="M95" s="40">
        <f t="shared" si="10"/>
        <v>0.3</v>
      </c>
      <c r="N95" s="12">
        <f t="shared" si="11"/>
        <v>22713023.054400001</v>
      </c>
      <c r="O95">
        <f t="shared" si="12"/>
        <v>-52997053.793599993</v>
      </c>
      <c r="P95" s="13">
        <f t="shared" si="13"/>
        <v>267842253</v>
      </c>
    </row>
    <row r="96" spans="1:16" x14ac:dyDescent="0.35">
      <c r="A96" s="19">
        <v>45812</v>
      </c>
      <c r="B96" t="s">
        <v>50</v>
      </c>
      <c r="C96" t="s">
        <v>54</v>
      </c>
      <c r="D96" t="s">
        <v>94</v>
      </c>
      <c r="E96">
        <v>1</v>
      </c>
      <c r="F96" t="s">
        <v>56</v>
      </c>
      <c r="G96">
        <v>114</v>
      </c>
      <c r="H96" s="20">
        <v>56092625.145184562</v>
      </c>
      <c r="I96" s="37">
        <f t="shared" si="7"/>
        <v>1076961575</v>
      </c>
      <c r="J96" s="21">
        <v>4.4512000000000003E-2</v>
      </c>
      <c r="K96" s="38">
        <f t="shared" si="8"/>
        <v>4.2800000000000005E-2</v>
      </c>
      <c r="L96" s="39">
        <f t="shared" si="9"/>
        <v>1.7119999999999982E-3</v>
      </c>
      <c r="M96" s="40">
        <f t="shared" si="10"/>
        <v>1.04</v>
      </c>
      <c r="N96" s="12">
        <f t="shared" si="11"/>
        <v>47937713.626400001</v>
      </c>
      <c r="O96">
        <f t="shared" si="12"/>
        <v>1843758.2163999982</v>
      </c>
      <c r="P96" s="13">
        <f t="shared" si="13"/>
        <v>1120040038</v>
      </c>
    </row>
    <row r="97" spans="1:16" x14ac:dyDescent="0.35">
      <c r="A97" s="19">
        <v>45812</v>
      </c>
      <c r="B97" t="s">
        <v>50</v>
      </c>
      <c r="C97" t="s">
        <v>54</v>
      </c>
      <c r="D97" t="s">
        <v>72</v>
      </c>
      <c r="E97">
        <v>1</v>
      </c>
      <c r="F97" t="s">
        <v>56</v>
      </c>
      <c r="G97">
        <v>317</v>
      </c>
      <c r="H97" s="20">
        <v>10518855.919623744</v>
      </c>
      <c r="I97" s="37">
        <f t="shared" si="7"/>
        <v>201958878</v>
      </c>
      <c r="J97" s="21">
        <v>4.4084000000000005E-2</v>
      </c>
      <c r="K97" s="38">
        <f t="shared" si="8"/>
        <v>4.2800000000000005E-2</v>
      </c>
      <c r="L97" s="39">
        <f t="shared" si="9"/>
        <v>1.2840000000000004E-3</v>
      </c>
      <c r="M97" s="40">
        <f t="shared" si="10"/>
        <v>1.03</v>
      </c>
      <c r="N97" s="12">
        <f t="shared" si="11"/>
        <v>8903155.1777520012</v>
      </c>
      <c r="O97">
        <f t="shared" si="12"/>
        <v>259315.19935200008</v>
      </c>
      <c r="P97" s="13">
        <f t="shared" si="13"/>
        <v>208017644.34</v>
      </c>
    </row>
    <row r="98" spans="1:16" x14ac:dyDescent="0.35">
      <c r="A98" s="19">
        <v>45812</v>
      </c>
      <c r="B98" t="s">
        <v>57</v>
      </c>
      <c r="C98" t="s">
        <v>54</v>
      </c>
      <c r="D98" t="s">
        <v>80</v>
      </c>
      <c r="E98">
        <v>5</v>
      </c>
      <c r="F98" t="s">
        <v>53</v>
      </c>
      <c r="G98">
        <v>1</v>
      </c>
      <c r="H98" s="20">
        <v>581360120</v>
      </c>
      <c r="I98" s="37">
        <f t="shared" si="7"/>
        <v>581360120</v>
      </c>
      <c r="J98" s="45">
        <v>5.4272000000000001E-2</v>
      </c>
      <c r="K98" s="38">
        <f t="shared" si="8"/>
        <v>8.48E-2</v>
      </c>
      <c r="L98" s="39">
        <f t="shared" si="9"/>
        <v>-3.0528E-2</v>
      </c>
      <c r="M98" s="40">
        <f t="shared" si="10"/>
        <v>0.64</v>
      </c>
      <c r="N98" s="12">
        <f t="shared" si="11"/>
        <v>31551576.432640001</v>
      </c>
      <c r="O98">
        <f t="shared" si="12"/>
        <v>-17747761.743360002</v>
      </c>
      <c r="P98" s="13">
        <f t="shared" si="13"/>
        <v>372070476.80000001</v>
      </c>
    </row>
    <row r="99" spans="1:16" x14ac:dyDescent="0.35">
      <c r="A99" s="19">
        <v>45812</v>
      </c>
      <c r="B99" t="s">
        <v>50</v>
      </c>
      <c r="C99" t="s">
        <v>51</v>
      </c>
      <c r="D99" t="s">
        <v>61</v>
      </c>
      <c r="E99">
        <v>2</v>
      </c>
      <c r="F99" t="s">
        <v>53</v>
      </c>
      <c r="G99">
        <v>1</v>
      </c>
      <c r="H99" s="20">
        <v>48762719.834164076</v>
      </c>
      <c r="I99" s="37">
        <f t="shared" si="7"/>
        <v>936229592</v>
      </c>
      <c r="J99" s="21">
        <v>4.1516000000000004E-2</v>
      </c>
      <c r="K99" s="38">
        <f t="shared" si="8"/>
        <v>4.2800000000000005E-2</v>
      </c>
      <c r="L99" s="39">
        <f t="shared" si="9"/>
        <v>-1.2840000000000004E-3</v>
      </c>
      <c r="M99" s="40">
        <f t="shared" si="10"/>
        <v>0.97</v>
      </c>
      <c r="N99" s="12">
        <f t="shared" si="11"/>
        <v>38868507.741472006</v>
      </c>
      <c r="O99">
        <f t="shared" si="12"/>
        <v>-1202118.7961280004</v>
      </c>
      <c r="P99" s="13">
        <f t="shared" si="13"/>
        <v>908142704.24000001</v>
      </c>
    </row>
    <row r="100" spans="1:16" x14ac:dyDescent="0.35">
      <c r="A100" s="19">
        <v>45812</v>
      </c>
      <c r="B100" t="s">
        <v>57</v>
      </c>
      <c r="C100" t="s">
        <v>54</v>
      </c>
      <c r="D100" t="s">
        <v>67</v>
      </c>
      <c r="E100">
        <v>7</v>
      </c>
      <c r="F100" t="s">
        <v>53</v>
      </c>
      <c r="G100">
        <v>1</v>
      </c>
      <c r="H100" s="20">
        <v>1189451468</v>
      </c>
      <c r="I100" s="37">
        <f t="shared" si="7"/>
        <v>1189451468</v>
      </c>
      <c r="J100" s="45">
        <v>6.7839999999999998E-2</v>
      </c>
      <c r="K100" s="38">
        <f t="shared" si="8"/>
        <v>8.48E-2</v>
      </c>
      <c r="L100" s="39">
        <f t="shared" si="9"/>
        <v>-1.6960000000000003E-2</v>
      </c>
      <c r="M100" s="40">
        <f t="shared" si="10"/>
        <v>0.79999999999999993</v>
      </c>
      <c r="N100" s="12">
        <f t="shared" si="11"/>
        <v>80692387.589120001</v>
      </c>
      <c r="O100">
        <f t="shared" si="12"/>
        <v>-20173096.897280004</v>
      </c>
      <c r="P100" s="13">
        <f t="shared" si="13"/>
        <v>951561174.39999998</v>
      </c>
    </row>
    <row r="101" spans="1:16" x14ac:dyDescent="0.35">
      <c r="A101" s="19">
        <v>45812</v>
      </c>
      <c r="B101" t="s">
        <v>57</v>
      </c>
      <c r="C101" t="s">
        <v>51</v>
      </c>
      <c r="D101" t="s">
        <v>59</v>
      </c>
      <c r="E101">
        <v>2</v>
      </c>
      <c r="F101" t="s">
        <v>53</v>
      </c>
      <c r="G101">
        <v>1</v>
      </c>
      <c r="H101" s="20">
        <v>312780148</v>
      </c>
      <c r="I101" s="37">
        <f t="shared" si="7"/>
        <v>312780148</v>
      </c>
      <c r="J101" s="45">
        <v>7.4623999999999996E-2</v>
      </c>
      <c r="K101" s="38">
        <f t="shared" si="8"/>
        <v>8.48E-2</v>
      </c>
      <c r="L101" s="39">
        <f t="shared" si="9"/>
        <v>-1.0176000000000004E-2</v>
      </c>
      <c r="M101" s="40">
        <f t="shared" si="10"/>
        <v>0.87999999999999989</v>
      </c>
      <c r="N101" s="12">
        <f t="shared" si="11"/>
        <v>23340905.764351998</v>
      </c>
      <c r="O101">
        <f t="shared" si="12"/>
        <v>-3182850.7860480016</v>
      </c>
      <c r="P101" s="13">
        <f t="shared" si="13"/>
        <v>275246530.23999995</v>
      </c>
    </row>
    <row r="102" spans="1:16" x14ac:dyDescent="0.35">
      <c r="A102" s="19">
        <v>45812</v>
      </c>
      <c r="B102" t="s">
        <v>50</v>
      </c>
      <c r="C102" t="s">
        <v>51</v>
      </c>
      <c r="D102" t="s">
        <v>99</v>
      </c>
      <c r="E102">
        <v>1</v>
      </c>
      <c r="F102" t="s">
        <v>56</v>
      </c>
      <c r="G102">
        <v>204</v>
      </c>
      <c r="H102" s="20">
        <v>33245902.435975563</v>
      </c>
      <c r="I102" s="37">
        <f t="shared" si="7"/>
        <v>638311353</v>
      </c>
      <c r="J102" s="21">
        <v>4.6652000000000006E-2</v>
      </c>
      <c r="K102" s="38">
        <f t="shared" si="8"/>
        <v>4.2800000000000005E-2</v>
      </c>
      <c r="L102" s="39">
        <f t="shared" si="9"/>
        <v>3.8520000000000013E-3</v>
      </c>
      <c r="M102" s="40">
        <f t="shared" si="10"/>
        <v>1.0900000000000001</v>
      </c>
      <c r="N102" s="12">
        <f t="shared" si="11"/>
        <v>29778501.240156002</v>
      </c>
      <c r="O102">
        <f t="shared" si="12"/>
        <v>2458775.3317560009</v>
      </c>
      <c r="P102" s="13">
        <f t="shared" si="13"/>
        <v>695759374.7700001</v>
      </c>
    </row>
    <row r="103" spans="1:16" x14ac:dyDescent="0.35">
      <c r="A103" s="19">
        <v>45812</v>
      </c>
      <c r="B103" t="s">
        <v>57</v>
      </c>
      <c r="C103" t="s">
        <v>54</v>
      </c>
      <c r="D103" t="s">
        <v>87</v>
      </c>
      <c r="E103">
        <v>3</v>
      </c>
      <c r="F103" t="s">
        <v>53</v>
      </c>
      <c r="G103">
        <v>1</v>
      </c>
      <c r="H103" s="20">
        <v>1146432941</v>
      </c>
      <c r="I103" s="37">
        <f t="shared" si="7"/>
        <v>1146432941</v>
      </c>
      <c r="J103" s="45">
        <v>2.8832000000000003E-2</v>
      </c>
      <c r="K103" s="38">
        <f t="shared" si="8"/>
        <v>8.48E-2</v>
      </c>
      <c r="L103" s="39">
        <f t="shared" si="9"/>
        <v>-5.5967999999999997E-2</v>
      </c>
      <c r="M103" s="40">
        <f t="shared" si="10"/>
        <v>0.34</v>
      </c>
      <c r="N103" s="12">
        <f t="shared" si="11"/>
        <v>33053954.554912005</v>
      </c>
      <c r="O103">
        <f t="shared" si="12"/>
        <v>-64163558.841887996</v>
      </c>
      <c r="P103" s="13">
        <f t="shared" si="13"/>
        <v>389787199.94000006</v>
      </c>
    </row>
    <row r="104" spans="1:16" x14ac:dyDescent="0.35">
      <c r="A104" s="19">
        <v>45812</v>
      </c>
      <c r="B104" t="s">
        <v>57</v>
      </c>
      <c r="C104" t="s">
        <v>51</v>
      </c>
      <c r="D104" t="s">
        <v>98</v>
      </c>
      <c r="E104">
        <v>2</v>
      </c>
      <c r="F104" t="s">
        <v>53</v>
      </c>
      <c r="G104">
        <v>1</v>
      </c>
      <c r="H104" s="20">
        <v>166770221</v>
      </c>
      <c r="I104" s="37">
        <f t="shared" si="7"/>
        <v>166770221</v>
      </c>
      <c r="J104" s="45">
        <v>3.6463999999999996E-2</v>
      </c>
      <c r="K104" s="38">
        <f t="shared" si="8"/>
        <v>8.48E-2</v>
      </c>
      <c r="L104" s="39">
        <f t="shared" si="9"/>
        <v>-4.8336000000000004E-2</v>
      </c>
      <c r="M104" s="40">
        <f t="shared" si="10"/>
        <v>0.42999999999999994</v>
      </c>
      <c r="N104" s="12">
        <f t="shared" si="11"/>
        <v>6081109.338543999</v>
      </c>
      <c r="O104">
        <f t="shared" si="12"/>
        <v>-8061005.4022560008</v>
      </c>
      <c r="P104" s="13">
        <f t="shared" si="13"/>
        <v>71711195.029999986</v>
      </c>
    </row>
    <row r="105" spans="1:16" x14ac:dyDescent="0.35">
      <c r="A105" s="19">
        <v>45812</v>
      </c>
      <c r="B105" t="s">
        <v>57</v>
      </c>
      <c r="C105" t="s">
        <v>58</v>
      </c>
      <c r="D105" t="s">
        <v>95</v>
      </c>
      <c r="E105">
        <v>2</v>
      </c>
      <c r="F105" t="s">
        <v>53</v>
      </c>
      <c r="G105">
        <v>1</v>
      </c>
      <c r="H105" s="20">
        <v>1272771703</v>
      </c>
      <c r="I105" s="37">
        <f t="shared" si="7"/>
        <v>1272771703</v>
      </c>
      <c r="J105" s="45">
        <v>5.5968000000000004E-2</v>
      </c>
      <c r="K105" s="38">
        <f t="shared" si="8"/>
        <v>8.48E-2</v>
      </c>
      <c r="L105" s="39">
        <f t="shared" si="9"/>
        <v>-2.8831999999999997E-2</v>
      </c>
      <c r="M105" s="40">
        <f t="shared" si="10"/>
        <v>0.66</v>
      </c>
      <c r="N105" s="12">
        <f t="shared" si="11"/>
        <v>71234486.67350401</v>
      </c>
      <c r="O105">
        <f t="shared" si="12"/>
        <v>-36696553.740895994</v>
      </c>
      <c r="P105" s="13">
        <f t="shared" si="13"/>
        <v>840029323.98000002</v>
      </c>
    </row>
    <row r="106" spans="1:16" x14ac:dyDescent="0.35">
      <c r="A106" s="19">
        <v>45812</v>
      </c>
      <c r="B106" t="s">
        <v>57</v>
      </c>
      <c r="C106" t="s">
        <v>51</v>
      </c>
      <c r="D106" t="s">
        <v>82</v>
      </c>
      <c r="E106">
        <v>4</v>
      </c>
      <c r="F106" t="s">
        <v>53</v>
      </c>
      <c r="G106">
        <v>1</v>
      </c>
      <c r="H106" s="20">
        <v>1016816158</v>
      </c>
      <c r="I106" s="37">
        <f t="shared" si="7"/>
        <v>1016816158</v>
      </c>
      <c r="J106" s="45">
        <v>4.1551999999999999E-2</v>
      </c>
      <c r="K106" s="38">
        <f t="shared" si="8"/>
        <v>8.48E-2</v>
      </c>
      <c r="L106" s="39">
        <f t="shared" si="9"/>
        <v>-4.3248000000000002E-2</v>
      </c>
      <c r="M106" s="40">
        <f t="shared" si="10"/>
        <v>0.49</v>
      </c>
      <c r="N106" s="12">
        <f t="shared" si="11"/>
        <v>42250744.997216001</v>
      </c>
      <c r="O106">
        <f t="shared" si="12"/>
        <v>-43975265.201184005</v>
      </c>
      <c r="P106" s="13">
        <f t="shared" si="13"/>
        <v>498239917.42000002</v>
      </c>
    </row>
    <row r="107" spans="1:16" x14ac:dyDescent="0.35">
      <c r="A107" s="19">
        <v>45812</v>
      </c>
      <c r="B107" t="s">
        <v>57</v>
      </c>
      <c r="C107" t="s">
        <v>51</v>
      </c>
      <c r="D107" t="s">
        <v>65</v>
      </c>
      <c r="E107">
        <v>2</v>
      </c>
      <c r="F107" t="s">
        <v>53</v>
      </c>
      <c r="G107">
        <v>1</v>
      </c>
      <c r="H107" s="20">
        <v>274023880</v>
      </c>
      <c r="I107" s="37">
        <f t="shared" si="7"/>
        <v>274023880</v>
      </c>
      <c r="J107" s="45">
        <v>7.5471999999999997E-2</v>
      </c>
      <c r="K107" s="38">
        <f t="shared" si="8"/>
        <v>8.48E-2</v>
      </c>
      <c r="L107" s="39">
        <f t="shared" si="9"/>
        <v>-9.328000000000003E-3</v>
      </c>
      <c r="M107" s="40">
        <f t="shared" si="10"/>
        <v>0.89</v>
      </c>
      <c r="N107" s="12">
        <f t="shared" si="11"/>
        <v>20681130.271359999</v>
      </c>
      <c r="O107">
        <f t="shared" si="12"/>
        <v>-2556094.752640001</v>
      </c>
      <c r="P107" s="13">
        <f t="shared" si="13"/>
        <v>243881253.20000002</v>
      </c>
    </row>
    <row r="108" spans="1:16" x14ac:dyDescent="0.35">
      <c r="A108" s="19">
        <v>45812</v>
      </c>
      <c r="B108" t="s">
        <v>57</v>
      </c>
      <c r="C108" t="s">
        <v>54</v>
      </c>
      <c r="D108" t="s">
        <v>61</v>
      </c>
      <c r="E108">
        <v>3</v>
      </c>
      <c r="F108" t="s">
        <v>53</v>
      </c>
      <c r="G108">
        <v>1</v>
      </c>
      <c r="H108" s="20">
        <v>103419991</v>
      </c>
      <c r="I108" s="37">
        <f t="shared" si="7"/>
        <v>103419991</v>
      </c>
      <c r="J108" s="45">
        <v>6.699200000000001E-2</v>
      </c>
      <c r="K108" s="38">
        <f t="shared" si="8"/>
        <v>8.48E-2</v>
      </c>
      <c r="L108" s="39">
        <f t="shared" si="9"/>
        <v>-1.7807999999999991E-2</v>
      </c>
      <c r="M108" s="40">
        <f t="shared" si="10"/>
        <v>0.79000000000000015</v>
      </c>
      <c r="N108" s="12">
        <f t="shared" si="11"/>
        <v>6928312.037072001</v>
      </c>
      <c r="O108">
        <f t="shared" si="12"/>
        <v>-1841703.199727999</v>
      </c>
      <c r="P108" s="13">
        <f t="shared" si="13"/>
        <v>81701792.890000015</v>
      </c>
    </row>
    <row r="109" spans="1:16" x14ac:dyDescent="0.35">
      <c r="A109" s="19">
        <v>45812</v>
      </c>
      <c r="B109" t="s">
        <v>50</v>
      </c>
      <c r="C109" t="s">
        <v>54</v>
      </c>
      <c r="D109" t="s">
        <v>98</v>
      </c>
      <c r="E109">
        <v>3</v>
      </c>
      <c r="F109" t="s">
        <v>53</v>
      </c>
      <c r="G109">
        <v>1</v>
      </c>
      <c r="H109" s="20">
        <v>29502206.02405246</v>
      </c>
      <c r="I109" s="37">
        <f t="shared" si="7"/>
        <v>566433505</v>
      </c>
      <c r="J109" s="21">
        <v>1.4124000000000003E-2</v>
      </c>
      <c r="K109" s="38">
        <f t="shared" si="8"/>
        <v>4.2800000000000005E-2</v>
      </c>
      <c r="L109" s="39">
        <f t="shared" si="9"/>
        <v>-2.8676E-2</v>
      </c>
      <c r="M109" s="40">
        <f t="shared" si="10"/>
        <v>0.33</v>
      </c>
      <c r="N109" s="12">
        <f t="shared" si="11"/>
        <v>8000306.8246200019</v>
      </c>
      <c r="O109">
        <f t="shared" si="12"/>
        <v>-16243047.189379999</v>
      </c>
      <c r="P109" s="13">
        <f t="shared" si="13"/>
        <v>186923056.65000001</v>
      </c>
    </row>
    <row r="110" spans="1:16" x14ac:dyDescent="0.35">
      <c r="A110" s="19">
        <v>45812</v>
      </c>
      <c r="B110" t="s">
        <v>50</v>
      </c>
      <c r="C110" t="s">
        <v>58</v>
      </c>
      <c r="D110" t="s">
        <v>78</v>
      </c>
      <c r="E110">
        <v>1</v>
      </c>
      <c r="F110" t="s">
        <v>63</v>
      </c>
      <c r="G110">
        <v>32</v>
      </c>
      <c r="H110" s="20">
        <v>92901831.799455196</v>
      </c>
      <c r="I110" s="37">
        <f t="shared" si="7"/>
        <v>1783687300</v>
      </c>
      <c r="J110" s="21">
        <v>4.0232000000000004E-2</v>
      </c>
      <c r="K110" s="38">
        <f t="shared" si="8"/>
        <v>4.2800000000000005E-2</v>
      </c>
      <c r="L110" s="39">
        <f t="shared" si="9"/>
        <v>-2.5680000000000008E-3</v>
      </c>
      <c r="M110" s="40">
        <f t="shared" si="10"/>
        <v>0.94</v>
      </c>
      <c r="N110" s="12">
        <f t="shared" si="11"/>
        <v>71761307.453600004</v>
      </c>
      <c r="O110">
        <f t="shared" si="12"/>
        <v>-4580508.9864000017</v>
      </c>
      <c r="P110" s="13">
        <f t="shared" si="13"/>
        <v>1676666062</v>
      </c>
    </row>
    <row r="111" spans="1:16" x14ac:dyDescent="0.35">
      <c r="A111" s="19">
        <v>45812</v>
      </c>
      <c r="B111" t="s">
        <v>50</v>
      </c>
      <c r="C111" t="s">
        <v>54</v>
      </c>
      <c r="D111" t="s">
        <v>75</v>
      </c>
      <c r="E111">
        <v>2</v>
      </c>
      <c r="F111" t="s">
        <v>53</v>
      </c>
      <c r="G111">
        <v>1</v>
      </c>
      <c r="H111" s="20">
        <v>71608932.066646874</v>
      </c>
      <c r="I111" s="37">
        <f t="shared" si="7"/>
        <v>1374870013</v>
      </c>
      <c r="J111" s="21">
        <v>1.7976000000000002E-2</v>
      </c>
      <c r="K111" s="38">
        <f t="shared" si="8"/>
        <v>4.2800000000000005E-2</v>
      </c>
      <c r="L111" s="39">
        <f t="shared" si="9"/>
        <v>-2.4824000000000002E-2</v>
      </c>
      <c r="M111" s="40">
        <f t="shared" si="10"/>
        <v>0.42</v>
      </c>
      <c r="N111" s="12">
        <f t="shared" si="11"/>
        <v>24714663.353688002</v>
      </c>
      <c r="O111">
        <f t="shared" si="12"/>
        <v>-34129773.202712007</v>
      </c>
      <c r="P111" s="13">
        <f t="shared" si="13"/>
        <v>577445405.46000004</v>
      </c>
    </row>
    <row r="112" spans="1:16" x14ac:dyDescent="0.35">
      <c r="A112" s="19">
        <v>45812</v>
      </c>
      <c r="B112" t="s">
        <v>50</v>
      </c>
      <c r="C112" t="s">
        <v>54</v>
      </c>
      <c r="D112" t="s">
        <v>91</v>
      </c>
      <c r="E112">
        <v>1</v>
      </c>
      <c r="F112" t="s">
        <v>63</v>
      </c>
      <c r="G112">
        <v>5</v>
      </c>
      <c r="H112" s="20">
        <v>56906613.228331693</v>
      </c>
      <c r="I112" s="37">
        <f t="shared" si="7"/>
        <v>1092589902</v>
      </c>
      <c r="J112" s="21">
        <v>4.0232000000000004E-2</v>
      </c>
      <c r="K112" s="38">
        <f t="shared" si="8"/>
        <v>4.2800000000000005E-2</v>
      </c>
      <c r="L112" s="39">
        <f t="shared" si="9"/>
        <v>-2.5680000000000008E-3</v>
      </c>
      <c r="M112" s="40">
        <f t="shared" si="10"/>
        <v>0.94</v>
      </c>
      <c r="N112" s="12">
        <f t="shared" si="11"/>
        <v>43957076.937264003</v>
      </c>
      <c r="O112">
        <f t="shared" si="12"/>
        <v>-2805770.8683360009</v>
      </c>
      <c r="P112" s="13">
        <f t="shared" si="13"/>
        <v>1027034507.88</v>
      </c>
    </row>
    <row r="113" spans="1:16" x14ac:dyDescent="0.35">
      <c r="A113" s="19">
        <v>45812</v>
      </c>
      <c r="B113" t="s">
        <v>57</v>
      </c>
      <c r="C113" t="s">
        <v>58</v>
      </c>
      <c r="D113" t="s">
        <v>98</v>
      </c>
      <c r="E113">
        <v>4</v>
      </c>
      <c r="F113" t="s">
        <v>53</v>
      </c>
      <c r="G113">
        <v>1</v>
      </c>
      <c r="H113" s="20">
        <v>331289330</v>
      </c>
      <c r="I113" s="37">
        <f t="shared" si="7"/>
        <v>331289330</v>
      </c>
      <c r="J113" s="45">
        <v>8.2255999999999996E-2</v>
      </c>
      <c r="K113" s="38">
        <f t="shared" si="8"/>
        <v>8.48E-2</v>
      </c>
      <c r="L113" s="39">
        <f t="shared" si="9"/>
        <v>-2.5440000000000046E-3</v>
      </c>
      <c r="M113" s="40">
        <f t="shared" si="10"/>
        <v>0.97</v>
      </c>
      <c r="N113" s="12">
        <f t="shared" si="11"/>
        <v>27250535.128479999</v>
      </c>
      <c r="O113">
        <f t="shared" si="12"/>
        <v>-842800.05552000157</v>
      </c>
      <c r="P113" s="13">
        <f t="shared" si="13"/>
        <v>321350650.09999996</v>
      </c>
    </row>
    <row r="114" spans="1:16" x14ac:dyDescent="0.35">
      <c r="A114" s="19">
        <v>45812</v>
      </c>
      <c r="B114" t="s">
        <v>57</v>
      </c>
      <c r="C114" t="s">
        <v>58</v>
      </c>
      <c r="D114" t="s">
        <v>62</v>
      </c>
      <c r="E114">
        <v>1</v>
      </c>
      <c r="F114" t="s">
        <v>53</v>
      </c>
      <c r="G114">
        <v>1</v>
      </c>
      <c r="H114" s="20">
        <v>1025524000</v>
      </c>
      <c r="I114" s="37">
        <f t="shared" si="7"/>
        <v>1025524000</v>
      </c>
      <c r="J114" s="45">
        <v>4.6640000000000001E-2</v>
      </c>
      <c r="K114" s="38">
        <f t="shared" si="8"/>
        <v>8.48E-2</v>
      </c>
      <c r="L114" s="39">
        <f t="shared" si="9"/>
        <v>-3.8159999999999999E-2</v>
      </c>
      <c r="M114" s="40">
        <f t="shared" si="10"/>
        <v>0.55000000000000004</v>
      </c>
      <c r="N114" s="12">
        <f t="shared" si="11"/>
        <v>47830439.359999999</v>
      </c>
      <c r="O114">
        <f t="shared" si="12"/>
        <v>-39133995.839999996</v>
      </c>
      <c r="P114" s="13">
        <f t="shared" si="13"/>
        <v>564038200</v>
      </c>
    </row>
    <row r="115" spans="1:16" x14ac:dyDescent="0.35">
      <c r="A115" s="19">
        <v>45812</v>
      </c>
      <c r="B115" t="s">
        <v>57</v>
      </c>
      <c r="C115" t="s">
        <v>58</v>
      </c>
      <c r="D115" t="s">
        <v>71</v>
      </c>
      <c r="E115">
        <v>1</v>
      </c>
      <c r="F115" t="s">
        <v>63</v>
      </c>
      <c r="G115">
        <v>9</v>
      </c>
      <c r="H115" s="20">
        <v>1538979925</v>
      </c>
      <c r="I115" s="37">
        <f t="shared" si="7"/>
        <v>1538979925</v>
      </c>
      <c r="J115" s="21">
        <v>7.8016000000000002E-2</v>
      </c>
      <c r="K115" s="38">
        <f t="shared" si="8"/>
        <v>8.48E-2</v>
      </c>
      <c r="L115" s="39">
        <f t="shared" si="9"/>
        <v>-6.7839999999999984E-3</v>
      </c>
      <c r="M115" s="40">
        <f t="shared" si="10"/>
        <v>0.92</v>
      </c>
      <c r="N115" s="12">
        <f t="shared" si="11"/>
        <v>120065057.82880001</v>
      </c>
      <c r="O115">
        <f t="shared" si="12"/>
        <v>-10440439.811199997</v>
      </c>
      <c r="P115" s="13">
        <f t="shared" si="13"/>
        <v>1415861531</v>
      </c>
    </row>
    <row r="116" spans="1:16" x14ac:dyDescent="0.35">
      <c r="A116" s="19">
        <v>45812</v>
      </c>
      <c r="B116" t="s">
        <v>50</v>
      </c>
      <c r="C116" t="s">
        <v>51</v>
      </c>
      <c r="D116" t="s">
        <v>60</v>
      </c>
      <c r="E116">
        <v>3</v>
      </c>
      <c r="F116" t="s">
        <v>53</v>
      </c>
      <c r="G116">
        <v>1</v>
      </c>
      <c r="H116" s="20">
        <v>64169076.495986916</v>
      </c>
      <c r="I116" s="37">
        <f t="shared" si="7"/>
        <v>1232027018</v>
      </c>
      <c r="J116" s="21">
        <v>3.9376000000000008E-2</v>
      </c>
      <c r="K116" s="38">
        <f t="shared" si="8"/>
        <v>4.2800000000000005E-2</v>
      </c>
      <c r="L116" s="39">
        <f t="shared" si="9"/>
        <v>-3.4239999999999965E-3</v>
      </c>
      <c r="M116" s="40">
        <f t="shared" si="10"/>
        <v>0.92</v>
      </c>
      <c r="N116" s="12">
        <f t="shared" si="11"/>
        <v>48512295.860768013</v>
      </c>
      <c r="O116">
        <f t="shared" si="12"/>
        <v>-4218460.509631996</v>
      </c>
      <c r="P116" s="13">
        <f t="shared" si="13"/>
        <v>1133464856.5599999</v>
      </c>
    </row>
    <row r="117" spans="1:16" x14ac:dyDescent="0.35">
      <c r="A117" s="19">
        <v>45812</v>
      </c>
      <c r="B117" t="s">
        <v>57</v>
      </c>
      <c r="C117" t="s">
        <v>51</v>
      </c>
      <c r="D117" t="s">
        <v>78</v>
      </c>
      <c r="E117">
        <v>2</v>
      </c>
      <c r="F117" t="s">
        <v>53</v>
      </c>
      <c r="G117">
        <v>1</v>
      </c>
      <c r="H117" s="20">
        <v>868591688</v>
      </c>
      <c r="I117" s="37">
        <f t="shared" si="7"/>
        <v>868591688</v>
      </c>
      <c r="J117" s="45">
        <v>4.24E-2</v>
      </c>
      <c r="K117" s="38">
        <f t="shared" si="8"/>
        <v>8.48E-2</v>
      </c>
      <c r="L117" s="39">
        <f t="shared" si="9"/>
        <v>-4.24E-2</v>
      </c>
      <c r="M117" s="40">
        <f t="shared" si="10"/>
        <v>0.5</v>
      </c>
      <c r="N117" s="12">
        <f t="shared" si="11"/>
        <v>36828287.571199998</v>
      </c>
      <c r="O117">
        <f t="shared" si="12"/>
        <v>-36828287.571199998</v>
      </c>
      <c r="P117" s="13">
        <f t="shared" si="13"/>
        <v>434295844</v>
      </c>
    </row>
    <row r="118" spans="1:16" x14ac:dyDescent="0.35">
      <c r="A118" s="19">
        <v>45812</v>
      </c>
      <c r="B118" t="s">
        <v>57</v>
      </c>
      <c r="C118" t="s">
        <v>51</v>
      </c>
      <c r="D118" t="s">
        <v>100</v>
      </c>
      <c r="E118">
        <v>1</v>
      </c>
      <c r="F118" t="s">
        <v>63</v>
      </c>
      <c r="G118">
        <v>32</v>
      </c>
      <c r="H118" s="20">
        <v>820009720</v>
      </c>
      <c r="I118" s="37">
        <f t="shared" si="7"/>
        <v>820009720</v>
      </c>
      <c r="J118" s="21">
        <v>7.0384000000000002E-2</v>
      </c>
      <c r="K118" s="38">
        <f t="shared" si="8"/>
        <v>8.48E-2</v>
      </c>
      <c r="L118" s="39">
        <f t="shared" si="9"/>
        <v>-1.4415999999999998E-2</v>
      </c>
      <c r="M118" s="40">
        <f t="shared" si="10"/>
        <v>0.83000000000000007</v>
      </c>
      <c r="N118" s="12">
        <f t="shared" si="11"/>
        <v>57715564.132480003</v>
      </c>
      <c r="O118">
        <f t="shared" si="12"/>
        <v>-11821260.123519998</v>
      </c>
      <c r="P118" s="13">
        <f t="shared" si="13"/>
        <v>680608067.60000002</v>
      </c>
    </row>
    <row r="119" spans="1:16" x14ac:dyDescent="0.35">
      <c r="A119" s="19">
        <v>45812</v>
      </c>
      <c r="B119" t="s">
        <v>57</v>
      </c>
      <c r="C119" t="s">
        <v>54</v>
      </c>
      <c r="D119" t="s">
        <v>101</v>
      </c>
      <c r="E119">
        <v>1</v>
      </c>
      <c r="F119" t="s">
        <v>53</v>
      </c>
      <c r="G119">
        <v>1</v>
      </c>
      <c r="H119" s="20">
        <v>1013070347</v>
      </c>
      <c r="I119" s="37">
        <f t="shared" si="7"/>
        <v>1013070347</v>
      </c>
      <c r="J119" s="45">
        <v>7.2080000000000005E-2</v>
      </c>
      <c r="K119" s="38">
        <f t="shared" si="8"/>
        <v>8.48E-2</v>
      </c>
      <c r="L119" s="39">
        <f t="shared" si="9"/>
        <v>-1.2719999999999995E-2</v>
      </c>
      <c r="M119" s="40">
        <f t="shared" si="10"/>
        <v>0.85000000000000009</v>
      </c>
      <c r="N119" s="12">
        <f t="shared" si="11"/>
        <v>73022110.611760005</v>
      </c>
      <c r="O119">
        <f t="shared" si="12"/>
        <v>-12886254.813839994</v>
      </c>
      <c r="P119" s="13">
        <f t="shared" si="13"/>
        <v>861109794.95000005</v>
      </c>
    </row>
    <row r="120" spans="1:16" x14ac:dyDescent="0.35">
      <c r="A120" s="19">
        <v>45812</v>
      </c>
      <c r="B120" t="s">
        <v>50</v>
      </c>
      <c r="C120" t="s">
        <v>58</v>
      </c>
      <c r="D120" t="s">
        <v>77</v>
      </c>
      <c r="E120">
        <v>2</v>
      </c>
      <c r="F120" t="s">
        <v>53</v>
      </c>
      <c r="G120">
        <v>1</v>
      </c>
      <c r="H120" s="20">
        <v>38519618.275285549</v>
      </c>
      <c r="I120" s="37">
        <f t="shared" si="7"/>
        <v>739565115</v>
      </c>
      <c r="J120" s="21">
        <v>2.4396000000000001E-2</v>
      </c>
      <c r="K120" s="38">
        <f t="shared" si="8"/>
        <v>4.2800000000000005E-2</v>
      </c>
      <c r="L120" s="39">
        <f t="shared" si="9"/>
        <v>-1.8404000000000004E-2</v>
      </c>
      <c r="M120" s="40">
        <f t="shared" si="10"/>
        <v>0.56999999999999995</v>
      </c>
      <c r="N120" s="12">
        <f t="shared" si="11"/>
        <v>18042430.545540001</v>
      </c>
      <c r="O120">
        <f t="shared" si="12"/>
        <v>-13610956.376460003</v>
      </c>
      <c r="P120" s="13">
        <f t="shared" si="13"/>
        <v>421552115.54999995</v>
      </c>
    </row>
    <row r="121" spans="1:16" x14ac:dyDescent="0.35">
      <c r="A121" s="19">
        <v>45812</v>
      </c>
      <c r="B121" t="s">
        <v>57</v>
      </c>
      <c r="C121" t="s">
        <v>51</v>
      </c>
      <c r="D121" t="s">
        <v>102</v>
      </c>
      <c r="E121">
        <v>1</v>
      </c>
      <c r="F121" t="s">
        <v>63</v>
      </c>
      <c r="G121">
        <v>11</v>
      </c>
      <c r="H121" s="20">
        <v>1017616720</v>
      </c>
      <c r="I121" s="37">
        <f t="shared" si="7"/>
        <v>1017616720</v>
      </c>
      <c r="J121" s="21">
        <v>8.3951999999999999E-2</v>
      </c>
      <c r="K121" s="38">
        <f t="shared" si="8"/>
        <v>8.48E-2</v>
      </c>
      <c r="L121" s="39">
        <f t="shared" si="9"/>
        <v>-8.4800000000000153E-4</v>
      </c>
      <c r="M121" s="40">
        <f t="shared" si="10"/>
        <v>0.99</v>
      </c>
      <c r="N121" s="12">
        <f t="shared" si="11"/>
        <v>85430958.877440006</v>
      </c>
      <c r="O121">
        <f t="shared" si="12"/>
        <v>-862938.97856000159</v>
      </c>
      <c r="P121" s="13">
        <f t="shared" si="13"/>
        <v>1007440552.8</v>
      </c>
    </row>
    <row r="122" spans="1:16" x14ac:dyDescent="0.35">
      <c r="A122" s="19">
        <v>45812</v>
      </c>
      <c r="B122" t="s">
        <v>57</v>
      </c>
      <c r="C122" t="s">
        <v>51</v>
      </c>
      <c r="D122" t="s">
        <v>95</v>
      </c>
      <c r="E122">
        <v>1</v>
      </c>
      <c r="F122" t="s">
        <v>56</v>
      </c>
      <c r="G122">
        <v>144</v>
      </c>
      <c r="H122" s="20">
        <v>1677367154</v>
      </c>
      <c r="I122" s="37">
        <f t="shared" si="7"/>
        <v>1677367154</v>
      </c>
      <c r="J122" s="21">
        <v>8.8192000000000006E-2</v>
      </c>
      <c r="K122" s="38">
        <f t="shared" si="8"/>
        <v>8.48E-2</v>
      </c>
      <c r="L122" s="39">
        <f t="shared" si="9"/>
        <v>3.3920000000000061E-3</v>
      </c>
      <c r="M122" s="40">
        <f t="shared" si="10"/>
        <v>1.04</v>
      </c>
      <c r="N122" s="12">
        <f t="shared" si="11"/>
        <v>147930364.04556802</v>
      </c>
      <c r="O122">
        <f t="shared" si="12"/>
        <v>5689629.3863680102</v>
      </c>
      <c r="P122" s="13">
        <f t="shared" si="13"/>
        <v>1744461840.1600001</v>
      </c>
    </row>
    <row r="123" spans="1:16" x14ac:dyDescent="0.35">
      <c r="A123" s="19">
        <v>45812</v>
      </c>
      <c r="B123" t="s">
        <v>50</v>
      </c>
      <c r="C123" t="s">
        <v>51</v>
      </c>
      <c r="D123" t="s">
        <v>90</v>
      </c>
      <c r="E123">
        <v>1</v>
      </c>
      <c r="F123" t="s">
        <v>53</v>
      </c>
      <c r="G123">
        <v>1</v>
      </c>
      <c r="H123" s="20">
        <v>5660473.0282243993</v>
      </c>
      <c r="I123" s="37">
        <f t="shared" si="7"/>
        <v>108679384</v>
      </c>
      <c r="J123" s="21">
        <v>2.2256000000000001E-2</v>
      </c>
      <c r="K123" s="38">
        <f t="shared" si="8"/>
        <v>4.2800000000000005E-2</v>
      </c>
      <c r="L123" s="39">
        <f t="shared" si="9"/>
        <v>-2.0544000000000003E-2</v>
      </c>
      <c r="M123" s="40">
        <f t="shared" si="10"/>
        <v>0.52</v>
      </c>
      <c r="N123" s="12">
        <f t="shared" si="11"/>
        <v>2418768.3703040001</v>
      </c>
      <c r="O123">
        <f t="shared" si="12"/>
        <v>-2232709.2648960003</v>
      </c>
      <c r="P123" s="13">
        <f t="shared" si="13"/>
        <v>56513279.68</v>
      </c>
    </row>
    <row r="124" spans="1:16" x14ac:dyDescent="0.35">
      <c r="A124" s="19">
        <v>45812</v>
      </c>
      <c r="B124" t="s">
        <v>57</v>
      </c>
      <c r="C124" t="s">
        <v>58</v>
      </c>
      <c r="D124" t="s">
        <v>60</v>
      </c>
      <c r="E124">
        <v>1</v>
      </c>
      <c r="F124" t="s">
        <v>63</v>
      </c>
      <c r="G124">
        <v>33</v>
      </c>
      <c r="H124" s="20">
        <v>427049534</v>
      </c>
      <c r="I124" s="37">
        <f t="shared" si="7"/>
        <v>427049534</v>
      </c>
      <c r="J124" s="21">
        <v>6.8687999999999999E-2</v>
      </c>
      <c r="K124" s="38">
        <f t="shared" si="8"/>
        <v>8.48E-2</v>
      </c>
      <c r="L124" s="39">
        <f t="shared" si="9"/>
        <v>-1.6112000000000001E-2</v>
      </c>
      <c r="M124" s="40">
        <f t="shared" si="10"/>
        <v>0.80999999999999994</v>
      </c>
      <c r="N124" s="12">
        <f t="shared" si="11"/>
        <v>29333178.391392</v>
      </c>
      <c r="O124">
        <f t="shared" si="12"/>
        <v>-6880622.0918080006</v>
      </c>
      <c r="P124" s="13">
        <f t="shared" si="13"/>
        <v>345910122.53999996</v>
      </c>
    </row>
    <row r="125" spans="1:16" x14ac:dyDescent="0.35">
      <c r="A125" s="19">
        <v>45812</v>
      </c>
      <c r="B125" t="s">
        <v>50</v>
      </c>
      <c r="C125" t="s">
        <v>54</v>
      </c>
      <c r="D125" t="s">
        <v>87</v>
      </c>
      <c r="E125">
        <v>4</v>
      </c>
      <c r="F125" t="s">
        <v>53</v>
      </c>
      <c r="G125">
        <v>1</v>
      </c>
      <c r="H125" s="20">
        <v>30442059.667598974</v>
      </c>
      <c r="I125" s="37">
        <f t="shared" si="7"/>
        <v>584478413</v>
      </c>
      <c r="J125" s="21">
        <v>4.2800000000000005E-2</v>
      </c>
      <c r="K125" s="38">
        <f t="shared" si="8"/>
        <v>4.2800000000000005E-2</v>
      </c>
      <c r="L125" s="39">
        <f t="shared" si="9"/>
        <v>0</v>
      </c>
      <c r="M125" s="40">
        <f t="shared" si="10"/>
        <v>1</v>
      </c>
      <c r="N125" s="12">
        <f t="shared" si="11"/>
        <v>25015676.076400004</v>
      </c>
      <c r="O125">
        <f t="shared" si="12"/>
        <v>0</v>
      </c>
      <c r="P125" s="13">
        <f t="shared" si="13"/>
        <v>584478413</v>
      </c>
    </row>
    <row r="126" spans="1:16" x14ac:dyDescent="0.35">
      <c r="A126" s="19">
        <v>45812</v>
      </c>
      <c r="B126" t="s">
        <v>57</v>
      </c>
      <c r="C126" t="s">
        <v>54</v>
      </c>
      <c r="D126" t="s">
        <v>102</v>
      </c>
      <c r="E126">
        <v>1</v>
      </c>
      <c r="F126" t="s">
        <v>53</v>
      </c>
      <c r="G126">
        <v>1</v>
      </c>
      <c r="H126" s="20">
        <v>1405721978</v>
      </c>
      <c r="I126" s="37">
        <f t="shared" si="7"/>
        <v>1405721978</v>
      </c>
      <c r="J126" s="45">
        <v>6.4448000000000005E-2</v>
      </c>
      <c r="K126" s="38">
        <f t="shared" si="8"/>
        <v>8.48E-2</v>
      </c>
      <c r="L126" s="39">
        <f t="shared" si="9"/>
        <v>-2.0351999999999995E-2</v>
      </c>
      <c r="M126" s="40">
        <f t="shared" si="10"/>
        <v>0.76</v>
      </c>
      <c r="N126" s="12">
        <f t="shared" si="11"/>
        <v>90595970.038144007</v>
      </c>
      <c r="O126">
        <f t="shared" si="12"/>
        <v>-28609253.696255993</v>
      </c>
      <c r="P126" s="13">
        <f t="shared" si="13"/>
        <v>1068348703.28</v>
      </c>
    </row>
    <row r="127" spans="1:16" x14ac:dyDescent="0.35">
      <c r="A127" s="19">
        <v>45812</v>
      </c>
      <c r="B127" t="s">
        <v>50</v>
      </c>
      <c r="C127" t="s">
        <v>51</v>
      </c>
      <c r="D127" t="s">
        <v>96</v>
      </c>
      <c r="E127">
        <v>2</v>
      </c>
      <c r="F127" t="s">
        <v>53</v>
      </c>
      <c r="G127">
        <v>1</v>
      </c>
      <c r="H127" s="20">
        <v>36580314.69241707</v>
      </c>
      <c r="I127" s="37">
        <f t="shared" si="7"/>
        <v>702331068</v>
      </c>
      <c r="J127" s="21">
        <v>2.0544000000000003E-2</v>
      </c>
      <c r="K127" s="38">
        <f t="shared" si="8"/>
        <v>4.2800000000000005E-2</v>
      </c>
      <c r="L127" s="39">
        <f t="shared" si="9"/>
        <v>-2.2256000000000001E-2</v>
      </c>
      <c r="M127" s="40">
        <f t="shared" si="10"/>
        <v>0.48000000000000004</v>
      </c>
      <c r="N127" s="12">
        <f t="shared" si="11"/>
        <v>14428689.460992003</v>
      </c>
      <c r="O127">
        <f t="shared" si="12"/>
        <v>-15631080.249408001</v>
      </c>
      <c r="P127" s="13">
        <f t="shared" si="13"/>
        <v>337118912.64000005</v>
      </c>
    </row>
    <row r="128" spans="1:16" x14ac:dyDescent="0.35">
      <c r="A128" s="19">
        <v>45812</v>
      </c>
      <c r="B128" t="s">
        <v>50</v>
      </c>
      <c r="C128" t="s">
        <v>54</v>
      </c>
      <c r="D128" t="s">
        <v>61</v>
      </c>
      <c r="E128">
        <v>1</v>
      </c>
      <c r="F128" t="s">
        <v>63</v>
      </c>
      <c r="G128">
        <v>35</v>
      </c>
      <c r="H128" s="20">
        <v>54897608.243878812</v>
      </c>
      <c r="I128" s="37">
        <f t="shared" si="7"/>
        <v>1054017609</v>
      </c>
      <c r="J128" s="21">
        <v>3.9804000000000006E-2</v>
      </c>
      <c r="K128" s="38">
        <f t="shared" si="8"/>
        <v>4.2800000000000005E-2</v>
      </c>
      <c r="L128" s="39">
        <f t="shared" si="9"/>
        <v>-2.9959999999999987E-3</v>
      </c>
      <c r="M128" s="40">
        <f t="shared" si="10"/>
        <v>0.93</v>
      </c>
      <c r="N128" s="12">
        <f t="shared" si="11"/>
        <v>41954116.908636004</v>
      </c>
      <c r="O128">
        <f t="shared" si="12"/>
        <v>-3157836.7565639988</v>
      </c>
      <c r="P128" s="13">
        <f t="shared" si="13"/>
        <v>980236376.37</v>
      </c>
    </row>
    <row r="129" spans="1:16" x14ac:dyDescent="0.35">
      <c r="A129" s="19">
        <v>45812</v>
      </c>
      <c r="B129" t="s">
        <v>57</v>
      </c>
      <c r="C129" t="s">
        <v>58</v>
      </c>
      <c r="D129" t="s">
        <v>87</v>
      </c>
      <c r="E129">
        <v>2</v>
      </c>
      <c r="F129" t="s">
        <v>63</v>
      </c>
      <c r="G129">
        <v>51</v>
      </c>
      <c r="H129" s="20">
        <v>1432205511</v>
      </c>
      <c r="I129" s="37">
        <f t="shared" si="7"/>
        <v>1432205511</v>
      </c>
      <c r="J129" s="21">
        <v>6.9536000000000001E-2</v>
      </c>
      <c r="K129" s="38">
        <f t="shared" si="8"/>
        <v>8.48E-2</v>
      </c>
      <c r="L129" s="39">
        <f t="shared" si="9"/>
        <v>-1.5264E-2</v>
      </c>
      <c r="M129" s="40">
        <f t="shared" si="10"/>
        <v>0.82</v>
      </c>
      <c r="N129" s="12">
        <f t="shared" si="11"/>
        <v>99589842.412896007</v>
      </c>
      <c r="O129">
        <f t="shared" si="12"/>
        <v>-21861184.919904001</v>
      </c>
      <c r="P129" s="13">
        <f t="shared" si="13"/>
        <v>1174408519.02</v>
      </c>
    </row>
    <row r="130" spans="1:16" x14ac:dyDescent="0.35">
      <c r="A130" s="19">
        <v>45812</v>
      </c>
      <c r="B130" t="s">
        <v>57</v>
      </c>
      <c r="C130" t="s">
        <v>58</v>
      </c>
      <c r="D130" t="s">
        <v>86</v>
      </c>
      <c r="E130">
        <v>2</v>
      </c>
      <c r="F130" t="s">
        <v>63</v>
      </c>
      <c r="G130">
        <v>6</v>
      </c>
      <c r="H130" s="20">
        <v>86625202</v>
      </c>
      <c r="I130" s="37">
        <f t="shared" si="7"/>
        <v>86625202</v>
      </c>
      <c r="J130" s="21">
        <v>5.9359999999999996E-2</v>
      </c>
      <c r="K130" s="38">
        <f t="shared" si="8"/>
        <v>8.48E-2</v>
      </c>
      <c r="L130" s="39">
        <f t="shared" si="9"/>
        <v>-2.5440000000000004E-2</v>
      </c>
      <c r="M130" s="40">
        <f t="shared" si="10"/>
        <v>0.7</v>
      </c>
      <c r="N130" s="12">
        <f t="shared" si="11"/>
        <v>5142071.9907200001</v>
      </c>
      <c r="O130">
        <f t="shared" si="12"/>
        <v>-2203745.1388800004</v>
      </c>
      <c r="P130" s="13">
        <f t="shared" si="13"/>
        <v>60637641.399999999</v>
      </c>
    </row>
    <row r="131" spans="1:16" x14ac:dyDescent="0.35">
      <c r="A131" s="19">
        <v>45812</v>
      </c>
      <c r="B131" t="s">
        <v>57</v>
      </c>
      <c r="C131" t="s">
        <v>58</v>
      </c>
      <c r="D131" t="s">
        <v>102</v>
      </c>
      <c r="E131">
        <v>2</v>
      </c>
      <c r="F131" t="s">
        <v>63</v>
      </c>
      <c r="G131">
        <v>39</v>
      </c>
      <c r="H131" s="20">
        <v>1239957014</v>
      </c>
      <c r="I131" s="37">
        <f t="shared" ref="I131:I194" si="14">VLOOKUP(B131,$R$1:$T$3,3,0)*H131</f>
        <v>1239957014</v>
      </c>
      <c r="J131" s="21">
        <v>8.48E-2</v>
      </c>
      <c r="K131" s="38">
        <f t="shared" ref="K131:K194" si="15">VLOOKUP(B131,$R$1:$T$3,2,0)/100</f>
        <v>8.48E-2</v>
      </c>
      <c r="L131" s="39">
        <f t="shared" ref="L131:L194" si="16">+J131-K131</f>
        <v>0</v>
      </c>
      <c r="M131" s="40">
        <f t="shared" ref="M131:M194" si="17">+J131/K131</f>
        <v>1</v>
      </c>
      <c r="N131" s="12">
        <f t="shared" ref="N131:N194" si="18">+I131*J131</f>
        <v>105148354.7872</v>
      </c>
      <c r="O131">
        <f t="shared" ref="O131:O194" si="19">+I131*L131</f>
        <v>0</v>
      </c>
      <c r="P131" s="13">
        <f t="shared" ref="P131:P194" si="20">+I131*M131</f>
        <v>1239957014</v>
      </c>
    </row>
    <row r="132" spans="1:16" x14ac:dyDescent="0.35">
      <c r="A132" s="19">
        <v>45812</v>
      </c>
      <c r="B132" t="s">
        <v>57</v>
      </c>
      <c r="C132" t="s">
        <v>58</v>
      </c>
      <c r="D132" t="s">
        <v>103</v>
      </c>
      <c r="E132">
        <v>1</v>
      </c>
      <c r="F132" t="s">
        <v>53</v>
      </c>
      <c r="G132">
        <v>1</v>
      </c>
      <c r="H132" s="20">
        <v>608284007</v>
      </c>
      <c r="I132" s="37">
        <f t="shared" si="14"/>
        <v>608284007</v>
      </c>
      <c r="J132" s="45">
        <v>4.9183999999999999E-2</v>
      </c>
      <c r="K132" s="38">
        <f t="shared" si="15"/>
        <v>8.48E-2</v>
      </c>
      <c r="L132" s="39">
        <f t="shared" si="16"/>
        <v>-3.5616000000000002E-2</v>
      </c>
      <c r="M132" s="40">
        <f t="shared" si="17"/>
        <v>0.57999999999999996</v>
      </c>
      <c r="N132" s="12">
        <f t="shared" si="18"/>
        <v>29917840.600288</v>
      </c>
      <c r="O132">
        <f t="shared" si="19"/>
        <v>-21664643.193312</v>
      </c>
      <c r="P132" s="13">
        <f t="shared" si="20"/>
        <v>352804724.06</v>
      </c>
    </row>
    <row r="133" spans="1:16" x14ac:dyDescent="0.35">
      <c r="A133" s="19">
        <v>45812</v>
      </c>
      <c r="B133" t="s">
        <v>50</v>
      </c>
      <c r="C133" t="s">
        <v>58</v>
      </c>
      <c r="D133" t="s">
        <v>85</v>
      </c>
      <c r="E133">
        <v>2</v>
      </c>
      <c r="F133" t="s">
        <v>63</v>
      </c>
      <c r="G133">
        <v>44</v>
      </c>
      <c r="H133" s="20">
        <v>94547694.026469171</v>
      </c>
      <c r="I133" s="37">
        <f t="shared" si="14"/>
        <v>1815287361.0000002</v>
      </c>
      <c r="J133" s="21">
        <v>3.7236000000000005E-2</v>
      </c>
      <c r="K133" s="38">
        <f t="shared" si="15"/>
        <v>4.2800000000000005E-2</v>
      </c>
      <c r="L133" s="39">
        <f t="shared" si="16"/>
        <v>-5.5639999999999995E-3</v>
      </c>
      <c r="M133" s="40">
        <f t="shared" si="17"/>
        <v>0.87</v>
      </c>
      <c r="N133" s="12">
        <f t="shared" si="18"/>
        <v>67594040.17419602</v>
      </c>
      <c r="O133">
        <f t="shared" si="19"/>
        <v>-10100258.876604</v>
      </c>
      <c r="P133" s="13">
        <f t="shared" si="20"/>
        <v>1579300004.0700002</v>
      </c>
    </row>
    <row r="134" spans="1:16" x14ac:dyDescent="0.35">
      <c r="A134" s="19">
        <v>45812</v>
      </c>
      <c r="B134" t="s">
        <v>50</v>
      </c>
      <c r="C134" t="s">
        <v>54</v>
      </c>
      <c r="D134" t="s">
        <v>91</v>
      </c>
      <c r="E134">
        <v>2</v>
      </c>
      <c r="F134" t="s">
        <v>63</v>
      </c>
      <c r="G134">
        <v>36</v>
      </c>
      <c r="H134" s="20">
        <v>4879136.2365036951</v>
      </c>
      <c r="I134" s="37">
        <f t="shared" si="14"/>
        <v>93677952</v>
      </c>
      <c r="J134" s="21">
        <v>3.8520000000000006E-2</v>
      </c>
      <c r="K134" s="38">
        <f t="shared" si="15"/>
        <v>4.2800000000000005E-2</v>
      </c>
      <c r="L134" s="39">
        <f t="shared" si="16"/>
        <v>-4.2799999999999991E-3</v>
      </c>
      <c r="M134" s="40">
        <f t="shared" si="17"/>
        <v>0.9</v>
      </c>
      <c r="N134" s="12">
        <f t="shared" si="18"/>
        <v>3608474.7110400004</v>
      </c>
      <c r="O134">
        <f t="shared" si="19"/>
        <v>-400941.63455999992</v>
      </c>
      <c r="P134" s="13">
        <f t="shared" si="20"/>
        <v>84310156.799999997</v>
      </c>
    </row>
    <row r="135" spans="1:16" x14ac:dyDescent="0.35">
      <c r="A135" s="19">
        <v>45812</v>
      </c>
      <c r="B135" t="s">
        <v>50</v>
      </c>
      <c r="C135" t="s">
        <v>58</v>
      </c>
      <c r="D135" t="s">
        <v>94</v>
      </c>
      <c r="E135">
        <v>1</v>
      </c>
      <c r="F135" t="s">
        <v>53</v>
      </c>
      <c r="G135">
        <v>1</v>
      </c>
      <c r="H135" s="20">
        <v>24314509.080871057</v>
      </c>
      <c r="I135" s="37">
        <f t="shared" si="14"/>
        <v>466831280</v>
      </c>
      <c r="J135" s="21">
        <v>3.3384000000000004E-2</v>
      </c>
      <c r="K135" s="38">
        <f t="shared" si="15"/>
        <v>4.2800000000000005E-2</v>
      </c>
      <c r="L135" s="39">
        <f t="shared" si="16"/>
        <v>-9.4160000000000008E-3</v>
      </c>
      <c r="M135" s="40">
        <f t="shared" si="17"/>
        <v>0.78</v>
      </c>
      <c r="N135" s="12">
        <f t="shared" si="18"/>
        <v>15584695.451520002</v>
      </c>
      <c r="O135">
        <f t="shared" si="19"/>
        <v>-4395683.3324800003</v>
      </c>
      <c r="P135" s="13">
        <f t="shared" si="20"/>
        <v>364128398.40000004</v>
      </c>
    </row>
    <row r="136" spans="1:16" x14ac:dyDescent="0.35">
      <c r="A136" s="19">
        <v>45812</v>
      </c>
      <c r="B136" t="s">
        <v>57</v>
      </c>
      <c r="C136" t="s">
        <v>58</v>
      </c>
      <c r="D136" t="s">
        <v>100</v>
      </c>
      <c r="E136">
        <v>1</v>
      </c>
      <c r="F136" t="s">
        <v>53</v>
      </c>
      <c r="G136">
        <v>1</v>
      </c>
      <c r="H136" s="20">
        <v>1128064612</v>
      </c>
      <c r="I136" s="37">
        <f t="shared" si="14"/>
        <v>1128064612</v>
      </c>
      <c r="J136" s="45">
        <v>6.1055999999999999E-2</v>
      </c>
      <c r="K136" s="38">
        <f t="shared" si="15"/>
        <v>8.48E-2</v>
      </c>
      <c r="L136" s="39">
        <f t="shared" si="16"/>
        <v>-2.3744000000000001E-2</v>
      </c>
      <c r="M136" s="40">
        <f t="shared" si="17"/>
        <v>0.72</v>
      </c>
      <c r="N136" s="12">
        <f t="shared" si="18"/>
        <v>68875112.950271994</v>
      </c>
      <c r="O136">
        <f t="shared" si="19"/>
        <v>-26784766.147328001</v>
      </c>
      <c r="P136" s="13">
        <f t="shared" si="20"/>
        <v>812206520.63999999</v>
      </c>
    </row>
    <row r="137" spans="1:16" x14ac:dyDescent="0.35">
      <c r="A137" s="19">
        <v>45812</v>
      </c>
      <c r="B137" t="s">
        <v>57</v>
      </c>
      <c r="C137" t="s">
        <v>58</v>
      </c>
      <c r="D137" t="s">
        <v>85</v>
      </c>
      <c r="E137">
        <v>2</v>
      </c>
      <c r="F137" t="s">
        <v>53</v>
      </c>
      <c r="G137">
        <v>1</v>
      </c>
      <c r="H137" s="20">
        <v>355292841</v>
      </c>
      <c r="I137" s="37">
        <f t="shared" si="14"/>
        <v>355292841</v>
      </c>
      <c r="J137" s="45">
        <v>7.0384000000000002E-2</v>
      </c>
      <c r="K137" s="38">
        <f t="shared" si="15"/>
        <v>8.48E-2</v>
      </c>
      <c r="L137" s="39">
        <f t="shared" si="16"/>
        <v>-1.4415999999999998E-2</v>
      </c>
      <c r="M137" s="40">
        <f t="shared" si="17"/>
        <v>0.83000000000000007</v>
      </c>
      <c r="N137" s="12">
        <f t="shared" si="18"/>
        <v>25006931.320944</v>
      </c>
      <c r="O137">
        <f t="shared" si="19"/>
        <v>-5121901.5958559997</v>
      </c>
      <c r="P137" s="13">
        <f t="shared" si="20"/>
        <v>294893058.03000003</v>
      </c>
    </row>
    <row r="138" spans="1:16" x14ac:dyDescent="0.35">
      <c r="A138" s="19">
        <v>45812</v>
      </c>
      <c r="B138" t="s">
        <v>57</v>
      </c>
      <c r="C138" t="s">
        <v>51</v>
      </c>
      <c r="D138" t="s">
        <v>83</v>
      </c>
      <c r="E138">
        <v>2</v>
      </c>
      <c r="F138" t="s">
        <v>63</v>
      </c>
      <c r="G138">
        <v>19</v>
      </c>
      <c r="H138" s="20">
        <v>1736079509</v>
      </c>
      <c r="I138" s="37">
        <f t="shared" si="14"/>
        <v>1736079509</v>
      </c>
      <c r="J138" s="21">
        <v>6.7839999999999998E-2</v>
      </c>
      <c r="K138" s="38">
        <f t="shared" si="15"/>
        <v>8.48E-2</v>
      </c>
      <c r="L138" s="39">
        <f t="shared" si="16"/>
        <v>-1.6960000000000003E-2</v>
      </c>
      <c r="M138" s="40">
        <f t="shared" si="17"/>
        <v>0.79999999999999993</v>
      </c>
      <c r="N138" s="12">
        <f t="shared" si="18"/>
        <v>117775633.89056</v>
      </c>
      <c r="O138">
        <f t="shared" si="19"/>
        <v>-29443908.472640004</v>
      </c>
      <c r="P138" s="13">
        <f t="shared" si="20"/>
        <v>1388863607.1999998</v>
      </c>
    </row>
    <row r="139" spans="1:16" x14ac:dyDescent="0.35">
      <c r="A139" s="19">
        <v>45812</v>
      </c>
      <c r="B139" t="s">
        <v>50</v>
      </c>
      <c r="C139" t="s">
        <v>58</v>
      </c>
      <c r="D139" t="s">
        <v>98</v>
      </c>
      <c r="E139">
        <v>1</v>
      </c>
      <c r="F139" t="s">
        <v>63</v>
      </c>
      <c r="G139">
        <v>46</v>
      </c>
      <c r="H139" s="20">
        <v>59159424.470174015</v>
      </c>
      <c r="I139" s="37">
        <f t="shared" si="14"/>
        <v>1135843202</v>
      </c>
      <c r="J139" s="21">
        <v>3.7236000000000005E-2</v>
      </c>
      <c r="K139" s="38">
        <f t="shared" si="15"/>
        <v>4.2800000000000005E-2</v>
      </c>
      <c r="L139" s="39">
        <f t="shared" si="16"/>
        <v>-5.5639999999999995E-3</v>
      </c>
      <c r="M139" s="40">
        <f t="shared" si="17"/>
        <v>0.87</v>
      </c>
      <c r="N139" s="12">
        <f t="shared" si="18"/>
        <v>42294257.469672009</v>
      </c>
      <c r="O139">
        <f t="shared" si="19"/>
        <v>-6319831.5759279998</v>
      </c>
      <c r="P139" s="13">
        <f t="shared" si="20"/>
        <v>988183585.74000001</v>
      </c>
    </row>
    <row r="140" spans="1:16" x14ac:dyDescent="0.35">
      <c r="A140" s="19">
        <v>45812</v>
      </c>
      <c r="B140" t="s">
        <v>50</v>
      </c>
      <c r="C140" t="s">
        <v>51</v>
      </c>
      <c r="D140" t="s">
        <v>100</v>
      </c>
      <c r="E140">
        <v>2</v>
      </c>
      <c r="F140" t="s">
        <v>53</v>
      </c>
      <c r="G140">
        <v>1</v>
      </c>
      <c r="H140" s="20">
        <v>10942957.077454336</v>
      </c>
      <c r="I140" s="37">
        <f t="shared" si="14"/>
        <v>210101493</v>
      </c>
      <c r="J140" s="21">
        <v>1.9688000000000004E-2</v>
      </c>
      <c r="K140" s="38">
        <f t="shared" si="15"/>
        <v>4.2800000000000005E-2</v>
      </c>
      <c r="L140" s="39">
        <f t="shared" si="16"/>
        <v>-2.3112000000000001E-2</v>
      </c>
      <c r="M140" s="40">
        <f t="shared" si="17"/>
        <v>0.46</v>
      </c>
      <c r="N140" s="12">
        <f t="shared" si="18"/>
        <v>4136478.1941840011</v>
      </c>
      <c r="O140">
        <f t="shared" si="19"/>
        <v>-4855865.706216</v>
      </c>
      <c r="P140" s="13">
        <f t="shared" si="20"/>
        <v>96646686.780000001</v>
      </c>
    </row>
    <row r="141" spans="1:16" x14ac:dyDescent="0.35">
      <c r="A141" s="19">
        <v>45812</v>
      </c>
      <c r="B141" t="s">
        <v>57</v>
      </c>
      <c r="C141" t="s">
        <v>51</v>
      </c>
      <c r="D141" t="s">
        <v>83</v>
      </c>
      <c r="E141">
        <v>2</v>
      </c>
      <c r="F141" t="s">
        <v>53</v>
      </c>
      <c r="G141">
        <v>1</v>
      </c>
      <c r="H141" s="20">
        <v>627017047</v>
      </c>
      <c r="I141" s="37">
        <f t="shared" si="14"/>
        <v>627017047</v>
      </c>
      <c r="J141" s="45">
        <v>7.3775999999999994E-2</v>
      </c>
      <c r="K141" s="38">
        <f t="shared" si="15"/>
        <v>8.48E-2</v>
      </c>
      <c r="L141" s="39">
        <f t="shared" si="16"/>
        <v>-1.1024000000000006E-2</v>
      </c>
      <c r="M141" s="40">
        <f t="shared" si="17"/>
        <v>0.86999999999999988</v>
      </c>
      <c r="N141" s="12">
        <f t="shared" si="18"/>
        <v>46258809.659471996</v>
      </c>
      <c r="O141">
        <f t="shared" si="19"/>
        <v>-6912235.9261280037</v>
      </c>
      <c r="P141" s="13">
        <f t="shared" si="20"/>
        <v>545504830.88999999</v>
      </c>
    </row>
    <row r="142" spans="1:16" x14ac:dyDescent="0.35">
      <c r="A142" s="19">
        <v>45812</v>
      </c>
      <c r="B142" t="s">
        <v>57</v>
      </c>
      <c r="C142" t="s">
        <v>58</v>
      </c>
      <c r="D142" t="s">
        <v>81</v>
      </c>
      <c r="E142">
        <v>2</v>
      </c>
      <c r="F142" t="s">
        <v>63</v>
      </c>
      <c r="G142">
        <v>39</v>
      </c>
      <c r="H142" s="20">
        <v>460626590</v>
      </c>
      <c r="I142" s="37">
        <f t="shared" si="14"/>
        <v>460626590</v>
      </c>
      <c r="J142" s="21">
        <v>6.3600000000000004E-2</v>
      </c>
      <c r="K142" s="38">
        <f t="shared" si="15"/>
        <v>8.48E-2</v>
      </c>
      <c r="L142" s="39">
        <f t="shared" si="16"/>
        <v>-2.1199999999999997E-2</v>
      </c>
      <c r="M142" s="40">
        <f t="shared" si="17"/>
        <v>0.75</v>
      </c>
      <c r="N142" s="12">
        <f t="shared" si="18"/>
        <v>29295851.124000002</v>
      </c>
      <c r="O142">
        <f t="shared" si="19"/>
        <v>-9765283.7079999987</v>
      </c>
      <c r="P142" s="13">
        <f t="shared" si="20"/>
        <v>345469942.5</v>
      </c>
    </row>
    <row r="143" spans="1:16" x14ac:dyDescent="0.35">
      <c r="A143" s="19">
        <v>45812</v>
      </c>
      <c r="B143" t="s">
        <v>57</v>
      </c>
      <c r="C143" t="s">
        <v>51</v>
      </c>
      <c r="D143" t="s">
        <v>62</v>
      </c>
      <c r="E143">
        <v>1</v>
      </c>
      <c r="F143" t="s">
        <v>56</v>
      </c>
      <c r="G143">
        <v>141</v>
      </c>
      <c r="H143" s="20">
        <v>399919529</v>
      </c>
      <c r="I143" s="37">
        <f t="shared" si="14"/>
        <v>399919529</v>
      </c>
      <c r="J143" s="21">
        <v>8.5648000000000002E-2</v>
      </c>
      <c r="K143" s="38">
        <f t="shared" si="15"/>
        <v>8.48E-2</v>
      </c>
      <c r="L143" s="39">
        <f t="shared" si="16"/>
        <v>8.4800000000000153E-4</v>
      </c>
      <c r="M143" s="40">
        <f t="shared" si="17"/>
        <v>1.01</v>
      </c>
      <c r="N143" s="12">
        <f t="shared" si="18"/>
        <v>34252307.819792002</v>
      </c>
      <c r="O143">
        <f t="shared" si="19"/>
        <v>339131.76059200062</v>
      </c>
      <c r="P143" s="13">
        <f t="shared" si="20"/>
        <v>403918724.29000002</v>
      </c>
    </row>
    <row r="144" spans="1:16" x14ac:dyDescent="0.35">
      <c r="A144" s="19">
        <v>45812</v>
      </c>
      <c r="B144" t="s">
        <v>57</v>
      </c>
      <c r="C144" t="s">
        <v>51</v>
      </c>
      <c r="D144" t="s">
        <v>52</v>
      </c>
      <c r="E144">
        <v>4</v>
      </c>
      <c r="F144" t="s">
        <v>53</v>
      </c>
      <c r="G144">
        <v>1</v>
      </c>
      <c r="H144" s="20">
        <v>1430732087</v>
      </c>
      <c r="I144" s="37">
        <f t="shared" si="14"/>
        <v>1430732087</v>
      </c>
      <c r="J144" s="45">
        <v>7.5471999999999997E-2</v>
      </c>
      <c r="K144" s="38">
        <f t="shared" si="15"/>
        <v>8.48E-2</v>
      </c>
      <c r="L144" s="39">
        <f t="shared" si="16"/>
        <v>-9.328000000000003E-3</v>
      </c>
      <c r="M144" s="40">
        <f t="shared" si="17"/>
        <v>0.89</v>
      </c>
      <c r="N144" s="12">
        <f t="shared" si="18"/>
        <v>107980212.07006399</v>
      </c>
      <c r="O144">
        <f t="shared" si="19"/>
        <v>-13345868.907536004</v>
      </c>
      <c r="P144" s="13">
        <f t="shared" si="20"/>
        <v>1273351557.4300001</v>
      </c>
    </row>
    <row r="145" spans="1:16" x14ac:dyDescent="0.35">
      <c r="A145" s="19">
        <v>45812</v>
      </c>
      <c r="B145" t="s">
        <v>57</v>
      </c>
      <c r="C145" t="s">
        <v>51</v>
      </c>
      <c r="D145" t="s">
        <v>90</v>
      </c>
      <c r="E145">
        <v>2</v>
      </c>
      <c r="F145" t="s">
        <v>53</v>
      </c>
      <c r="G145">
        <v>1</v>
      </c>
      <c r="H145" s="20">
        <v>1002975692</v>
      </c>
      <c r="I145" s="37">
        <f t="shared" si="14"/>
        <v>1002975692</v>
      </c>
      <c r="J145" s="45">
        <v>6.3600000000000004E-2</v>
      </c>
      <c r="K145" s="38">
        <f t="shared" si="15"/>
        <v>8.48E-2</v>
      </c>
      <c r="L145" s="39">
        <f t="shared" si="16"/>
        <v>-2.1199999999999997E-2</v>
      </c>
      <c r="M145" s="40">
        <f t="shared" si="17"/>
        <v>0.75</v>
      </c>
      <c r="N145" s="12">
        <f t="shared" si="18"/>
        <v>63789254.011200003</v>
      </c>
      <c r="O145">
        <f t="shared" si="19"/>
        <v>-21263084.670399997</v>
      </c>
      <c r="P145" s="13">
        <f t="shared" si="20"/>
        <v>752231769</v>
      </c>
    </row>
    <row r="146" spans="1:16" x14ac:dyDescent="0.35">
      <c r="A146" s="19">
        <v>45812</v>
      </c>
      <c r="B146" t="s">
        <v>57</v>
      </c>
      <c r="C146" t="s">
        <v>51</v>
      </c>
      <c r="D146" t="s">
        <v>85</v>
      </c>
      <c r="E146">
        <v>3</v>
      </c>
      <c r="F146" t="s">
        <v>63</v>
      </c>
      <c r="G146">
        <v>1</v>
      </c>
      <c r="H146" s="20">
        <v>1165154711</v>
      </c>
      <c r="I146" s="37">
        <f t="shared" si="14"/>
        <v>1165154711</v>
      </c>
      <c r="J146" s="21">
        <v>7.7168E-2</v>
      </c>
      <c r="K146" s="38">
        <f t="shared" si="15"/>
        <v>8.48E-2</v>
      </c>
      <c r="L146" s="39">
        <f t="shared" si="16"/>
        <v>-7.6319999999999999E-3</v>
      </c>
      <c r="M146" s="40">
        <f t="shared" si="17"/>
        <v>0.91</v>
      </c>
      <c r="N146" s="12">
        <f t="shared" si="18"/>
        <v>89912658.738447994</v>
      </c>
      <c r="O146">
        <f t="shared" si="19"/>
        <v>-8892460.7543519996</v>
      </c>
      <c r="P146" s="13">
        <f t="shared" si="20"/>
        <v>1060290787.01</v>
      </c>
    </row>
    <row r="147" spans="1:16" x14ac:dyDescent="0.35">
      <c r="A147" s="19">
        <v>45812</v>
      </c>
      <c r="B147" t="s">
        <v>57</v>
      </c>
      <c r="C147" t="s">
        <v>51</v>
      </c>
      <c r="D147" t="s">
        <v>89</v>
      </c>
      <c r="E147">
        <v>2</v>
      </c>
      <c r="F147" t="s">
        <v>63</v>
      </c>
      <c r="G147">
        <v>2</v>
      </c>
      <c r="H147" s="20">
        <v>618932754</v>
      </c>
      <c r="I147" s="37">
        <f t="shared" si="14"/>
        <v>618932754</v>
      </c>
      <c r="J147" s="21">
        <v>6.6144000000000008E-2</v>
      </c>
      <c r="K147" s="38">
        <f t="shared" si="15"/>
        <v>8.48E-2</v>
      </c>
      <c r="L147" s="39">
        <f t="shared" si="16"/>
        <v>-1.8655999999999992E-2</v>
      </c>
      <c r="M147" s="40">
        <f t="shared" si="17"/>
        <v>0.78000000000000014</v>
      </c>
      <c r="N147" s="12">
        <f t="shared" si="18"/>
        <v>40938688.080576003</v>
      </c>
      <c r="O147">
        <f t="shared" si="19"/>
        <v>-11546809.458623994</v>
      </c>
      <c r="P147" s="13">
        <f t="shared" si="20"/>
        <v>482767548.12000006</v>
      </c>
    </row>
    <row r="148" spans="1:16" x14ac:dyDescent="0.35">
      <c r="A148" s="19">
        <v>45812</v>
      </c>
      <c r="B148" t="s">
        <v>57</v>
      </c>
      <c r="C148" t="s">
        <v>58</v>
      </c>
      <c r="D148" t="s">
        <v>104</v>
      </c>
      <c r="E148">
        <v>1</v>
      </c>
      <c r="F148" t="s">
        <v>53</v>
      </c>
      <c r="G148">
        <v>1</v>
      </c>
      <c r="H148" s="20">
        <v>887733101</v>
      </c>
      <c r="I148" s="37">
        <f t="shared" si="14"/>
        <v>887733101</v>
      </c>
      <c r="J148" s="45">
        <v>6.3600000000000004E-2</v>
      </c>
      <c r="K148" s="38">
        <f t="shared" si="15"/>
        <v>8.48E-2</v>
      </c>
      <c r="L148" s="39">
        <f t="shared" si="16"/>
        <v>-2.1199999999999997E-2</v>
      </c>
      <c r="M148" s="40">
        <f t="shared" si="17"/>
        <v>0.75</v>
      </c>
      <c r="N148" s="12">
        <f t="shared" si="18"/>
        <v>56459825.2236</v>
      </c>
      <c r="O148">
        <f t="shared" si="19"/>
        <v>-18819941.741199996</v>
      </c>
      <c r="P148" s="13">
        <f t="shared" si="20"/>
        <v>665799825.75</v>
      </c>
    </row>
    <row r="149" spans="1:16" x14ac:dyDescent="0.35">
      <c r="A149" s="19">
        <v>45812</v>
      </c>
      <c r="B149" t="s">
        <v>50</v>
      </c>
      <c r="C149" t="s">
        <v>54</v>
      </c>
      <c r="D149" t="s">
        <v>91</v>
      </c>
      <c r="E149">
        <v>3</v>
      </c>
      <c r="F149" t="s">
        <v>63</v>
      </c>
      <c r="G149">
        <v>29</v>
      </c>
      <c r="H149" s="20">
        <v>58752714.261160329</v>
      </c>
      <c r="I149" s="37">
        <f t="shared" si="14"/>
        <v>1128034488</v>
      </c>
      <c r="J149" s="21">
        <v>4.3656000000000007E-2</v>
      </c>
      <c r="K149" s="38">
        <f t="shared" si="15"/>
        <v>4.2800000000000005E-2</v>
      </c>
      <c r="L149" s="39">
        <f t="shared" si="16"/>
        <v>8.5600000000000259E-4</v>
      </c>
      <c r="M149" s="40">
        <f t="shared" si="17"/>
        <v>1.02</v>
      </c>
      <c r="N149" s="12">
        <f t="shared" si="18"/>
        <v>49245473.608128011</v>
      </c>
      <c r="O149">
        <f t="shared" si="19"/>
        <v>965597.52172800293</v>
      </c>
      <c r="P149" s="13">
        <f t="shared" si="20"/>
        <v>1150595177.76</v>
      </c>
    </row>
    <row r="150" spans="1:16" x14ac:dyDescent="0.35">
      <c r="A150" s="19">
        <v>45812</v>
      </c>
      <c r="B150" t="s">
        <v>57</v>
      </c>
      <c r="C150" t="s">
        <v>51</v>
      </c>
      <c r="D150" t="s">
        <v>94</v>
      </c>
      <c r="E150">
        <v>2</v>
      </c>
      <c r="F150" t="s">
        <v>63</v>
      </c>
      <c r="G150">
        <v>43</v>
      </c>
      <c r="H150" s="20">
        <v>1605688130</v>
      </c>
      <c r="I150" s="37">
        <f t="shared" si="14"/>
        <v>1605688130</v>
      </c>
      <c r="J150" s="21">
        <v>7.7168E-2</v>
      </c>
      <c r="K150" s="38">
        <f t="shared" si="15"/>
        <v>8.48E-2</v>
      </c>
      <c r="L150" s="39">
        <f t="shared" si="16"/>
        <v>-7.6319999999999999E-3</v>
      </c>
      <c r="M150" s="40">
        <f t="shared" si="17"/>
        <v>0.91</v>
      </c>
      <c r="N150" s="12">
        <f t="shared" si="18"/>
        <v>123907741.61584</v>
      </c>
      <c r="O150">
        <f t="shared" si="19"/>
        <v>-12254611.80816</v>
      </c>
      <c r="P150" s="13">
        <f t="shared" si="20"/>
        <v>1461176198.3</v>
      </c>
    </row>
    <row r="151" spans="1:16" x14ac:dyDescent="0.35">
      <c r="A151" s="19">
        <v>45812</v>
      </c>
      <c r="B151" t="s">
        <v>57</v>
      </c>
      <c r="C151" t="s">
        <v>51</v>
      </c>
      <c r="D151" t="s">
        <v>89</v>
      </c>
      <c r="E151">
        <v>2</v>
      </c>
      <c r="F151" t="s">
        <v>53</v>
      </c>
      <c r="G151">
        <v>1</v>
      </c>
      <c r="H151" s="20">
        <v>138322851</v>
      </c>
      <c r="I151" s="37">
        <f t="shared" si="14"/>
        <v>138322851</v>
      </c>
      <c r="J151" s="45">
        <v>5.1727999999999996E-2</v>
      </c>
      <c r="K151" s="38">
        <f t="shared" si="15"/>
        <v>8.48E-2</v>
      </c>
      <c r="L151" s="39">
        <f t="shared" si="16"/>
        <v>-3.3072000000000004E-2</v>
      </c>
      <c r="M151" s="40">
        <f t="shared" si="17"/>
        <v>0.61</v>
      </c>
      <c r="N151" s="12">
        <f t="shared" si="18"/>
        <v>7155164.4365279991</v>
      </c>
      <c r="O151">
        <f t="shared" si="19"/>
        <v>-4574613.3282720009</v>
      </c>
      <c r="P151" s="13">
        <f t="shared" si="20"/>
        <v>84376939.109999999</v>
      </c>
    </row>
    <row r="152" spans="1:16" x14ac:dyDescent="0.35">
      <c r="A152" s="19">
        <v>45812</v>
      </c>
      <c r="B152" t="s">
        <v>50</v>
      </c>
      <c r="C152" t="s">
        <v>58</v>
      </c>
      <c r="D152" t="s">
        <v>104</v>
      </c>
      <c r="E152">
        <v>2</v>
      </c>
      <c r="F152" t="s">
        <v>53</v>
      </c>
      <c r="G152">
        <v>1</v>
      </c>
      <c r="H152" s="20">
        <v>71556749.584628925</v>
      </c>
      <c r="I152" s="37">
        <f t="shared" si="14"/>
        <v>1373868125</v>
      </c>
      <c r="J152" s="21">
        <v>3.4668000000000004E-2</v>
      </c>
      <c r="K152" s="38">
        <f t="shared" si="15"/>
        <v>4.2800000000000005E-2</v>
      </c>
      <c r="L152" s="39">
        <f t="shared" si="16"/>
        <v>-8.1320000000000003E-3</v>
      </c>
      <c r="M152" s="40">
        <f t="shared" si="17"/>
        <v>0.81</v>
      </c>
      <c r="N152" s="12">
        <f t="shared" si="18"/>
        <v>47629260.157500006</v>
      </c>
      <c r="O152">
        <f t="shared" si="19"/>
        <v>-11172295.592500001</v>
      </c>
      <c r="P152" s="13">
        <f t="shared" si="20"/>
        <v>1112833181.25</v>
      </c>
    </row>
    <row r="153" spans="1:16" x14ac:dyDescent="0.35">
      <c r="A153" s="19">
        <v>45812</v>
      </c>
      <c r="B153" t="s">
        <v>57</v>
      </c>
      <c r="C153" t="s">
        <v>51</v>
      </c>
      <c r="D153" t="s">
        <v>105</v>
      </c>
      <c r="E153">
        <v>1</v>
      </c>
      <c r="F153" t="s">
        <v>63</v>
      </c>
      <c r="G153">
        <v>59</v>
      </c>
      <c r="H153" s="20">
        <v>1746606639</v>
      </c>
      <c r="I153" s="37">
        <f t="shared" si="14"/>
        <v>1746606639</v>
      </c>
      <c r="J153" s="21">
        <v>7.1232000000000004E-2</v>
      </c>
      <c r="K153" s="38">
        <f t="shared" si="15"/>
        <v>8.48E-2</v>
      </c>
      <c r="L153" s="39">
        <f t="shared" si="16"/>
        <v>-1.3567999999999997E-2</v>
      </c>
      <c r="M153" s="40">
        <f t="shared" si="17"/>
        <v>0.84000000000000008</v>
      </c>
      <c r="N153" s="12">
        <f t="shared" si="18"/>
        <v>124414284.10924801</v>
      </c>
      <c r="O153">
        <f t="shared" si="19"/>
        <v>-23697958.877951995</v>
      </c>
      <c r="P153" s="13">
        <f t="shared" si="20"/>
        <v>1467149576.7600002</v>
      </c>
    </row>
    <row r="154" spans="1:16" x14ac:dyDescent="0.35">
      <c r="A154" s="19">
        <v>45812</v>
      </c>
      <c r="B154" t="s">
        <v>57</v>
      </c>
      <c r="C154" t="s">
        <v>58</v>
      </c>
      <c r="D154" t="s">
        <v>66</v>
      </c>
      <c r="E154">
        <v>2</v>
      </c>
      <c r="F154" t="s">
        <v>63</v>
      </c>
      <c r="G154">
        <v>48</v>
      </c>
      <c r="H154" s="20">
        <v>231608930</v>
      </c>
      <c r="I154" s="37">
        <f t="shared" si="14"/>
        <v>231608930</v>
      </c>
      <c r="J154" s="21">
        <v>7.1232000000000004E-2</v>
      </c>
      <c r="K154" s="38">
        <f t="shared" si="15"/>
        <v>8.48E-2</v>
      </c>
      <c r="L154" s="39">
        <f t="shared" si="16"/>
        <v>-1.3567999999999997E-2</v>
      </c>
      <c r="M154" s="40">
        <f t="shared" si="17"/>
        <v>0.84000000000000008</v>
      </c>
      <c r="N154" s="12">
        <f t="shared" si="18"/>
        <v>16497967.301760001</v>
      </c>
      <c r="O154">
        <f t="shared" si="19"/>
        <v>-3142469.9622399993</v>
      </c>
      <c r="P154" s="13">
        <f t="shared" si="20"/>
        <v>194551501.20000002</v>
      </c>
    </row>
    <row r="155" spans="1:16" x14ac:dyDescent="0.35">
      <c r="A155" s="19">
        <v>45812</v>
      </c>
      <c r="B155" t="s">
        <v>57</v>
      </c>
      <c r="C155" t="s">
        <v>54</v>
      </c>
      <c r="D155" t="s">
        <v>105</v>
      </c>
      <c r="E155">
        <v>2</v>
      </c>
      <c r="F155" t="s">
        <v>63</v>
      </c>
      <c r="G155">
        <v>17</v>
      </c>
      <c r="H155" s="20">
        <v>583554428</v>
      </c>
      <c r="I155" s="37">
        <f t="shared" si="14"/>
        <v>583554428</v>
      </c>
      <c r="J155" s="21">
        <v>8.3103999999999997E-2</v>
      </c>
      <c r="K155" s="38">
        <f t="shared" si="15"/>
        <v>8.48E-2</v>
      </c>
      <c r="L155" s="39">
        <f t="shared" si="16"/>
        <v>-1.6960000000000031E-3</v>
      </c>
      <c r="M155" s="40">
        <f t="shared" si="17"/>
        <v>0.98</v>
      </c>
      <c r="N155" s="12">
        <f t="shared" si="18"/>
        <v>48495707.184511997</v>
      </c>
      <c r="O155">
        <f t="shared" si="19"/>
        <v>-989708.30988800176</v>
      </c>
      <c r="P155" s="13">
        <f t="shared" si="20"/>
        <v>571883339.43999994</v>
      </c>
    </row>
    <row r="156" spans="1:16" x14ac:dyDescent="0.35">
      <c r="A156" s="19">
        <v>45812</v>
      </c>
      <c r="B156" t="s">
        <v>57</v>
      </c>
      <c r="C156" t="s">
        <v>51</v>
      </c>
      <c r="D156" t="s">
        <v>74</v>
      </c>
      <c r="E156">
        <v>1</v>
      </c>
      <c r="F156" t="s">
        <v>53</v>
      </c>
      <c r="G156">
        <v>1</v>
      </c>
      <c r="H156" s="20">
        <v>294591284</v>
      </c>
      <c r="I156" s="37">
        <f t="shared" si="14"/>
        <v>294591284</v>
      </c>
      <c r="J156" s="45">
        <v>3.9008000000000001E-2</v>
      </c>
      <c r="K156" s="38">
        <f t="shared" si="15"/>
        <v>8.48E-2</v>
      </c>
      <c r="L156" s="39">
        <f t="shared" si="16"/>
        <v>-4.5791999999999999E-2</v>
      </c>
      <c r="M156" s="40">
        <f t="shared" si="17"/>
        <v>0.46</v>
      </c>
      <c r="N156" s="12">
        <f t="shared" si="18"/>
        <v>11491416.806272</v>
      </c>
      <c r="O156">
        <f t="shared" si="19"/>
        <v>-13489924.076927999</v>
      </c>
      <c r="P156" s="13">
        <f t="shared" si="20"/>
        <v>135511990.64000002</v>
      </c>
    </row>
    <row r="157" spans="1:16" x14ac:dyDescent="0.35">
      <c r="A157" s="19">
        <v>45812</v>
      </c>
      <c r="B157" t="s">
        <v>57</v>
      </c>
      <c r="C157" t="s">
        <v>54</v>
      </c>
      <c r="D157" t="s">
        <v>65</v>
      </c>
      <c r="E157">
        <v>3</v>
      </c>
      <c r="F157" t="s">
        <v>63</v>
      </c>
      <c r="G157">
        <v>7</v>
      </c>
      <c r="H157" s="20">
        <v>1439741149</v>
      </c>
      <c r="I157" s="37">
        <f t="shared" si="14"/>
        <v>1439741149</v>
      </c>
      <c r="J157" s="21">
        <v>7.7168E-2</v>
      </c>
      <c r="K157" s="38">
        <f t="shared" si="15"/>
        <v>8.48E-2</v>
      </c>
      <c r="L157" s="39">
        <f t="shared" si="16"/>
        <v>-7.6319999999999999E-3</v>
      </c>
      <c r="M157" s="40">
        <f t="shared" si="17"/>
        <v>0.91</v>
      </c>
      <c r="N157" s="12">
        <f t="shared" si="18"/>
        <v>111101944.98603199</v>
      </c>
      <c r="O157">
        <f t="shared" si="19"/>
        <v>-10988104.449168</v>
      </c>
      <c r="P157" s="13">
        <f t="shared" si="20"/>
        <v>1310164445.5900002</v>
      </c>
    </row>
    <row r="158" spans="1:16" x14ac:dyDescent="0.35">
      <c r="A158" s="19">
        <v>45812</v>
      </c>
      <c r="B158" t="s">
        <v>57</v>
      </c>
      <c r="C158" t="s">
        <v>54</v>
      </c>
      <c r="D158" t="s">
        <v>75</v>
      </c>
      <c r="E158">
        <v>3</v>
      </c>
      <c r="F158" t="s">
        <v>53</v>
      </c>
      <c r="G158">
        <v>1</v>
      </c>
      <c r="H158" s="20">
        <v>418596429</v>
      </c>
      <c r="I158" s="37">
        <f t="shared" si="14"/>
        <v>418596429</v>
      </c>
      <c r="J158" s="45">
        <v>6.699200000000001E-2</v>
      </c>
      <c r="K158" s="38">
        <f t="shared" si="15"/>
        <v>8.48E-2</v>
      </c>
      <c r="L158" s="39">
        <f t="shared" si="16"/>
        <v>-1.7807999999999991E-2</v>
      </c>
      <c r="M158" s="40">
        <f t="shared" si="17"/>
        <v>0.79000000000000015</v>
      </c>
      <c r="N158" s="12">
        <f t="shared" si="18"/>
        <v>28042611.971568003</v>
      </c>
      <c r="O158">
        <f t="shared" si="19"/>
        <v>-7454365.2076319959</v>
      </c>
      <c r="P158" s="13">
        <f t="shared" si="20"/>
        <v>330691178.91000009</v>
      </c>
    </row>
    <row r="159" spans="1:16" x14ac:dyDescent="0.35">
      <c r="A159" s="19">
        <v>45812</v>
      </c>
      <c r="B159" t="s">
        <v>57</v>
      </c>
      <c r="C159" t="s">
        <v>54</v>
      </c>
      <c r="D159" t="s">
        <v>101</v>
      </c>
      <c r="E159">
        <v>2</v>
      </c>
      <c r="F159" t="s">
        <v>53</v>
      </c>
      <c r="G159">
        <v>1</v>
      </c>
      <c r="H159" s="20">
        <v>293771003</v>
      </c>
      <c r="I159" s="37">
        <f t="shared" si="14"/>
        <v>293771003</v>
      </c>
      <c r="J159" s="45">
        <v>7.3775999999999994E-2</v>
      </c>
      <c r="K159" s="38">
        <f t="shared" si="15"/>
        <v>8.48E-2</v>
      </c>
      <c r="L159" s="39">
        <f t="shared" si="16"/>
        <v>-1.1024000000000006E-2</v>
      </c>
      <c r="M159" s="40">
        <f t="shared" si="17"/>
        <v>0.86999999999999988</v>
      </c>
      <c r="N159" s="12">
        <f t="shared" si="18"/>
        <v>21673249.517327998</v>
      </c>
      <c r="O159">
        <f t="shared" si="19"/>
        <v>-3238531.537072002</v>
      </c>
      <c r="P159" s="13">
        <f t="shared" si="20"/>
        <v>255580772.60999995</v>
      </c>
    </row>
    <row r="160" spans="1:16" x14ac:dyDescent="0.35">
      <c r="A160" s="19">
        <v>45812</v>
      </c>
      <c r="B160" t="s">
        <v>57</v>
      </c>
      <c r="C160" t="s">
        <v>51</v>
      </c>
      <c r="D160" t="s">
        <v>71</v>
      </c>
      <c r="E160">
        <v>4</v>
      </c>
      <c r="F160" t="s">
        <v>53</v>
      </c>
      <c r="G160">
        <v>1</v>
      </c>
      <c r="H160" s="20">
        <v>899200427</v>
      </c>
      <c r="I160" s="37">
        <f t="shared" si="14"/>
        <v>899200427</v>
      </c>
      <c r="J160" s="45">
        <v>7.3775999999999994E-2</v>
      </c>
      <c r="K160" s="38">
        <f t="shared" si="15"/>
        <v>8.48E-2</v>
      </c>
      <c r="L160" s="39">
        <f t="shared" si="16"/>
        <v>-1.1024000000000006E-2</v>
      </c>
      <c r="M160" s="40">
        <f t="shared" si="17"/>
        <v>0.86999999999999988</v>
      </c>
      <c r="N160" s="12">
        <f t="shared" si="18"/>
        <v>66339410.702351995</v>
      </c>
      <c r="O160">
        <f t="shared" si="19"/>
        <v>-9912785.5072480049</v>
      </c>
      <c r="P160" s="13">
        <f t="shared" si="20"/>
        <v>782304371.48999989</v>
      </c>
    </row>
    <row r="161" spans="1:16" x14ac:dyDescent="0.35">
      <c r="A161" s="19">
        <v>45812</v>
      </c>
      <c r="B161" t="s">
        <v>50</v>
      </c>
      <c r="C161" t="s">
        <v>58</v>
      </c>
      <c r="D161" t="s">
        <v>92</v>
      </c>
      <c r="E161">
        <v>2</v>
      </c>
      <c r="F161" t="s">
        <v>53</v>
      </c>
      <c r="G161">
        <v>1</v>
      </c>
      <c r="H161" s="20">
        <v>23881704.349547129</v>
      </c>
      <c r="I161" s="37">
        <f t="shared" si="14"/>
        <v>458521559</v>
      </c>
      <c r="J161" s="21">
        <v>3.5096000000000002E-2</v>
      </c>
      <c r="K161" s="38">
        <f t="shared" si="15"/>
        <v>4.2800000000000005E-2</v>
      </c>
      <c r="L161" s="39">
        <f t="shared" si="16"/>
        <v>-7.7040000000000025E-3</v>
      </c>
      <c r="M161" s="40">
        <f t="shared" si="17"/>
        <v>0.82</v>
      </c>
      <c r="N161" s="12">
        <f t="shared" si="18"/>
        <v>16092272.634664001</v>
      </c>
      <c r="O161">
        <f t="shared" si="19"/>
        <v>-3532450.0905360011</v>
      </c>
      <c r="P161" s="13">
        <f t="shared" si="20"/>
        <v>375987678.38</v>
      </c>
    </row>
    <row r="162" spans="1:16" x14ac:dyDescent="0.35">
      <c r="A162" s="19">
        <v>45812</v>
      </c>
      <c r="B162" t="s">
        <v>57</v>
      </c>
      <c r="C162" t="s">
        <v>54</v>
      </c>
      <c r="D162" t="s">
        <v>70</v>
      </c>
      <c r="E162">
        <v>4</v>
      </c>
      <c r="F162" t="s">
        <v>53</v>
      </c>
      <c r="G162">
        <v>1</v>
      </c>
      <c r="H162" s="20">
        <v>534500248</v>
      </c>
      <c r="I162" s="37">
        <f t="shared" si="14"/>
        <v>534500248</v>
      </c>
      <c r="J162" s="45">
        <v>3.9855999999999996E-2</v>
      </c>
      <c r="K162" s="38">
        <f t="shared" si="15"/>
        <v>8.48E-2</v>
      </c>
      <c r="L162" s="39">
        <f t="shared" si="16"/>
        <v>-4.4944000000000005E-2</v>
      </c>
      <c r="M162" s="40">
        <f t="shared" si="17"/>
        <v>0.47</v>
      </c>
      <c r="N162" s="12">
        <f t="shared" si="18"/>
        <v>21303041.884287998</v>
      </c>
      <c r="O162">
        <f t="shared" si="19"/>
        <v>-24022579.146112002</v>
      </c>
      <c r="P162" s="13">
        <f t="shared" si="20"/>
        <v>251215116.55999997</v>
      </c>
    </row>
    <row r="163" spans="1:16" x14ac:dyDescent="0.35">
      <c r="A163" s="19">
        <v>45812</v>
      </c>
      <c r="B163" t="s">
        <v>57</v>
      </c>
      <c r="C163" t="s">
        <v>58</v>
      </c>
      <c r="D163" t="s">
        <v>104</v>
      </c>
      <c r="E163">
        <v>1</v>
      </c>
      <c r="F163" t="s">
        <v>63</v>
      </c>
      <c r="G163">
        <v>51</v>
      </c>
      <c r="H163" s="20">
        <v>238318197</v>
      </c>
      <c r="I163" s="37">
        <f t="shared" si="14"/>
        <v>238318197</v>
      </c>
      <c r="J163" s="21">
        <v>7.4623999999999996E-2</v>
      </c>
      <c r="K163" s="38">
        <f t="shared" si="15"/>
        <v>8.48E-2</v>
      </c>
      <c r="L163" s="39">
        <f t="shared" si="16"/>
        <v>-1.0176000000000004E-2</v>
      </c>
      <c r="M163" s="40">
        <f t="shared" si="17"/>
        <v>0.87999999999999989</v>
      </c>
      <c r="N163" s="12">
        <f t="shared" si="18"/>
        <v>17784257.132927999</v>
      </c>
      <c r="O163">
        <f t="shared" si="19"/>
        <v>-2425125.972672001</v>
      </c>
      <c r="P163" s="13">
        <f t="shared" si="20"/>
        <v>209720013.35999998</v>
      </c>
    </row>
    <row r="164" spans="1:16" x14ac:dyDescent="0.35">
      <c r="A164" s="19">
        <v>45812</v>
      </c>
      <c r="B164" t="s">
        <v>50</v>
      </c>
      <c r="C164" t="s">
        <v>54</v>
      </c>
      <c r="D164" t="s">
        <v>64</v>
      </c>
      <c r="E164">
        <v>5</v>
      </c>
      <c r="F164" t="s">
        <v>53</v>
      </c>
      <c r="G164">
        <v>1</v>
      </c>
      <c r="H164" s="20">
        <v>77080971.681849197</v>
      </c>
      <c r="I164" s="37">
        <f t="shared" si="14"/>
        <v>1479931532</v>
      </c>
      <c r="J164" s="21">
        <v>2.7392000000000003E-2</v>
      </c>
      <c r="K164" s="38">
        <f t="shared" si="15"/>
        <v>4.2800000000000005E-2</v>
      </c>
      <c r="L164" s="39">
        <f t="shared" si="16"/>
        <v>-1.5408000000000002E-2</v>
      </c>
      <c r="M164" s="40">
        <f t="shared" si="17"/>
        <v>0.64</v>
      </c>
      <c r="N164" s="12">
        <f t="shared" si="18"/>
        <v>40538284.524544008</v>
      </c>
      <c r="O164">
        <f t="shared" si="19"/>
        <v>-22802785.045056004</v>
      </c>
      <c r="P164" s="13">
        <f t="shared" si="20"/>
        <v>947156180.48000002</v>
      </c>
    </row>
    <row r="165" spans="1:16" x14ac:dyDescent="0.35">
      <c r="A165" s="19">
        <v>45812</v>
      </c>
      <c r="B165" t="s">
        <v>57</v>
      </c>
      <c r="C165" t="s">
        <v>54</v>
      </c>
      <c r="D165" t="s">
        <v>104</v>
      </c>
      <c r="E165">
        <v>2</v>
      </c>
      <c r="F165" t="s">
        <v>63</v>
      </c>
      <c r="G165">
        <v>51</v>
      </c>
      <c r="H165" s="20">
        <v>1899036866</v>
      </c>
      <c r="I165" s="37">
        <f t="shared" si="14"/>
        <v>1899036866</v>
      </c>
      <c r="J165" s="21">
        <v>6.1904000000000001E-2</v>
      </c>
      <c r="K165" s="38">
        <f t="shared" si="15"/>
        <v>8.48E-2</v>
      </c>
      <c r="L165" s="39">
        <f t="shared" si="16"/>
        <v>-2.2896E-2</v>
      </c>
      <c r="M165" s="40">
        <f t="shared" si="17"/>
        <v>0.73</v>
      </c>
      <c r="N165" s="12">
        <f t="shared" si="18"/>
        <v>117557978.15286399</v>
      </c>
      <c r="O165">
        <f t="shared" si="19"/>
        <v>-43480348.083935998</v>
      </c>
      <c r="P165" s="13">
        <f t="shared" si="20"/>
        <v>1386296912.1800001</v>
      </c>
    </row>
    <row r="166" spans="1:16" x14ac:dyDescent="0.35">
      <c r="A166" s="19">
        <v>45812</v>
      </c>
      <c r="B166" t="s">
        <v>57</v>
      </c>
      <c r="C166" t="s">
        <v>51</v>
      </c>
      <c r="D166" t="s">
        <v>92</v>
      </c>
      <c r="E166">
        <v>3</v>
      </c>
      <c r="F166" t="s">
        <v>53</v>
      </c>
      <c r="G166">
        <v>1</v>
      </c>
      <c r="H166" s="20">
        <v>1218375776</v>
      </c>
      <c r="I166" s="37">
        <f t="shared" si="14"/>
        <v>1218375776</v>
      </c>
      <c r="J166" s="45">
        <v>5.3423999999999999E-2</v>
      </c>
      <c r="K166" s="38">
        <f t="shared" si="15"/>
        <v>8.48E-2</v>
      </c>
      <c r="L166" s="39">
        <f t="shared" si="16"/>
        <v>-3.1376000000000001E-2</v>
      </c>
      <c r="M166" s="40">
        <f t="shared" si="17"/>
        <v>0.63</v>
      </c>
      <c r="N166" s="12">
        <f t="shared" si="18"/>
        <v>65090507.457024001</v>
      </c>
      <c r="O166">
        <f t="shared" si="19"/>
        <v>-38227758.347776003</v>
      </c>
      <c r="P166" s="13">
        <f t="shared" si="20"/>
        <v>767576738.88</v>
      </c>
    </row>
    <row r="167" spans="1:16" x14ac:dyDescent="0.35">
      <c r="A167" s="19">
        <v>45812</v>
      </c>
      <c r="B167" t="s">
        <v>57</v>
      </c>
      <c r="C167" t="s">
        <v>58</v>
      </c>
      <c r="D167" t="s">
        <v>90</v>
      </c>
      <c r="E167">
        <v>2</v>
      </c>
      <c r="F167" t="s">
        <v>63</v>
      </c>
      <c r="G167">
        <v>27</v>
      </c>
      <c r="H167" s="20">
        <v>1691892423</v>
      </c>
      <c r="I167" s="37">
        <f t="shared" si="14"/>
        <v>1691892423</v>
      </c>
      <c r="J167" s="21">
        <v>8.3951999999999999E-2</v>
      </c>
      <c r="K167" s="38">
        <f t="shared" si="15"/>
        <v>8.48E-2</v>
      </c>
      <c r="L167" s="39">
        <f t="shared" si="16"/>
        <v>-8.4800000000000153E-4</v>
      </c>
      <c r="M167" s="40">
        <f t="shared" si="17"/>
        <v>0.99</v>
      </c>
      <c r="N167" s="12">
        <f t="shared" si="18"/>
        <v>142037752.695696</v>
      </c>
      <c r="O167">
        <f t="shared" si="19"/>
        <v>-1434724.7747040025</v>
      </c>
      <c r="P167" s="13">
        <f t="shared" si="20"/>
        <v>1674973498.77</v>
      </c>
    </row>
    <row r="168" spans="1:16" x14ac:dyDescent="0.35">
      <c r="A168" s="19">
        <v>45812</v>
      </c>
      <c r="B168" t="s">
        <v>57</v>
      </c>
      <c r="C168" t="s">
        <v>58</v>
      </c>
      <c r="D168" t="s">
        <v>74</v>
      </c>
      <c r="E168">
        <v>2</v>
      </c>
      <c r="F168" t="s">
        <v>53</v>
      </c>
      <c r="G168">
        <v>1</v>
      </c>
      <c r="H168" s="20">
        <v>546543086</v>
      </c>
      <c r="I168" s="37">
        <f t="shared" si="14"/>
        <v>546543086</v>
      </c>
      <c r="J168" s="45">
        <v>7.8864000000000004E-2</v>
      </c>
      <c r="K168" s="38">
        <f t="shared" si="15"/>
        <v>8.48E-2</v>
      </c>
      <c r="L168" s="39">
        <f t="shared" si="16"/>
        <v>-5.9359999999999968E-3</v>
      </c>
      <c r="M168" s="40">
        <f t="shared" si="17"/>
        <v>0.93</v>
      </c>
      <c r="N168" s="12">
        <f t="shared" si="18"/>
        <v>43102573.934303999</v>
      </c>
      <c r="O168">
        <f t="shared" si="19"/>
        <v>-3244279.7584959981</v>
      </c>
      <c r="P168" s="13">
        <f t="shared" si="20"/>
        <v>508285069.98000002</v>
      </c>
    </row>
    <row r="169" spans="1:16" x14ac:dyDescent="0.35">
      <c r="A169" s="19">
        <v>45812</v>
      </c>
      <c r="B169" t="s">
        <v>50</v>
      </c>
      <c r="C169" t="s">
        <v>51</v>
      </c>
      <c r="D169" t="s">
        <v>73</v>
      </c>
      <c r="E169">
        <v>2</v>
      </c>
      <c r="F169" t="s">
        <v>63</v>
      </c>
      <c r="G169">
        <v>58</v>
      </c>
      <c r="H169" s="20">
        <v>17184351.161736902</v>
      </c>
      <c r="I169" s="37">
        <f t="shared" si="14"/>
        <v>329934387</v>
      </c>
      <c r="J169" s="21">
        <v>2.9960000000000001E-2</v>
      </c>
      <c r="K169" s="38">
        <f t="shared" si="15"/>
        <v>4.2800000000000005E-2</v>
      </c>
      <c r="L169" s="39">
        <f t="shared" si="16"/>
        <v>-1.2840000000000004E-2</v>
      </c>
      <c r="M169" s="40">
        <f t="shared" si="17"/>
        <v>0.7</v>
      </c>
      <c r="N169" s="12">
        <f t="shared" si="18"/>
        <v>9884834.2345199995</v>
      </c>
      <c r="O169">
        <f t="shared" si="19"/>
        <v>-4236357.5290800016</v>
      </c>
      <c r="P169" s="13">
        <f t="shared" si="20"/>
        <v>230954070.89999998</v>
      </c>
    </row>
    <row r="170" spans="1:16" x14ac:dyDescent="0.35">
      <c r="A170" s="19">
        <v>45812</v>
      </c>
      <c r="B170" t="s">
        <v>57</v>
      </c>
      <c r="C170" t="s">
        <v>54</v>
      </c>
      <c r="D170" t="s">
        <v>102</v>
      </c>
      <c r="E170">
        <v>2</v>
      </c>
      <c r="F170" t="s">
        <v>53</v>
      </c>
      <c r="G170">
        <v>1</v>
      </c>
      <c r="H170" s="20">
        <v>163513728</v>
      </c>
      <c r="I170" s="37">
        <f t="shared" si="14"/>
        <v>163513728</v>
      </c>
      <c r="J170" s="45">
        <v>3.0528E-2</v>
      </c>
      <c r="K170" s="38">
        <f t="shared" si="15"/>
        <v>8.48E-2</v>
      </c>
      <c r="L170" s="39">
        <f t="shared" si="16"/>
        <v>-5.4272000000000001E-2</v>
      </c>
      <c r="M170" s="40">
        <f t="shared" si="17"/>
        <v>0.36</v>
      </c>
      <c r="N170" s="12">
        <f t="shared" si="18"/>
        <v>4991747.0883839997</v>
      </c>
      <c r="O170">
        <f t="shared" si="19"/>
        <v>-8874217.0460160002</v>
      </c>
      <c r="P170" s="13">
        <f t="shared" si="20"/>
        <v>58864942.079999998</v>
      </c>
    </row>
    <row r="171" spans="1:16" x14ac:dyDescent="0.35">
      <c r="A171" s="19">
        <v>45812</v>
      </c>
      <c r="B171" t="s">
        <v>57</v>
      </c>
      <c r="C171" t="s">
        <v>51</v>
      </c>
      <c r="D171" t="s">
        <v>95</v>
      </c>
      <c r="E171">
        <v>3</v>
      </c>
      <c r="F171" t="s">
        <v>53</v>
      </c>
      <c r="G171">
        <v>1</v>
      </c>
      <c r="H171" s="20">
        <v>1074591421</v>
      </c>
      <c r="I171" s="37">
        <f t="shared" si="14"/>
        <v>1074591421</v>
      </c>
      <c r="J171" s="45">
        <v>3.6463999999999996E-2</v>
      </c>
      <c r="K171" s="38">
        <f t="shared" si="15"/>
        <v>8.48E-2</v>
      </c>
      <c r="L171" s="39">
        <f t="shared" si="16"/>
        <v>-4.8336000000000004E-2</v>
      </c>
      <c r="M171" s="40">
        <f t="shared" si="17"/>
        <v>0.42999999999999994</v>
      </c>
      <c r="N171" s="12">
        <f t="shared" si="18"/>
        <v>39183901.575343996</v>
      </c>
      <c r="O171">
        <f t="shared" si="19"/>
        <v>-51941450.925456002</v>
      </c>
      <c r="P171" s="13">
        <f t="shared" si="20"/>
        <v>462074311.02999991</v>
      </c>
    </row>
    <row r="172" spans="1:16" x14ac:dyDescent="0.35">
      <c r="A172" s="19">
        <v>45812</v>
      </c>
      <c r="B172" t="s">
        <v>57</v>
      </c>
      <c r="C172" t="s">
        <v>54</v>
      </c>
      <c r="D172" t="s">
        <v>82</v>
      </c>
      <c r="E172">
        <v>5</v>
      </c>
      <c r="F172" t="s">
        <v>53</v>
      </c>
      <c r="G172">
        <v>1</v>
      </c>
      <c r="H172" s="20">
        <v>1469606433</v>
      </c>
      <c r="I172" s="37">
        <f t="shared" si="14"/>
        <v>1469606433</v>
      </c>
      <c r="J172" s="45">
        <v>2.5440000000000001E-2</v>
      </c>
      <c r="K172" s="38">
        <f t="shared" si="15"/>
        <v>8.48E-2</v>
      </c>
      <c r="L172" s="39">
        <f t="shared" si="16"/>
        <v>-5.9359999999999996E-2</v>
      </c>
      <c r="M172" s="40">
        <f t="shared" si="17"/>
        <v>0.3</v>
      </c>
      <c r="N172" s="12">
        <f t="shared" si="18"/>
        <v>37386787.65552</v>
      </c>
      <c r="O172">
        <f t="shared" si="19"/>
        <v>-87235837.862879992</v>
      </c>
      <c r="P172" s="13">
        <f t="shared" si="20"/>
        <v>440881929.89999998</v>
      </c>
    </row>
    <row r="173" spans="1:16" x14ac:dyDescent="0.35">
      <c r="A173" s="19">
        <v>45812</v>
      </c>
      <c r="B173" t="s">
        <v>57</v>
      </c>
      <c r="C173" t="s">
        <v>51</v>
      </c>
      <c r="D173" t="s">
        <v>103</v>
      </c>
      <c r="E173">
        <v>2</v>
      </c>
      <c r="F173" t="s">
        <v>53</v>
      </c>
      <c r="G173">
        <v>1</v>
      </c>
      <c r="H173" s="20">
        <v>340605286</v>
      </c>
      <c r="I173" s="37">
        <f t="shared" si="14"/>
        <v>340605286</v>
      </c>
      <c r="J173" s="45">
        <v>3.0528E-2</v>
      </c>
      <c r="K173" s="38">
        <f t="shared" si="15"/>
        <v>8.48E-2</v>
      </c>
      <c r="L173" s="39">
        <f t="shared" si="16"/>
        <v>-5.4272000000000001E-2</v>
      </c>
      <c r="M173" s="40">
        <f t="shared" si="17"/>
        <v>0.36</v>
      </c>
      <c r="N173" s="12">
        <f t="shared" si="18"/>
        <v>10397998.171008</v>
      </c>
      <c r="O173">
        <f t="shared" si="19"/>
        <v>-18485330.081792001</v>
      </c>
      <c r="P173" s="13">
        <f t="shared" si="20"/>
        <v>122617902.95999999</v>
      </c>
    </row>
    <row r="174" spans="1:16" x14ac:dyDescent="0.35">
      <c r="A174" s="19">
        <v>45812</v>
      </c>
      <c r="B174" t="s">
        <v>57</v>
      </c>
      <c r="C174" t="s">
        <v>51</v>
      </c>
      <c r="D174" t="s">
        <v>81</v>
      </c>
      <c r="E174">
        <v>1</v>
      </c>
      <c r="F174" t="s">
        <v>53</v>
      </c>
      <c r="G174">
        <v>1</v>
      </c>
      <c r="H174" s="20">
        <v>101012604</v>
      </c>
      <c r="I174" s="37">
        <f t="shared" si="14"/>
        <v>101012604</v>
      </c>
      <c r="J174" s="45">
        <v>7.5471999999999997E-2</v>
      </c>
      <c r="K174" s="38">
        <f t="shared" si="15"/>
        <v>8.48E-2</v>
      </c>
      <c r="L174" s="39">
        <f t="shared" si="16"/>
        <v>-9.328000000000003E-3</v>
      </c>
      <c r="M174" s="40">
        <f t="shared" si="17"/>
        <v>0.89</v>
      </c>
      <c r="N174" s="12">
        <f t="shared" si="18"/>
        <v>7623623.2490879996</v>
      </c>
      <c r="O174">
        <f t="shared" si="19"/>
        <v>-942245.57011200034</v>
      </c>
      <c r="P174" s="13">
        <f t="shared" si="20"/>
        <v>89901217.560000002</v>
      </c>
    </row>
    <row r="175" spans="1:16" x14ac:dyDescent="0.35">
      <c r="A175" s="19">
        <v>45812</v>
      </c>
      <c r="B175" t="s">
        <v>50</v>
      </c>
      <c r="C175" t="s">
        <v>58</v>
      </c>
      <c r="D175" t="s">
        <v>71</v>
      </c>
      <c r="E175">
        <v>5</v>
      </c>
      <c r="F175" t="s">
        <v>53</v>
      </c>
      <c r="G175">
        <v>1</v>
      </c>
      <c r="H175" s="20">
        <v>45028772.376651719</v>
      </c>
      <c r="I175" s="37">
        <f t="shared" si="14"/>
        <v>864538921</v>
      </c>
      <c r="J175" s="21">
        <v>3.2528000000000001E-2</v>
      </c>
      <c r="K175" s="38">
        <f t="shared" si="15"/>
        <v>4.2800000000000005E-2</v>
      </c>
      <c r="L175" s="39">
        <f t="shared" si="16"/>
        <v>-1.0272000000000003E-2</v>
      </c>
      <c r="M175" s="40">
        <f t="shared" si="17"/>
        <v>0.7599999999999999</v>
      </c>
      <c r="N175" s="12">
        <f t="shared" si="18"/>
        <v>28121722.022288002</v>
      </c>
      <c r="O175">
        <f t="shared" si="19"/>
        <v>-8880543.7965120021</v>
      </c>
      <c r="P175" s="13">
        <f t="shared" si="20"/>
        <v>657049579.95999992</v>
      </c>
    </row>
    <row r="176" spans="1:16" x14ac:dyDescent="0.35">
      <c r="A176" s="19">
        <v>45812</v>
      </c>
      <c r="B176" t="s">
        <v>57</v>
      </c>
      <c r="C176" t="s">
        <v>54</v>
      </c>
      <c r="D176" t="s">
        <v>90</v>
      </c>
      <c r="E176">
        <v>3</v>
      </c>
      <c r="F176" t="s">
        <v>53</v>
      </c>
      <c r="G176">
        <v>1</v>
      </c>
      <c r="H176" s="20">
        <v>1323864478</v>
      </c>
      <c r="I176" s="37">
        <f t="shared" si="14"/>
        <v>1323864478</v>
      </c>
      <c r="J176" s="45">
        <v>4.4096000000000003E-2</v>
      </c>
      <c r="K176" s="38">
        <f t="shared" si="15"/>
        <v>8.48E-2</v>
      </c>
      <c r="L176" s="39">
        <f t="shared" si="16"/>
        <v>-4.0703999999999997E-2</v>
      </c>
      <c r="M176" s="40">
        <f t="shared" si="17"/>
        <v>0.52</v>
      </c>
      <c r="N176" s="12">
        <f t="shared" si="18"/>
        <v>58377128.021888003</v>
      </c>
      <c r="O176">
        <f t="shared" si="19"/>
        <v>-53886579.712511994</v>
      </c>
      <c r="P176" s="13">
        <f t="shared" si="20"/>
        <v>688409528.56000006</v>
      </c>
    </row>
    <row r="177" spans="1:16" x14ac:dyDescent="0.35">
      <c r="A177" s="19">
        <v>45812</v>
      </c>
      <c r="B177" t="s">
        <v>57</v>
      </c>
      <c r="C177" t="s">
        <v>51</v>
      </c>
      <c r="D177" t="s">
        <v>93</v>
      </c>
      <c r="E177">
        <v>1</v>
      </c>
      <c r="F177" t="s">
        <v>53</v>
      </c>
      <c r="G177">
        <v>1</v>
      </c>
      <c r="H177" s="20">
        <v>89793164</v>
      </c>
      <c r="I177" s="37">
        <f t="shared" si="14"/>
        <v>89793164</v>
      </c>
      <c r="J177" s="45">
        <v>3.1376000000000001E-2</v>
      </c>
      <c r="K177" s="38">
        <f t="shared" si="15"/>
        <v>8.48E-2</v>
      </c>
      <c r="L177" s="39">
        <f t="shared" si="16"/>
        <v>-5.3423999999999999E-2</v>
      </c>
      <c r="M177" s="40">
        <f t="shared" si="17"/>
        <v>0.37</v>
      </c>
      <c r="N177" s="12">
        <f t="shared" si="18"/>
        <v>2817350.313664</v>
      </c>
      <c r="O177">
        <f t="shared" si="19"/>
        <v>-4797109.9935360001</v>
      </c>
      <c r="P177" s="13">
        <f t="shared" si="20"/>
        <v>33223470.68</v>
      </c>
    </row>
    <row r="178" spans="1:16" x14ac:dyDescent="0.35">
      <c r="A178" s="19">
        <v>45812</v>
      </c>
      <c r="B178" t="s">
        <v>57</v>
      </c>
      <c r="C178" t="s">
        <v>54</v>
      </c>
      <c r="D178" t="s">
        <v>60</v>
      </c>
      <c r="E178">
        <v>4</v>
      </c>
      <c r="F178" t="s">
        <v>53</v>
      </c>
      <c r="G178">
        <v>1</v>
      </c>
      <c r="H178" s="20">
        <v>751760280</v>
      </c>
      <c r="I178" s="37">
        <f t="shared" si="14"/>
        <v>751760280</v>
      </c>
      <c r="J178" s="45">
        <v>7.3775999999999994E-2</v>
      </c>
      <c r="K178" s="38">
        <f t="shared" si="15"/>
        <v>8.48E-2</v>
      </c>
      <c r="L178" s="39">
        <f t="shared" si="16"/>
        <v>-1.1024000000000006E-2</v>
      </c>
      <c r="M178" s="40">
        <f t="shared" si="17"/>
        <v>0.86999999999999988</v>
      </c>
      <c r="N178" s="12">
        <f t="shared" si="18"/>
        <v>55461866.417279996</v>
      </c>
      <c r="O178">
        <f t="shared" si="19"/>
        <v>-8287405.3267200049</v>
      </c>
      <c r="P178" s="13">
        <f t="shared" si="20"/>
        <v>654031443.5999999</v>
      </c>
    </row>
    <row r="179" spans="1:16" x14ac:dyDescent="0.35">
      <c r="A179" s="19">
        <v>45812</v>
      </c>
      <c r="B179" t="s">
        <v>50</v>
      </c>
      <c r="C179" t="s">
        <v>58</v>
      </c>
      <c r="D179" t="s">
        <v>97</v>
      </c>
      <c r="E179">
        <v>2</v>
      </c>
      <c r="F179" t="s">
        <v>63</v>
      </c>
      <c r="G179">
        <v>47</v>
      </c>
      <c r="H179" s="20">
        <v>81841917.321624815</v>
      </c>
      <c r="I179" s="37">
        <f t="shared" si="14"/>
        <v>1571340260</v>
      </c>
      <c r="J179" s="21">
        <v>3.6380000000000003E-2</v>
      </c>
      <c r="K179" s="38">
        <f t="shared" si="15"/>
        <v>4.2800000000000005E-2</v>
      </c>
      <c r="L179" s="39">
        <f t="shared" si="16"/>
        <v>-6.4200000000000021E-3</v>
      </c>
      <c r="M179" s="40">
        <f t="shared" si="17"/>
        <v>0.85</v>
      </c>
      <c r="N179" s="12">
        <f t="shared" si="18"/>
        <v>57165358.658800006</v>
      </c>
      <c r="O179">
        <f t="shared" si="19"/>
        <v>-10088004.469200004</v>
      </c>
      <c r="P179" s="13">
        <f t="shared" si="20"/>
        <v>1335639221</v>
      </c>
    </row>
    <row r="180" spans="1:16" x14ac:dyDescent="0.35">
      <c r="A180" s="19">
        <v>45812</v>
      </c>
      <c r="B180" t="s">
        <v>57</v>
      </c>
      <c r="C180" t="s">
        <v>54</v>
      </c>
      <c r="D180" t="s">
        <v>106</v>
      </c>
      <c r="E180">
        <v>1</v>
      </c>
      <c r="F180" t="s">
        <v>53</v>
      </c>
      <c r="G180">
        <v>1</v>
      </c>
      <c r="H180" s="20">
        <v>156870435</v>
      </c>
      <c r="I180" s="37">
        <f t="shared" si="14"/>
        <v>156870435</v>
      </c>
      <c r="J180" s="45">
        <v>8.2255999999999996E-2</v>
      </c>
      <c r="K180" s="38">
        <f t="shared" si="15"/>
        <v>8.48E-2</v>
      </c>
      <c r="L180" s="39">
        <f t="shared" si="16"/>
        <v>-2.5440000000000046E-3</v>
      </c>
      <c r="M180" s="40">
        <f t="shared" si="17"/>
        <v>0.97</v>
      </c>
      <c r="N180" s="12">
        <f t="shared" si="18"/>
        <v>12903534.501359999</v>
      </c>
      <c r="O180">
        <f t="shared" si="19"/>
        <v>-399078.38664000074</v>
      </c>
      <c r="P180" s="13">
        <f t="shared" si="20"/>
        <v>152164321.94999999</v>
      </c>
    </row>
    <row r="181" spans="1:16" x14ac:dyDescent="0.35">
      <c r="A181" s="19">
        <v>45812</v>
      </c>
      <c r="B181" t="s">
        <v>57</v>
      </c>
      <c r="C181" t="s">
        <v>54</v>
      </c>
      <c r="D181" t="s">
        <v>89</v>
      </c>
      <c r="E181">
        <v>3</v>
      </c>
      <c r="F181" t="s">
        <v>53</v>
      </c>
      <c r="G181">
        <v>1</v>
      </c>
      <c r="H181" s="20">
        <v>1337128143</v>
      </c>
      <c r="I181" s="37">
        <f t="shared" si="14"/>
        <v>1337128143</v>
      </c>
      <c r="J181" s="45">
        <v>5.1727999999999996E-2</v>
      </c>
      <c r="K181" s="38">
        <f t="shared" si="15"/>
        <v>8.48E-2</v>
      </c>
      <c r="L181" s="39">
        <f t="shared" si="16"/>
        <v>-3.3072000000000004E-2</v>
      </c>
      <c r="M181" s="40">
        <f t="shared" si="17"/>
        <v>0.61</v>
      </c>
      <c r="N181" s="12">
        <f t="shared" si="18"/>
        <v>69166964.581103995</v>
      </c>
      <c r="O181">
        <f t="shared" si="19"/>
        <v>-44221501.945296004</v>
      </c>
      <c r="P181" s="13">
        <f t="shared" si="20"/>
        <v>815648167.23000002</v>
      </c>
    </row>
    <row r="182" spans="1:16" x14ac:dyDescent="0.35">
      <c r="A182" s="19">
        <v>45812</v>
      </c>
      <c r="B182" t="s">
        <v>50</v>
      </c>
      <c r="C182" t="s">
        <v>51</v>
      </c>
      <c r="D182" t="s">
        <v>100</v>
      </c>
      <c r="E182">
        <v>3</v>
      </c>
      <c r="F182" t="s">
        <v>53</v>
      </c>
      <c r="G182">
        <v>1</v>
      </c>
      <c r="H182" s="20">
        <v>68834755.699307799</v>
      </c>
      <c r="I182" s="37">
        <f t="shared" si="14"/>
        <v>1321606659</v>
      </c>
      <c r="J182" s="21">
        <v>4.1944000000000002E-2</v>
      </c>
      <c r="K182" s="38">
        <f t="shared" si="15"/>
        <v>4.2800000000000005E-2</v>
      </c>
      <c r="L182" s="39">
        <f t="shared" si="16"/>
        <v>-8.5600000000000259E-4</v>
      </c>
      <c r="M182" s="40">
        <f t="shared" si="17"/>
        <v>0.98</v>
      </c>
      <c r="N182" s="12">
        <f t="shared" si="18"/>
        <v>55433469.705096006</v>
      </c>
      <c r="O182">
        <f t="shared" si="19"/>
        <v>-1131295.3001040034</v>
      </c>
      <c r="P182" s="13">
        <f t="shared" si="20"/>
        <v>1295174525.8199999</v>
      </c>
    </row>
    <row r="183" spans="1:16" x14ac:dyDescent="0.35">
      <c r="A183" s="19">
        <v>45812</v>
      </c>
      <c r="B183" t="s">
        <v>57</v>
      </c>
      <c r="C183" t="s">
        <v>51</v>
      </c>
      <c r="D183" t="s">
        <v>95</v>
      </c>
      <c r="E183">
        <v>1</v>
      </c>
      <c r="F183" t="s">
        <v>63</v>
      </c>
      <c r="G183">
        <v>28</v>
      </c>
      <c r="H183" s="20">
        <v>923719600</v>
      </c>
      <c r="I183" s="37">
        <f t="shared" si="14"/>
        <v>923719600</v>
      </c>
      <c r="J183" s="21">
        <v>6.0207999999999998E-2</v>
      </c>
      <c r="K183" s="38">
        <f t="shared" si="15"/>
        <v>8.48E-2</v>
      </c>
      <c r="L183" s="39">
        <f t="shared" si="16"/>
        <v>-2.4592000000000003E-2</v>
      </c>
      <c r="M183" s="40">
        <f t="shared" si="17"/>
        <v>0.71</v>
      </c>
      <c r="N183" s="12">
        <f t="shared" si="18"/>
        <v>55615309.676799998</v>
      </c>
      <c r="O183">
        <f t="shared" si="19"/>
        <v>-22716112.403200004</v>
      </c>
      <c r="P183" s="13">
        <f t="shared" si="20"/>
        <v>655840916</v>
      </c>
    </row>
    <row r="184" spans="1:16" x14ac:dyDescent="0.35">
      <c r="A184" s="19">
        <v>45812</v>
      </c>
      <c r="B184" t="s">
        <v>57</v>
      </c>
      <c r="C184" t="s">
        <v>54</v>
      </c>
      <c r="D184" t="s">
        <v>66</v>
      </c>
      <c r="E184">
        <v>5</v>
      </c>
      <c r="F184" t="s">
        <v>53</v>
      </c>
      <c r="G184">
        <v>1</v>
      </c>
      <c r="H184" s="20">
        <v>810952042</v>
      </c>
      <c r="I184" s="37">
        <f t="shared" si="14"/>
        <v>810952042</v>
      </c>
      <c r="J184" s="45">
        <v>8.2255999999999996E-2</v>
      </c>
      <c r="K184" s="38">
        <f t="shared" si="15"/>
        <v>8.48E-2</v>
      </c>
      <c r="L184" s="39">
        <f t="shared" si="16"/>
        <v>-2.5440000000000046E-3</v>
      </c>
      <c r="M184" s="40">
        <f t="shared" si="17"/>
        <v>0.97</v>
      </c>
      <c r="N184" s="12">
        <f t="shared" si="18"/>
        <v>66705671.166751996</v>
      </c>
      <c r="O184">
        <f t="shared" si="19"/>
        <v>-2063061.9948480036</v>
      </c>
      <c r="P184" s="13">
        <f t="shared" si="20"/>
        <v>786623480.74000001</v>
      </c>
    </row>
    <row r="185" spans="1:16" x14ac:dyDescent="0.35">
      <c r="A185" s="19">
        <v>45812</v>
      </c>
      <c r="B185" t="s">
        <v>57</v>
      </c>
      <c r="C185" t="s">
        <v>58</v>
      </c>
      <c r="D185" t="s">
        <v>96</v>
      </c>
      <c r="E185">
        <v>3</v>
      </c>
      <c r="F185" t="s">
        <v>53</v>
      </c>
      <c r="G185">
        <v>1</v>
      </c>
      <c r="H185" s="20">
        <v>592405930</v>
      </c>
      <c r="I185" s="37">
        <f t="shared" si="14"/>
        <v>592405930</v>
      </c>
      <c r="J185" s="45">
        <v>6.8687999999999999E-2</v>
      </c>
      <c r="K185" s="38">
        <f t="shared" si="15"/>
        <v>8.48E-2</v>
      </c>
      <c r="L185" s="39">
        <f t="shared" si="16"/>
        <v>-1.6112000000000001E-2</v>
      </c>
      <c r="M185" s="40">
        <f t="shared" si="17"/>
        <v>0.80999999999999994</v>
      </c>
      <c r="N185" s="12">
        <f t="shared" si="18"/>
        <v>40691178.519840002</v>
      </c>
      <c r="O185">
        <f t="shared" si="19"/>
        <v>-9544844.3441599999</v>
      </c>
      <c r="P185" s="13">
        <f t="shared" si="20"/>
        <v>479848803.29999995</v>
      </c>
    </row>
    <row r="186" spans="1:16" x14ac:dyDescent="0.35">
      <c r="A186" s="19">
        <v>45812</v>
      </c>
      <c r="B186" t="s">
        <v>57</v>
      </c>
      <c r="C186" t="s">
        <v>58</v>
      </c>
      <c r="D186" t="s">
        <v>88</v>
      </c>
      <c r="E186">
        <v>2</v>
      </c>
      <c r="F186" t="s">
        <v>53</v>
      </c>
      <c r="G186">
        <v>1</v>
      </c>
      <c r="H186" s="20">
        <v>1458891734</v>
      </c>
      <c r="I186" s="37">
        <f t="shared" si="14"/>
        <v>1458891734</v>
      </c>
      <c r="J186" s="45">
        <v>5.5120000000000002E-2</v>
      </c>
      <c r="K186" s="38">
        <f t="shared" si="15"/>
        <v>8.48E-2</v>
      </c>
      <c r="L186" s="39">
        <f t="shared" si="16"/>
        <v>-2.9679999999999998E-2</v>
      </c>
      <c r="M186" s="40">
        <f t="shared" si="17"/>
        <v>0.65</v>
      </c>
      <c r="N186" s="12">
        <f t="shared" si="18"/>
        <v>80414112.37808001</v>
      </c>
      <c r="O186">
        <f t="shared" si="19"/>
        <v>-43299906.665119998</v>
      </c>
      <c r="P186" s="13">
        <f t="shared" si="20"/>
        <v>948279627.10000002</v>
      </c>
    </row>
    <row r="187" spans="1:16" x14ac:dyDescent="0.35">
      <c r="A187" s="19">
        <v>45812</v>
      </c>
      <c r="B187" t="s">
        <v>57</v>
      </c>
      <c r="C187" t="s">
        <v>58</v>
      </c>
      <c r="D187" t="s">
        <v>68</v>
      </c>
      <c r="E187">
        <v>2</v>
      </c>
      <c r="F187" t="s">
        <v>53</v>
      </c>
      <c r="G187">
        <v>1</v>
      </c>
      <c r="H187" s="20">
        <v>452210919</v>
      </c>
      <c r="I187" s="37">
        <f t="shared" si="14"/>
        <v>452210919</v>
      </c>
      <c r="J187" s="45">
        <v>6.8687999999999999E-2</v>
      </c>
      <c r="K187" s="38">
        <f t="shared" si="15"/>
        <v>8.48E-2</v>
      </c>
      <c r="L187" s="39">
        <f t="shared" si="16"/>
        <v>-1.6112000000000001E-2</v>
      </c>
      <c r="M187" s="40">
        <f t="shared" si="17"/>
        <v>0.80999999999999994</v>
      </c>
      <c r="N187" s="12">
        <f t="shared" si="18"/>
        <v>31061463.604272</v>
      </c>
      <c r="O187">
        <f t="shared" si="19"/>
        <v>-7286022.3269280009</v>
      </c>
      <c r="P187" s="13">
        <f t="shared" si="20"/>
        <v>366290844.38999999</v>
      </c>
    </row>
    <row r="188" spans="1:16" x14ac:dyDescent="0.35">
      <c r="A188" s="19">
        <v>45812</v>
      </c>
      <c r="B188" t="s">
        <v>57</v>
      </c>
      <c r="C188" t="s">
        <v>51</v>
      </c>
      <c r="D188" t="s">
        <v>82</v>
      </c>
      <c r="E188">
        <v>1</v>
      </c>
      <c r="F188" t="s">
        <v>63</v>
      </c>
      <c r="G188">
        <v>13</v>
      </c>
      <c r="H188" s="20">
        <v>489413862</v>
      </c>
      <c r="I188" s="37">
        <f t="shared" si="14"/>
        <v>489413862</v>
      </c>
      <c r="J188" s="21">
        <v>5.9359999999999996E-2</v>
      </c>
      <c r="K188" s="38">
        <f t="shared" si="15"/>
        <v>8.48E-2</v>
      </c>
      <c r="L188" s="39">
        <f t="shared" si="16"/>
        <v>-2.5440000000000004E-2</v>
      </c>
      <c r="M188" s="40">
        <f t="shared" si="17"/>
        <v>0.7</v>
      </c>
      <c r="N188" s="12">
        <f t="shared" si="18"/>
        <v>29051606.84832</v>
      </c>
      <c r="O188">
        <f t="shared" si="19"/>
        <v>-12450688.649280002</v>
      </c>
      <c r="P188" s="13">
        <f t="shared" si="20"/>
        <v>342589703.39999998</v>
      </c>
    </row>
    <row r="189" spans="1:16" x14ac:dyDescent="0.35">
      <c r="A189" s="19">
        <v>45812</v>
      </c>
      <c r="B189" t="s">
        <v>57</v>
      </c>
      <c r="C189" t="s">
        <v>51</v>
      </c>
      <c r="D189" t="s">
        <v>87</v>
      </c>
      <c r="E189">
        <v>1</v>
      </c>
      <c r="F189" t="s">
        <v>56</v>
      </c>
      <c r="G189">
        <v>227</v>
      </c>
      <c r="H189" s="20">
        <v>1869379887</v>
      </c>
      <c r="I189" s="37">
        <f t="shared" si="14"/>
        <v>1869379887</v>
      </c>
      <c r="J189" s="21">
        <v>8.988800000000001E-2</v>
      </c>
      <c r="K189" s="38">
        <f t="shared" si="15"/>
        <v>8.48E-2</v>
      </c>
      <c r="L189" s="39">
        <f t="shared" si="16"/>
        <v>5.0880000000000092E-3</v>
      </c>
      <c r="M189" s="40">
        <f t="shared" si="17"/>
        <v>1.06</v>
      </c>
      <c r="N189" s="12">
        <f t="shared" si="18"/>
        <v>168034819.28265601</v>
      </c>
      <c r="O189">
        <f t="shared" si="19"/>
        <v>9511404.8650560174</v>
      </c>
      <c r="P189" s="13">
        <f t="shared" si="20"/>
        <v>1981542680.22</v>
      </c>
    </row>
    <row r="190" spans="1:16" x14ac:dyDescent="0.35">
      <c r="A190" s="19">
        <v>45812</v>
      </c>
      <c r="B190" t="s">
        <v>50</v>
      </c>
      <c r="C190" t="s">
        <v>51</v>
      </c>
      <c r="D190" t="s">
        <v>75</v>
      </c>
      <c r="E190">
        <v>1</v>
      </c>
      <c r="F190" t="s">
        <v>56</v>
      </c>
      <c r="G190">
        <v>165</v>
      </c>
      <c r="H190" s="20">
        <v>96021835.705766231</v>
      </c>
      <c r="I190" s="37">
        <f t="shared" si="14"/>
        <v>1843590439</v>
      </c>
      <c r="J190" s="21">
        <v>4.4512000000000003E-2</v>
      </c>
      <c r="K190" s="38">
        <f t="shared" si="15"/>
        <v>4.2800000000000005E-2</v>
      </c>
      <c r="L190" s="39">
        <f t="shared" si="16"/>
        <v>1.7119999999999982E-3</v>
      </c>
      <c r="M190" s="40">
        <f t="shared" si="17"/>
        <v>1.04</v>
      </c>
      <c r="N190" s="12">
        <f t="shared" si="18"/>
        <v>82061897.620768011</v>
      </c>
      <c r="O190">
        <f t="shared" si="19"/>
        <v>3156226.8315679966</v>
      </c>
      <c r="P190" s="13">
        <f t="shared" si="20"/>
        <v>1917334056.5600002</v>
      </c>
    </row>
    <row r="191" spans="1:16" x14ac:dyDescent="0.35">
      <c r="A191" s="19">
        <v>45812</v>
      </c>
      <c r="B191" t="s">
        <v>57</v>
      </c>
      <c r="C191" t="s">
        <v>51</v>
      </c>
      <c r="D191" t="s">
        <v>78</v>
      </c>
      <c r="E191">
        <v>3</v>
      </c>
      <c r="F191" t="s">
        <v>53</v>
      </c>
      <c r="G191">
        <v>1</v>
      </c>
      <c r="H191" s="20">
        <v>1001822572</v>
      </c>
      <c r="I191" s="37">
        <f t="shared" si="14"/>
        <v>1001822572</v>
      </c>
      <c r="J191" s="45">
        <v>4.1551999999999999E-2</v>
      </c>
      <c r="K191" s="38">
        <f t="shared" si="15"/>
        <v>8.48E-2</v>
      </c>
      <c r="L191" s="39">
        <f t="shared" si="16"/>
        <v>-4.3248000000000002E-2</v>
      </c>
      <c r="M191" s="40">
        <f t="shared" si="17"/>
        <v>0.49</v>
      </c>
      <c r="N191" s="12">
        <f t="shared" si="18"/>
        <v>41627731.511744</v>
      </c>
      <c r="O191">
        <f t="shared" si="19"/>
        <v>-43326822.593855999</v>
      </c>
      <c r="P191" s="13">
        <f t="shared" si="20"/>
        <v>490893060.27999997</v>
      </c>
    </row>
    <row r="192" spans="1:16" x14ac:dyDescent="0.35">
      <c r="A192" s="19">
        <v>45812</v>
      </c>
      <c r="B192" t="s">
        <v>57</v>
      </c>
      <c r="C192" t="s">
        <v>51</v>
      </c>
      <c r="D192" t="s">
        <v>106</v>
      </c>
      <c r="E192">
        <v>2</v>
      </c>
      <c r="F192" t="s">
        <v>53</v>
      </c>
      <c r="G192">
        <v>1</v>
      </c>
      <c r="H192" s="20">
        <v>94935061</v>
      </c>
      <c r="I192" s="37">
        <f t="shared" si="14"/>
        <v>94935061</v>
      </c>
      <c r="J192" s="45">
        <v>3.2224000000000003E-2</v>
      </c>
      <c r="K192" s="38">
        <f t="shared" si="15"/>
        <v>8.48E-2</v>
      </c>
      <c r="L192" s="39">
        <f t="shared" si="16"/>
        <v>-5.2575999999999998E-2</v>
      </c>
      <c r="M192" s="40">
        <f t="shared" si="17"/>
        <v>0.38</v>
      </c>
      <c r="N192" s="12">
        <f t="shared" si="18"/>
        <v>3059187.4056640002</v>
      </c>
      <c r="O192">
        <f t="shared" si="19"/>
        <v>-4991305.7671360001</v>
      </c>
      <c r="P192" s="13">
        <f t="shared" si="20"/>
        <v>36075323.18</v>
      </c>
    </row>
    <row r="193" spans="1:16" x14ac:dyDescent="0.35">
      <c r="A193" s="19">
        <v>45812</v>
      </c>
      <c r="B193" t="s">
        <v>57</v>
      </c>
      <c r="C193" t="s">
        <v>58</v>
      </c>
      <c r="D193" t="s">
        <v>83</v>
      </c>
      <c r="E193">
        <v>3</v>
      </c>
      <c r="F193" t="s">
        <v>53</v>
      </c>
      <c r="G193">
        <v>1</v>
      </c>
      <c r="H193" s="20">
        <v>1201440132</v>
      </c>
      <c r="I193" s="37">
        <f t="shared" si="14"/>
        <v>1201440132</v>
      </c>
      <c r="J193" s="45">
        <v>5.8511999999999995E-2</v>
      </c>
      <c r="K193" s="38">
        <f t="shared" si="15"/>
        <v>8.48E-2</v>
      </c>
      <c r="L193" s="39">
        <f t="shared" si="16"/>
        <v>-2.6288000000000006E-2</v>
      </c>
      <c r="M193" s="40">
        <f t="shared" si="17"/>
        <v>0.69</v>
      </c>
      <c r="N193" s="12">
        <f t="shared" si="18"/>
        <v>70298665.003583997</v>
      </c>
      <c r="O193">
        <f t="shared" si="19"/>
        <v>-31583458.190016005</v>
      </c>
      <c r="P193" s="13">
        <f t="shared" si="20"/>
        <v>828993691.07999992</v>
      </c>
    </row>
    <row r="194" spans="1:16" x14ac:dyDescent="0.35">
      <c r="A194" s="19">
        <v>45812</v>
      </c>
      <c r="B194" t="s">
        <v>50</v>
      </c>
      <c r="C194" t="s">
        <v>51</v>
      </c>
      <c r="D194" t="s">
        <v>90</v>
      </c>
      <c r="E194">
        <v>4</v>
      </c>
      <c r="F194" t="s">
        <v>53</v>
      </c>
      <c r="G194">
        <v>1</v>
      </c>
      <c r="H194" s="20">
        <v>10039917.290374329</v>
      </c>
      <c r="I194" s="37">
        <f t="shared" si="14"/>
        <v>192763400</v>
      </c>
      <c r="J194" s="21">
        <v>2.8248000000000006E-2</v>
      </c>
      <c r="K194" s="38">
        <f t="shared" si="15"/>
        <v>4.2800000000000005E-2</v>
      </c>
      <c r="L194" s="39">
        <f t="shared" si="16"/>
        <v>-1.4551999999999999E-2</v>
      </c>
      <c r="M194" s="40">
        <f t="shared" si="17"/>
        <v>0.66</v>
      </c>
      <c r="N194" s="12">
        <f t="shared" si="18"/>
        <v>5445180.5232000016</v>
      </c>
      <c r="O194">
        <f t="shared" si="19"/>
        <v>-2805092.9967999998</v>
      </c>
      <c r="P194" s="13">
        <f t="shared" si="20"/>
        <v>127223844</v>
      </c>
    </row>
    <row r="195" spans="1:16" x14ac:dyDescent="0.35">
      <c r="A195" s="19">
        <v>45812</v>
      </c>
      <c r="B195" t="s">
        <v>57</v>
      </c>
      <c r="C195" t="s">
        <v>51</v>
      </c>
      <c r="D195" t="s">
        <v>61</v>
      </c>
      <c r="E195">
        <v>2</v>
      </c>
      <c r="F195" t="s">
        <v>63</v>
      </c>
      <c r="G195">
        <v>60</v>
      </c>
      <c r="H195" s="20">
        <v>1604694669</v>
      </c>
      <c r="I195" s="37">
        <f t="shared" ref="I195:I200" si="21">VLOOKUP(B195,$R$1:$T$3,3,0)*H195</f>
        <v>1604694669</v>
      </c>
      <c r="J195" s="21">
        <v>7.1232000000000004E-2</v>
      </c>
      <c r="K195" s="38">
        <f t="shared" ref="K195:K200" si="22">VLOOKUP(B195,$R$1:$T$3,2,0)/100</f>
        <v>8.48E-2</v>
      </c>
      <c r="L195" s="39">
        <f t="shared" ref="L195:L200" si="23">+J195-K195</f>
        <v>-1.3567999999999997E-2</v>
      </c>
      <c r="M195" s="40">
        <f t="shared" ref="M195:M200" si="24">+J195/K195</f>
        <v>0.84000000000000008</v>
      </c>
      <c r="N195" s="12">
        <f t="shared" ref="N195:N200" si="25">+I195*J195</f>
        <v>114305610.66220801</v>
      </c>
      <c r="O195">
        <f t="shared" ref="O195:O200" si="26">+I195*L195</f>
        <v>-21772497.268991996</v>
      </c>
      <c r="P195" s="13">
        <f t="shared" ref="P195:P200" si="27">+I195*M195</f>
        <v>1347943521.96</v>
      </c>
    </row>
    <row r="196" spans="1:16" x14ac:dyDescent="0.35">
      <c r="A196" s="19">
        <v>45812</v>
      </c>
      <c r="B196" t="s">
        <v>57</v>
      </c>
      <c r="C196" t="s">
        <v>54</v>
      </c>
      <c r="D196" t="s">
        <v>105</v>
      </c>
      <c r="E196">
        <v>1</v>
      </c>
      <c r="F196" t="s">
        <v>53</v>
      </c>
      <c r="G196">
        <v>1</v>
      </c>
      <c r="H196" s="20">
        <v>429750623</v>
      </c>
      <c r="I196" s="37">
        <f t="shared" si="21"/>
        <v>429750623</v>
      </c>
      <c r="J196" s="45">
        <v>6.8687999999999999E-2</v>
      </c>
      <c r="K196" s="38">
        <f t="shared" si="22"/>
        <v>8.48E-2</v>
      </c>
      <c r="L196" s="39">
        <f t="shared" si="23"/>
        <v>-1.6112000000000001E-2</v>
      </c>
      <c r="M196" s="40">
        <f t="shared" si="24"/>
        <v>0.80999999999999994</v>
      </c>
      <c r="N196" s="12">
        <f t="shared" si="25"/>
        <v>29518710.792624</v>
      </c>
      <c r="O196">
        <f t="shared" si="26"/>
        <v>-6924142.0377760008</v>
      </c>
      <c r="P196" s="13">
        <f t="shared" si="27"/>
        <v>348098004.63</v>
      </c>
    </row>
    <row r="197" spans="1:16" x14ac:dyDescent="0.35">
      <c r="A197" s="19">
        <v>45812</v>
      </c>
      <c r="B197" t="s">
        <v>57</v>
      </c>
      <c r="C197" t="s">
        <v>54</v>
      </c>
      <c r="D197" t="s">
        <v>75</v>
      </c>
      <c r="E197">
        <v>1</v>
      </c>
      <c r="F197" t="s">
        <v>63</v>
      </c>
      <c r="G197">
        <v>40</v>
      </c>
      <c r="H197" s="20">
        <v>862132982</v>
      </c>
      <c r="I197" s="37">
        <f t="shared" si="21"/>
        <v>862132982</v>
      </c>
      <c r="J197" s="21">
        <v>7.6319999999999999E-2</v>
      </c>
      <c r="K197" s="38">
        <f t="shared" si="22"/>
        <v>8.48E-2</v>
      </c>
      <c r="L197" s="39">
        <f t="shared" si="23"/>
        <v>-8.4800000000000014E-3</v>
      </c>
      <c r="M197" s="40">
        <f t="shared" si="24"/>
        <v>0.9</v>
      </c>
      <c r="N197" s="12">
        <f t="shared" si="25"/>
        <v>65797989.186240003</v>
      </c>
      <c r="O197">
        <f t="shared" si="26"/>
        <v>-7310887.6873600008</v>
      </c>
      <c r="P197" s="13">
        <f t="shared" si="27"/>
        <v>775919683.80000007</v>
      </c>
    </row>
    <row r="198" spans="1:16" x14ac:dyDescent="0.35">
      <c r="A198" s="19">
        <v>45812</v>
      </c>
      <c r="B198" t="s">
        <v>57</v>
      </c>
      <c r="C198" t="s">
        <v>54</v>
      </c>
      <c r="D198" t="s">
        <v>77</v>
      </c>
      <c r="E198">
        <v>3</v>
      </c>
      <c r="F198" t="s">
        <v>53</v>
      </c>
      <c r="G198">
        <v>1</v>
      </c>
      <c r="H198" s="20">
        <v>817624474</v>
      </c>
      <c r="I198" s="37">
        <f t="shared" si="21"/>
        <v>817624474</v>
      </c>
      <c r="J198" s="45">
        <v>3.9008000000000001E-2</v>
      </c>
      <c r="K198" s="38">
        <f t="shared" si="22"/>
        <v>8.48E-2</v>
      </c>
      <c r="L198" s="39">
        <f t="shared" si="23"/>
        <v>-4.5791999999999999E-2</v>
      </c>
      <c r="M198" s="40">
        <f t="shared" si="24"/>
        <v>0.46</v>
      </c>
      <c r="N198" s="12">
        <f t="shared" si="25"/>
        <v>31893895.481791999</v>
      </c>
      <c r="O198">
        <f t="shared" si="26"/>
        <v>-37440659.913407996</v>
      </c>
      <c r="P198" s="13">
        <f t="shared" si="27"/>
        <v>376107258.04000002</v>
      </c>
    </row>
    <row r="199" spans="1:16" x14ac:dyDescent="0.35">
      <c r="A199" s="19">
        <v>45812</v>
      </c>
      <c r="B199" t="s">
        <v>50</v>
      </c>
      <c r="C199" t="s">
        <v>51</v>
      </c>
      <c r="D199" t="s">
        <v>72</v>
      </c>
      <c r="E199">
        <v>4</v>
      </c>
      <c r="F199" t="s">
        <v>53</v>
      </c>
      <c r="G199">
        <v>1</v>
      </c>
      <c r="H199" s="20">
        <v>65912224.513924696</v>
      </c>
      <c r="I199" s="37">
        <f t="shared" si="21"/>
        <v>1265494937</v>
      </c>
      <c r="J199" s="21">
        <v>1.6264000000000001E-2</v>
      </c>
      <c r="K199" s="38">
        <f t="shared" si="22"/>
        <v>4.2800000000000005E-2</v>
      </c>
      <c r="L199" s="39">
        <f t="shared" si="23"/>
        <v>-2.6536000000000004E-2</v>
      </c>
      <c r="M199" s="40">
        <f t="shared" si="24"/>
        <v>0.37999999999999995</v>
      </c>
      <c r="N199" s="12">
        <f t="shared" si="25"/>
        <v>20582009.655368</v>
      </c>
      <c r="O199">
        <f t="shared" si="26"/>
        <v>-33581173.648232006</v>
      </c>
      <c r="P199" s="13">
        <f t="shared" si="27"/>
        <v>480888076.05999994</v>
      </c>
    </row>
    <row r="200" spans="1:16" ht="15" thickBot="1" x14ac:dyDescent="0.4">
      <c r="A200" s="22">
        <v>45812</v>
      </c>
      <c r="B200" s="15" t="s">
        <v>57</v>
      </c>
      <c r="C200" s="15" t="s">
        <v>58</v>
      </c>
      <c r="D200" s="15" t="s">
        <v>65</v>
      </c>
      <c r="E200" s="15">
        <v>3</v>
      </c>
      <c r="F200" s="15" t="s">
        <v>53</v>
      </c>
      <c r="G200" s="15">
        <v>1</v>
      </c>
      <c r="H200" s="23">
        <v>1357873054</v>
      </c>
      <c r="I200" s="37">
        <f t="shared" si="21"/>
        <v>1357873054</v>
      </c>
      <c r="J200" s="46">
        <v>6.5296000000000007E-2</v>
      </c>
      <c r="K200" s="38">
        <f t="shared" si="22"/>
        <v>8.48E-2</v>
      </c>
      <c r="L200" s="39">
        <f t="shared" si="23"/>
        <v>-1.9503999999999994E-2</v>
      </c>
      <c r="M200" s="40">
        <f t="shared" si="24"/>
        <v>0.77000000000000013</v>
      </c>
      <c r="N200" s="14">
        <f t="shared" si="25"/>
        <v>88663678.933984011</v>
      </c>
      <c r="O200" s="15">
        <f t="shared" si="26"/>
        <v>-26483956.04521599</v>
      </c>
      <c r="P200" s="16">
        <f t="shared" si="27"/>
        <v>1045562251.5800002</v>
      </c>
    </row>
  </sheetData>
  <autoFilter ref="A1:P200" xr:uid="{09C4268C-4AE2-4E90-965E-B71798ECDAD6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l o Q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q l o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a E F s o i k e 4 D g A A A B E A A A A T A B w A R m 9 y b X V s Y X M v U 2 V j d G l v b j E u b S C i G A A o o B Q A A A A A A A A A A A A A A A A A A A A A A A A A A A A r T k 0 u y c z P U w i G 0 I b W A F B L A Q I t A B Q A A g A I A K p a E F v E 9 C V A p A A A A P c A A A A S A A A A A A A A A A A A A A A A A A A A A A B D b 2 5 m a W c v U G F j a 2 F n Z S 5 4 b W x Q S w E C L Q A U A A I A C A C q W h B b D 8 r p q 6 Q A A A D p A A A A E w A A A A A A A A A A A A A A A A D w A A A A W 0 N v b n R l b n R f V H l w Z X N d L n h t b F B L A Q I t A B Q A A g A I A K p a E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o R h e 7 2 f 2 S Z 3 l p z 9 I D w A l A A A A A A I A A A A A A B B m A A A A A Q A A I A A A A P 9 b K u 2 N c 3 l 3 4 I e j W / s d e F / s A y S 7 h I M n n j 1 B G N Z N W 5 9 X A A A A A A 6 A A A A A A g A A I A A A A I G 6 x S T i m x q D I O 7 6 w 9 4 u y x L / W H t H E 7 m i t L w g V L y 0 q i f b U A A A A L g o A 0 9 q c c W Q p v P U F 3 V L J G z k i o 4 p P k T o z X g r w n r z g S z W X C Y K D M 7 Z G R 6 r 8 5 E I / 8 j q U c i 0 p d j y a x E J 9 R t 2 H L Y n J X Z u f e p 8 x l t F i W p d p p J I D 3 L b Q A A A A E Z b G 2 G O s c J t P b H A X P 6 F R U f U 5 6 d G E o t M X X D h B l g 0 F f F 5 R 2 s G z o 1 j w 6 t k f L I y k j T H O 3 i q m G Q Y W t N 1 U y 5 3 x U w 0 r S c = < / D a t a M a s h u p > 
</file>

<file path=customXml/itemProps1.xml><?xml version="1.0" encoding="utf-8"?>
<ds:datastoreItem xmlns:ds="http://schemas.openxmlformats.org/officeDocument/2006/customXml" ds:itemID="{70CF4FB2-BB3B-448D-83E1-7B8EA26629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Validación de Datos</vt:lpstr>
      <vt:lpstr>Formato Condicional</vt:lpstr>
      <vt:lpstr>Hoja1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Perez</dc:creator>
  <cp:lastModifiedBy>Fernando Perez</cp:lastModifiedBy>
  <dcterms:created xsi:type="dcterms:W3CDTF">2025-06-07T07:21:46Z</dcterms:created>
  <dcterms:modified xsi:type="dcterms:W3CDTF">2025-08-23T06:13:53Z</dcterms:modified>
</cp:coreProperties>
</file>