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ky\Documents\Inventor\2020DRIVEBASE\FRC 2021\"/>
    </mc:Choice>
  </mc:AlternateContent>
  <xr:revisionPtr revIDLastSave="0" documentId="13_ncr:1_{5B59AA9F-7654-4948-B18C-812263174DAA}" xr6:coauthVersionLast="46" xr6:coauthVersionMax="46" xr10:uidLastSave="{00000000-0000-0000-0000-000000000000}"/>
  <bookViews>
    <workbookView xWindow="-108" yWindow="-108" windowWidth="23256" windowHeight="12576" xr2:uid="{F25FF211-8CAF-470D-9E0A-A8EED91B33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26" i="1"/>
  <c r="B5" i="1" l="1"/>
  <c r="B8" i="1" l="1"/>
  <c r="B23" i="1"/>
  <c r="B21" i="1"/>
  <c r="B24" i="1" s="1"/>
  <c r="G21" i="1" s="1"/>
  <c r="G19" i="1"/>
  <c r="I17" i="1"/>
  <c r="B22" i="1"/>
  <c r="G23" i="1" l="1"/>
  <c r="G25" i="1" s="1"/>
  <c r="G27" i="1" s="1"/>
  <c r="G29" i="1" s="1"/>
  <c r="G20" i="1"/>
  <c r="G22" i="1" s="1"/>
  <c r="G24" i="1" s="1"/>
  <c r="G26" i="1" s="1"/>
  <c r="G28" i="1" l="1"/>
  <c r="G30" i="1" s="1"/>
  <c r="B16" i="1" l="1"/>
  <c r="G4" i="1" l="1"/>
</calcChain>
</file>

<file path=xl/sharedStrings.xml><?xml version="1.0" encoding="utf-8"?>
<sst xmlns="http://schemas.openxmlformats.org/spreadsheetml/2006/main" count="97" uniqueCount="56">
  <si>
    <t xml:space="preserve">Parameter </t>
  </si>
  <si>
    <t>Value</t>
  </si>
  <si>
    <t>Units</t>
  </si>
  <si>
    <t>Comment</t>
  </si>
  <si>
    <t>Chassi_Length</t>
  </si>
  <si>
    <t>Chassi_Width</t>
  </si>
  <si>
    <t>WheelBay_Depth</t>
  </si>
  <si>
    <t>Wheel_Qty</t>
  </si>
  <si>
    <t>Wheel_Diametre</t>
  </si>
  <si>
    <t>Wheel_Seperation</t>
  </si>
  <si>
    <t>mm</t>
  </si>
  <si>
    <t>ul</t>
  </si>
  <si>
    <t>in</t>
  </si>
  <si>
    <t>Change in height of wheel axels from centre of section</t>
  </si>
  <si>
    <t>RHS_Width</t>
  </si>
  <si>
    <t>RHS_Height</t>
  </si>
  <si>
    <t>Wheel_Clearance</t>
  </si>
  <si>
    <t>Wheel_HeightOffset</t>
  </si>
  <si>
    <t>Chassi_GroundClearance</t>
  </si>
  <si>
    <t xml:space="preserve">8 4 in wheels 204.8 mm seperation optimal </t>
  </si>
  <si>
    <t>Wheel_CentreDrop</t>
  </si>
  <si>
    <t>Wheel_Seperation2</t>
  </si>
  <si>
    <t>Wheel_Diametre2</t>
  </si>
  <si>
    <t>Wheel_HeightOffset2</t>
  </si>
  <si>
    <t>Wheel_Qty2</t>
  </si>
  <si>
    <t>Wheel_Clearance2</t>
  </si>
  <si>
    <t>Sprocket_Teeth</t>
  </si>
  <si>
    <t xml:space="preserve">ul </t>
  </si>
  <si>
    <t>Chain_Pitch</t>
  </si>
  <si>
    <t>Wheel_MaxSeperation</t>
  </si>
  <si>
    <t>Wheel_MaxSeperation2</t>
  </si>
  <si>
    <t>Wheel_CCSpan</t>
  </si>
  <si>
    <t>Wheel_CCSpan2</t>
  </si>
  <si>
    <t>Chain Pitch</t>
  </si>
  <si>
    <t>Sproket Teeth</t>
  </si>
  <si>
    <t>Chain A</t>
  </si>
  <si>
    <t>Chain Length C A</t>
  </si>
  <si>
    <t>Chain Length C B</t>
  </si>
  <si>
    <t>Chain Calc Length A</t>
  </si>
  <si>
    <t>Chain Calc Length B</t>
  </si>
  <si>
    <t xml:space="preserve">Chain Length A </t>
  </si>
  <si>
    <t>Chain Length B</t>
  </si>
  <si>
    <t>Wheel Calc Seperation A</t>
  </si>
  <si>
    <t>Wheel Calc Seperation B</t>
  </si>
  <si>
    <t>Wheel Outer C-C A</t>
  </si>
  <si>
    <t>Wheel Outer C-C B</t>
  </si>
  <si>
    <t>Actual Wheel Clearance A</t>
  </si>
  <si>
    <t>12T aluminium double hub sprocket</t>
  </si>
  <si>
    <t>MotorholeCC</t>
  </si>
  <si>
    <t>MotorholeHorizontal</t>
  </si>
  <si>
    <t>Heightfromcenter</t>
  </si>
  <si>
    <t>OutputshaftTopOffset</t>
  </si>
  <si>
    <t>Chassi_SideRivetAmt</t>
  </si>
  <si>
    <t>Chassi_SideRivetSpacing</t>
  </si>
  <si>
    <t>Sprocket_Thickness</t>
  </si>
  <si>
    <t>BumperMountingBarOffset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</si>
</sst>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2CBB-A210-4412-8612-9CA8C0316BFF}">
  <dimension ref="A1:J37"/>
  <sheetViews>
    <sheetView tabSelected="1" topLeftCell="A11" workbookViewId="0">
      <selection activeCell="C36" sqref="C35:C36"/>
    </sheetView>
  </sheetViews>
  <sheetFormatPr defaultRowHeight="14.4" x14ac:dyDescent="0.3"/>
  <cols>
    <col min="1" max="1" width="21.77734375" customWidth="1"/>
    <col min="2" max="2" width="16.88671875" customWidth="1"/>
    <col min="3" max="3" width="8.5546875" customWidth="1"/>
    <col min="4" max="4" width="22.21875" customWidth="1"/>
    <col min="5" max="5" width="16.6640625" customWidth="1"/>
    <col min="6" max="6" width="23.88671875" customWidth="1"/>
    <col min="8" max="8" width="8.88671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3">
      <c r="A2" t="s">
        <v>4</v>
      </c>
      <c r="B2">
        <v>800</v>
      </c>
      <c r="C2" t="s">
        <v>10</v>
      </c>
    </row>
    <row r="3" spans="1:10" x14ac:dyDescent="0.3">
      <c r="A3" t="s">
        <v>5</v>
      </c>
      <c r="B3">
        <v>700</v>
      </c>
      <c r="C3" t="s">
        <v>10</v>
      </c>
    </row>
    <row r="4" spans="1:10" x14ac:dyDescent="0.3">
      <c r="A4" t="s">
        <v>6</v>
      </c>
      <c r="B4">
        <v>55</v>
      </c>
      <c r="C4" t="s">
        <v>10</v>
      </c>
      <c r="G4">
        <f>10/3.5</f>
        <v>2.8571428571428572</v>
      </c>
    </row>
    <row r="5" spans="1:10" x14ac:dyDescent="0.3">
      <c r="A5" t="s">
        <v>18</v>
      </c>
      <c r="B5">
        <f>((B15/2)*25.4) - 40.684</f>
        <v>10.116</v>
      </c>
      <c r="C5" t="s">
        <v>10</v>
      </c>
    </row>
    <row r="6" spans="1:10" x14ac:dyDescent="0.3">
      <c r="A6" s="2" t="s">
        <v>7</v>
      </c>
      <c r="B6" s="2">
        <v>3</v>
      </c>
      <c r="C6" s="2" t="s">
        <v>11</v>
      </c>
      <c r="D6" s="2"/>
    </row>
    <row r="7" spans="1:10" x14ac:dyDescent="0.3">
      <c r="A7" s="2" t="s">
        <v>8</v>
      </c>
      <c r="B7" s="2">
        <v>6</v>
      </c>
      <c r="C7" s="2" t="s">
        <v>12</v>
      </c>
      <c r="D7" s="2"/>
    </row>
    <row r="8" spans="1:10" x14ac:dyDescent="0.3">
      <c r="A8" s="2" t="s">
        <v>9</v>
      </c>
      <c r="B8" s="2">
        <f>(B2-2*25-2*B10-B7*25.4)/(B6-1)</f>
        <v>285.75</v>
      </c>
      <c r="C8" s="2" t="s">
        <v>10</v>
      </c>
      <c r="D8" s="2"/>
    </row>
    <row r="9" spans="1:10" x14ac:dyDescent="0.3">
      <c r="A9" s="2" t="s">
        <v>17</v>
      </c>
      <c r="B9" s="2">
        <v>4</v>
      </c>
      <c r="C9" s="2" t="s">
        <v>10</v>
      </c>
      <c r="D9" s="2" t="s">
        <v>13</v>
      </c>
      <c r="J9" t="s">
        <v>19</v>
      </c>
    </row>
    <row r="10" spans="1:10" x14ac:dyDescent="0.3">
      <c r="A10" s="2" t="s">
        <v>16</v>
      </c>
      <c r="B10" s="2">
        <v>13.05</v>
      </c>
      <c r="C10" s="2" t="s">
        <v>10</v>
      </c>
      <c r="D10" s="2"/>
    </row>
    <row r="11" spans="1:10" x14ac:dyDescent="0.3">
      <c r="A11" s="2" t="s">
        <v>20</v>
      </c>
      <c r="B11" s="2">
        <v>4</v>
      </c>
      <c r="C11" s="2" t="s">
        <v>10</v>
      </c>
    </row>
    <row r="12" spans="1:10" x14ac:dyDescent="0.3">
      <c r="A12" s="3" t="s">
        <v>14</v>
      </c>
      <c r="B12" s="3">
        <v>40</v>
      </c>
      <c r="C12" s="3" t="s">
        <v>10</v>
      </c>
      <c r="D12" s="3"/>
    </row>
    <row r="13" spans="1:10" x14ac:dyDescent="0.3">
      <c r="A13" s="3" t="s">
        <v>15</v>
      </c>
      <c r="B13" s="3">
        <v>50</v>
      </c>
      <c r="C13" s="3" t="s">
        <v>10</v>
      </c>
      <c r="D13" s="3"/>
    </row>
    <row r="14" spans="1:10" x14ac:dyDescent="0.3">
      <c r="A14" s="2" t="s">
        <v>24</v>
      </c>
      <c r="B14" s="2">
        <v>4</v>
      </c>
      <c r="C14" s="2" t="s">
        <v>11</v>
      </c>
    </row>
    <row r="15" spans="1:10" x14ac:dyDescent="0.3">
      <c r="A15" s="2" t="s">
        <v>22</v>
      </c>
      <c r="B15" s="2">
        <v>4</v>
      </c>
      <c r="C15" s="2" t="s">
        <v>12</v>
      </c>
    </row>
    <row r="16" spans="1:10" x14ac:dyDescent="0.3">
      <c r="A16" s="2" t="s">
        <v>21</v>
      </c>
      <c r="B16" s="2">
        <f>(B2-2*25-2*B18-B15*25.4)/(B14-1)</f>
        <v>194.33333333333334</v>
      </c>
      <c r="C16" s="2" t="s">
        <v>10</v>
      </c>
    </row>
    <row r="17" spans="1:9" x14ac:dyDescent="0.3">
      <c r="A17" s="2" t="s">
        <v>23</v>
      </c>
      <c r="B17" s="2">
        <v>4</v>
      </c>
      <c r="C17" s="2" t="s">
        <v>10</v>
      </c>
      <c r="F17" t="s">
        <v>33</v>
      </c>
      <c r="G17">
        <v>0.375</v>
      </c>
      <c r="H17" t="s">
        <v>12</v>
      </c>
      <c r="I17">
        <f>G17*25.4</f>
        <v>9.5249999999999986</v>
      </c>
    </row>
    <row r="18" spans="1:9" x14ac:dyDescent="0.3">
      <c r="A18" s="2" t="s">
        <v>25</v>
      </c>
      <c r="B18" s="2">
        <v>32.700000000000003</v>
      </c>
      <c r="C18" s="2" t="s">
        <v>10</v>
      </c>
      <c r="D18" s="2"/>
      <c r="F18" t="s">
        <v>34</v>
      </c>
      <c r="G18">
        <v>15</v>
      </c>
      <c r="H18" t="s">
        <v>11</v>
      </c>
    </row>
    <row r="19" spans="1:9" x14ac:dyDescent="0.3">
      <c r="A19" s="2" t="s">
        <v>26</v>
      </c>
      <c r="B19" s="2">
        <v>12</v>
      </c>
      <c r="C19" s="2" t="s">
        <v>27</v>
      </c>
      <c r="F19" t="s">
        <v>35</v>
      </c>
      <c r="G19">
        <f>2*G18</f>
        <v>30</v>
      </c>
      <c r="H19" t="s">
        <v>11</v>
      </c>
    </row>
    <row r="20" spans="1:9" x14ac:dyDescent="0.3">
      <c r="A20" s="2" t="s">
        <v>28</v>
      </c>
      <c r="B20" s="2">
        <v>0.375</v>
      </c>
      <c r="C20" s="2" t="s">
        <v>12</v>
      </c>
      <c r="F20" t="s">
        <v>36</v>
      </c>
      <c r="G20">
        <f>B23/25.4/G17</f>
        <v>30</v>
      </c>
      <c r="H20" t="s">
        <v>11</v>
      </c>
    </row>
    <row r="21" spans="1:9" x14ac:dyDescent="0.3">
      <c r="A21" s="2" t="s">
        <v>31</v>
      </c>
      <c r="B21">
        <f>(B2-50)-2*B10-B7*25.4</f>
        <v>571.5</v>
      </c>
      <c r="C21" s="2" t="s">
        <v>10</v>
      </c>
      <c r="F21" t="s">
        <v>37</v>
      </c>
      <c r="G21">
        <f>B24/25.4/G17</f>
        <v>20</v>
      </c>
      <c r="H21" t="s">
        <v>11</v>
      </c>
    </row>
    <row r="22" spans="1:9" x14ac:dyDescent="0.3">
      <c r="A22" s="2" t="s">
        <v>32</v>
      </c>
      <c r="B22">
        <f>(B3-50)-2*B10-B7*25.4</f>
        <v>471.5</v>
      </c>
      <c r="C22" s="2" t="s">
        <v>10</v>
      </c>
      <c r="F22" t="s">
        <v>38</v>
      </c>
      <c r="G22">
        <f xml:space="preserve"> 2*G20+ G19/2</f>
        <v>75</v>
      </c>
      <c r="H22" t="s">
        <v>11</v>
      </c>
    </row>
    <row r="23" spans="1:9" x14ac:dyDescent="0.3">
      <c r="A23" s="2" t="s">
        <v>29</v>
      </c>
      <c r="B23">
        <f>B21/(B6-1)</f>
        <v>285.75</v>
      </c>
      <c r="C23" s="2" t="s">
        <v>10</v>
      </c>
      <c r="F23" t="s">
        <v>39</v>
      </c>
      <c r="G23">
        <f xml:space="preserve"> 2*G21+ G19/2</f>
        <v>55</v>
      </c>
      <c r="H23" t="s">
        <v>11</v>
      </c>
    </row>
    <row r="24" spans="1:9" x14ac:dyDescent="0.3">
      <c r="A24" s="2" t="s">
        <v>30</v>
      </c>
      <c r="B24">
        <f>B21/(B14-1)</f>
        <v>190.5</v>
      </c>
      <c r="C24" s="2" t="s">
        <v>10</v>
      </c>
      <c r="F24" t="s">
        <v>40</v>
      </c>
      <c r="G24">
        <f>ROUND(G22,0)</f>
        <v>75</v>
      </c>
      <c r="H24" t="s">
        <v>11</v>
      </c>
    </row>
    <row r="25" spans="1:9" x14ac:dyDescent="0.3">
      <c r="A25" s="2" t="s">
        <v>48</v>
      </c>
      <c r="B25">
        <v>95.25</v>
      </c>
      <c r="C25" s="2" t="s">
        <v>10</v>
      </c>
      <c r="F25" t="s">
        <v>41</v>
      </c>
      <c r="G25">
        <f>ROUND(G23,0)</f>
        <v>55</v>
      </c>
      <c r="H25" t="s">
        <v>11</v>
      </c>
    </row>
    <row r="26" spans="1:9" x14ac:dyDescent="0.3">
      <c r="A26" s="2" t="s">
        <v>50</v>
      </c>
      <c r="B26">
        <f>25 - ( (1.125/2 *25.4) +4)</f>
        <v>6.7124999999999986</v>
      </c>
      <c r="C26" s="2" t="s">
        <v>10</v>
      </c>
      <c r="F26" t="s">
        <v>42</v>
      </c>
      <c r="G26">
        <f>25.4 *G17/8 * (2*G24-G19+SQRT(POWER(2*G24-G19,2)))</f>
        <v>285.74999999999994</v>
      </c>
      <c r="H26" t="s">
        <v>10</v>
      </c>
    </row>
    <row r="27" spans="1:9" x14ac:dyDescent="0.3">
      <c r="A27" s="2" t="s">
        <v>49</v>
      </c>
      <c r="B27">
        <f>((B25^2)-(B26^2))^(1/2)</f>
        <v>95.013182473538905</v>
      </c>
      <c r="C27" s="2" t="s">
        <v>10</v>
      </c>
      <c r="F27" t="s">
        <v>43</v>
      </c>
      <c r="G27">
        <f>25.4 *G17/8 * (2*G25-G19+SQRT(POWER(2*G25-G19,2)))</f>
        <v>190.49999999999997</v>
      </c>
      <c r="H27" t="s">
        <v>10</v>
      </c>
    </row>
    <row r="28" spans="1:9" x14ac:dyDescent="0.3">
      <c r="A28" s="2" t="s">
        <v>51</v>
      </c>
      <c r="B28">
        <v>30.058</v>
      </c>
      <c r="C28" s="2" t="s">
        <v>10</v>
      </c>
      <c r="F28" t="s">
        <v>44</v>
      </c>
      <c r="G28">
        <f>G26*(B6-1)</f>
        <v>571.49999999999989</v>
      </c>
      <c r="H28" t="s">
        <v>10</v>
      </c>
    </row>
    <row r="29" spans="1:9" x14ac:dyDescent="0.3">
      <c r="A29" s="2" t="s">
        <v>53</v>
      </c>
      <c r="B29">
        <v>37.5</v>
      </c>
      <c r="C29" s="2" t="s">
        <v>10</v>
      </c>
      <c r="F29" t="s">
        <v>45</v>
      </c>
      <c r="G29">
        <f>G27*(B14-1)</f>
        <v>571.49999999999989</v>
      </c>
      <c r="H29" t="s">
        <v>10</v>
      </c>
    </row>
    <row r="30" spans="1:9" x14ac:dyDescent="0.3">
      <c r="A30" s="2" t="s">
        <v>52</v>
      </c>
      <c r="B30">
        <v>4</v>
      </c>
      <c r="C30" s="2" t="s">
        <v>11</v>
      </c>
      <c r="F30" t="s">
        <v>46</v>
      </c>
      <c r="G30">
        <f>((B2-50)-G28-(B7*25.4))/2</f>
        <v>13.050000000000068</v>
      </c>
      <c r="H30" t="s">
        <v>10</v>
      </c>
    </row>
    <row r="31" spans="1:9" x14ac:dyDescent="0.3">
      <c r="A31" s="2" t="s">
        <v>54</v>
      </c>
      <c r="B31">
        <v>0.42</v>
      </c>
      <c r="C31" s="2" t="s">
        <v>12</v>
      </c>
    </row>
    <row r="32" spans="1:9" x14ac:dyDescent="0.3">
      <c r="A32" s="2" t="s">
        <v>55</v>
      </c>
      <c r="B32">
        <v>7</v>
      </c>
      <c r="C32" s="2" t="s">
        <v>12</v>
      </c>
    </row>
    <row r="37" spans="6:7" x14ac:dyDescent="0.3">
      <c r="F37" t="s">
        <v>47</v>
      </c>
      <c r="G37" s="4">
        <v>25.3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Daniswara</dc:creator>
  <cp:lastModifiedBy>Lucky Daniswara</cp:lastModifiedBy>
  <dcterms:created xsi:type="dcterms:W3CDTF">2021-01-05T05:09:23Z</dcterms:created>
  <dcterms:modified xsi:type="dcterms:W3CDTF">2021-01-21T06:51:03Z</dcterms:modified>
</cp:coreProperties>
</file>