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BOL\COBCJF03\"/>
    </mc:Choice>
  </mc:AlternateContent>
  <xr:revisionPtr revIDLastSave="0" documentId="13_ncr:1_{B4CDD1F6-99BA-4BBB-93EE-FBFE0ED5698B}" xr6:coauthVersionLast="41" xr6:coauthVersionMax="41" xr10:uidLastSave="{00000000-0000-0000-0000-000000000000}"/>
  <bookViews>
    <workbookView xWindow="28680" yWindow="-7695" windowWidth="29040" windowHeight="15840" xr2:uid="{EC2AC802-D9C6-4011-83E4-557BD85259E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5" i="1" l="1"/>
  <c r="AE6" i="1"/>
  <c r="AE162" i="1"/>
  <c r="AC162" i="1"/>
  <c r="AE154" i="1"/>
  <c r="AC154" i="1"/>
  <c r="AE146" i="1"/>
  <c r="AC146" i="1"/>
  <c r="AE138" i="1"/>
  <c r="AC138" i="1"/>
  <c r="AE130" i="1"/>
  <c r="AC130" i="1"/>
  <c r="AC122" i="1"/>
  <c r="AC113" i="1"/>
  <c r="AC107" i="1"/>
  <c r="AC96" i="1"/>
  <c r="AE90" i="1"/>
  <c r="AC90" i="1"/>
  <c r="AC85" i="1"/>
  <c r="AC75" i="1"/>
  <c r="AC69" i="1"/>
  <c r="AC58" i="1"/>
  <c r="AE52" i="1"/>
  <c r="AC52" i="1"/>
  <c r="AC47" i="1"/>
  <c r="AC37" i="1"/>
  <c r="AC31" i="1"/>
  <c r="AE20" i="1"/>
  <c r="AC20" i="1"/>
  <c r="AE14" i="1"/>
  <c r="AC14" i="1"/>
  <c r="AC9" i="1"/>
  <c r="AE9" i="1"/>
  <c r="AH6" i="1"/>
  <c r="AD6" i="1"/>
  <c r="AH5" i="1"/>
  <c r="AD5" i="1"/>
  <c r="AH17" i="1"/>
  <c r="AE17" i="1"/>
  <c r="AD17" i="1"/>
  <c r="AH28" i="1"/>
  <c r="AE28" i="1"/>
  <c r="AD28" i="1"/>
  <c r="AH27" i="1"/>
  <c r="AE27" i="1"/>
  <c r="AD27" i="1"/>
  <c r="AH26" i="1"/>
  <c r="AE26" i="1"/>
  <c r="AD26" i="1"/>
  <c r="AH34" i="1"/>
  <c r="AE34" i="1"/>
  <c r="AD34" i="1"/>
  <c r="AH44" i="1"/>
  <c r="AE44" i="1"/>
  <c r="AD44" i="1"/>
  <c r="AH43" i="1"/>
  <c r="AE43" i="1"/>
  <c r="AD43" i="1"/>
  <c r="AH55" i="1"/>
  <c r="AE55" i="1"/>
  <c r="AD55" i="1"/>
  <c r="AD66" i="1"/>
  <c r="AD65" i="1"/>
  <c r="AD64" i="1"/>
  <c r="AD72" i="1"/>
  <c r="AD82" i="1"/>
  <c r="AD81" i="1"/>
  <c r="AD93" i="1"/>
  <c r="AD104" i="1"/>
  <c r="AD103" i="1"/>
  <c r="AD102" i="1"/>
  <c r="AD110" i="1"/>
  <c r="AD119" i="1"/>
  <c r="AD159" i="1"/>
  <c r="AD151" i="1"/>
  <c r="AD143" i="1"/>
  <c r="AD135" i="1"/>
  <c r="AD127" i="1"/>
  <c r="AD118" i="1"/>
  <c r="AD109" i="1"/>
  <c r="AD101" i="1"/>
  <c r="AD92" i="1"/>
  <c r="AD87" i="1"/>
  <c r="AD80" i="1"/>
  <c r="AD71" i="1"/>
  <c r="AD63" i="1"/>
  <c r="AH54" i="1"/>
  <c r="AE54" i="1"/>
  <c r="AD54" i="1"/>
  <c r="AH49" i="1"/>
  <c r="AE49" i="1"/>
  <c r="AD49" i="1"/>
  <c r="AH42" i="1"/>
  <c r="AE42" i="1"/>
  <c r="AD42" i="1"/>
  <c r="AH33" i="1"/>
  <c r="AE33" i="1"/>
  <c r="AD33" i="1"/>
  <c r="AH25" i="1"/>
  <c r="AE25" i="1"/>
  <c r="AD25" i="1"/>
  <c r="AH16" i="1"/>
  <c r="AE16" i="1"/>
  <c r="AD16" i="1"/>
  <c r="AH11" i="1"/>
  <c r="AE11" i="1"/>
  <c r="AD11" i="1"/>
  <c r="AH4" i="1"/>
  <c r="AE4" i="1"/>
  <c r="AD4" i="1"/>
  <c r="AC34" i="1"/>
  <c r="AC33" i="1"/>
  <c r="AC28" i="1"/>
  <c r="AC27" i="1"/>
  <c r="AC26" i="1"/>
  <c r="AC25" i="1"/>
  <c r="AC17" i="1"/>
  <c r="AC16" i="1"/>
  <c r="AC11" i="1"/>
  <c r="AC5" i="1"/>
  <c r="AC6" i="1"/>
  <c r="AC4" i="1"/>
  <c r="X130" i="1" l="1"/>
  <c r="X138" i="1"/>
  <c r="AD141" i="1" s="1"/>
  <c r="V119" i="1"/>
  <c r="AE122" i="1" s="1"/>
  <c r="V110" i="1"/>
  <c r="AE113" i="1" s="1"/>
  <c r="V102" i="1"/>
  <c r="V103" i="1" s="1"/>
  <c r="V104" i="1" s="1"/>
  <c r="V93" i="1"/>
  <c r="AE96" i="1" s="1"/>
  <c r="V81" i="1"/>
  <c r="V82" i="1" s="1"/>
  <c r="V72" i="1"/>
  <c r="AE75" i="1" s="1"/>
  <c r="V64" i="1"/>
  <c r="V65" i="1" s="1"/>
  <c r="V66" i="1" s="1"/>
  <c r="V55" i="1"/>
  <c r="AE58" i="1" s="1"/>
  <c r="V43" i="1"/>
  <c r="V44" i="1" s="1"/>
  <c r="V34" i="1"/>
  <c r="AE37" i="1" s="1"/>
  <c r="X162" i="1"/>
  <c r="AD165" i="1" s="1"/>
  <c r="X154" i="1"/>
  <c r="AD157" i="1" s="1"/>
  <c r="X146" i="1"/>
  <c r="AD149" i="1" s="1"/>
  <c r="V26" i="1"/>
  <c r="V27" i="1" s="1"/>
  <c r="V28" i="1" s="1"/>
  <c r="AE31" i="1" s="1"/>
  <c r="D33" i="1"/>
  <c r="E33" i="1"/>
  <c r="F33" i="1"/>
  <c r="G33" i="1"/>
  <c r="L33" i="1"/>
  <c r="Q33" i="1"/>
  <c r="R33" i="1"/>
  <c r="AG33" i="1" s="1"/>
  <c r="S33" i="1"/>
  <c r="T33" i="1"/>
  <c r="D34" i="1"/>
  <c r="E34" i="1"/>
  <c r="F34" i="1"/>
  <c r="G34" i="1"/>
  <c r="L34" i="1"/>
  <c r="Q34" i="1"/>
  <c r="AD37" i="1" s="1"/>
  <c r="AC40" i="1" s="1"/>
  <c r="R34" i="1"/>
  <c r="AG34" i="1" s="1"/>
  <c r="S34" i="1"/>
  <c r="T34" i="1"/>
  <c r="X9" i="1"/>
  <c r="X14" i="1" s="1"/>
  <c r="X20" i="1" s="1"/>
  <c r="T5" i="1"/>
  <c r="T6" i="1"/>
  <c r="T11" i="1"/>
  <c r="T16" i="1"/>
  <c r="T17" i="1"/>
  <c r="T25" i="1"/>
  <c r="T26" i="1"/>
  <c r="T27" i="1"/>
  <c r="T28" i="1"/>
  <c r="T42" i="1"/>
  <c r="T43" i="1"/>
  <c r="T44" i="1"/>
  <c r="T49" i="1"/>
  <c r="T54" i="1"/>
  <c r="U54" i="1" s="1"/>
  <c r="T55" i="1"/>
  <c r="T63" i="1"/>
  <c r="T64" i="1"/>
  <c r="T65" i="1"/>
  <c r="T66" i="1"/>
  <c r="T71" i="1"/>
  <c r="T72" i="1"/>
  <c r="T80" i="1"/>
  <c r="T81" i="1"/>
  <c r="T82" i="1"/>
  <c r="T87" i="1"/>
  <c r="T92" i="1"/>
  <c r="T93" i="1"/>
  <c r="T101" i="1"/>
  <c r="T102" i="1"/>
  <c r="T103" i="1"/>
  <c r="T104" i="1"/>
  <c r="T109" i="1"/>
  <c r="T110" i="1"/>
  <c r="T118" i="1"/>
  <c r="T119" i="1"/>
  <c r="T127" i="1"/>
  <c r="T135" i="1"/>
  <c r="T143" i="1"/>
  <c r="T151" i="1"/>
  <c r="T159" i="1"/>
  <c r="T4" i="1"/>
  <c r="R4" i="1"/>
  <c r="AG4" i="1" s="1"/>
  <c r="S5" i="1"/>
  <c r="S6" i="1"/>
  <c r="S11" i="1"/>
  <c r="S16" i="1"/>
  <c r="U16" i="1" s="1"/>
  <c r="S17" i="1"/>
  <c r="S25" i="1"/>
  <c r="S26" i="1"/>
  <c r="S27" i="1"/>
  <c r="S28" i="1"/>
  <c r="S42" i="1"/>
  <c r="S43" i="1"/>
  <c r="S44" i="1"/>
  <c r="U44" i="1" s="1"/>
  <c r="AI44" i="1" s="1"/>
  <c r="S49" i="1"/>
  <c r="S54" i="1"/>
  <c r="S55" i="1"/>
  <c r="S63" i="1"/>
  <c r="S64" i="1"/>
  <c r="S65" i="1"/>
  <c r="S66" i="1"/>
  <c r="S71" i="1"/>
  <c r="S72" i="1"/>
  <c r="S80" i="1"/>
  <c r="S81" i="1"/>
  <c r="S82" i="1"/>
  <c r="S87" i="1"/>
  <c r="S92" i="1"/>
  <c r="S93" i="1"/>
  <c r="S101" i="1"/>
  <c r="S102" i="1"/>
  <c r="S103" i="1"/>
  <c r="S104" i="1"/>
  <c r="S109" i="1"/>
  <c r="S110" i="1"/>
  <c r="S118" i="1"/>
  <c r="S119" i="1"/>
  <c r="S127" i="1"/>
  <c r="S135" i="1"/>
  <c r="S143" i="1"/>
  <c r="S151" i="1"/>
  <c r="S159" i="1"/>
  <c r="S4" i="1"/>
  <c r="R5" i="1"/>
  <c r="AG5" i="1" s="1"/>
  <c r="R6" i="1"/>
  <c r="AG6" i="1" s="1"/>
  <c r="R11" i="1"/>
  <c r="AG11" i="1" s="1"/>
  <c r="R16" i="1"/>
  <c r="AG16" i="1" s="1"/>
  <c r="R17" i="1"/>
  <c r="AG17" i="1" s="1"/>
  <c r="R25" i="1"/>
  <c r="AG25" i="1" s="1"/>
  <c r="R26" i="1"/>
  <c r="AG26" i="1" s="1"/>
  <c r="R27" i="1"/>
  <c r="AG27" i="1" s="1"/>
  <c r="R28" i="1"/>
  <c r="AG28" i="1" s="1"/>
  <c r="R42" i="1"/>
  <c r="AG42" i="1" s="1"/>
  <c r="R43" i="1"/>
  <c r="AG43" i="1" s="1"/>
  <c r="R44" i="1"/>
  <c r="AG44" i="1" s="1"/>
  <c r="R49" i="1"/>
  <c r="AG49" i="1" s="1"/>
  <c r="R54" i="1"/>
  <c r="AG54" i="1" s="1"/>
  <c r="R55" i="1"/>
  <c r="AG55" i="1" s="1"/>
  <c r="R63" i="1"/>
  <c r="AG63" i="1" s="1"/>
  <c r="R64" i="1"/>
  <c r="AG64" i="1" s="1"/>
  <c r="R65" i="1"/>
  <c r="AG65" i="1" s="1"/>
  <c r="R66" i="1"/>
  <c r="AG66" i="1" s="1"/>
  <c r="R71" i="1"/>
  <c r="AG71" i="1" s="1"/>
  <c r="R72" i="1"/>
  <c r="AG72" i="1" s="1"/>
  <c r="R80" i="1"/>
  <c r="AG80" i="1" s="1"/>
  <c r="R81" i="1"/>
  <c r="AG81" i="1" s="1"/>
  <c r="R82" i="1"/>
  <c r="AG82" i="1" s="1"/>
  <c r="R87" i="1"/>
  <c r="AG87" i="1" s="1"/>
  <c r="R92" i="1"/>
  <c r="AG92" i="1" s="1"/>
  <c r="R93" i="1"/>
  <c r="AG93" i="1" s="1"/>
  <c r="R101" i="1"/>
  <c r="AG101" i="1" s="1"/>
  <c r="R102" i="1"/>
  <c r="AG102" i="1" s="1"/>
  <c r="R103" i="1"/>
  <c r="AG103" i="1" s="1"/>
  <c r="R104" i="1"/>
  <c r="AG104" i="1" s="1"/>
  <c r="R109" i="1"/>
  <c r="AG109" i="1" s="1"/>
  <c r="R110" i="1"/>
  <c r="AG110" i="1" s="1"/>
  <c r="R118" i="1"/>
  <c r="AG118" i="1" s="1"/>
  <c r="R119" i="1"/>
  <c r="AG119" i="1" s="1"/>
  <c r="R127" i="1"/>
  <c r="AG127" i="1" s="1"/>
  <c r="R135" i="1"/>
  <c r="AG135" i="1" s="1"/>
  <c r="R143" i="1"/>
  <c r="AG143" i="1" s="1"/>
  <c r="R151" i="1"/>
  <c r="AG151" i="1" s="1"/>
  <c r="R159" i="1"/>
  <c r="AG159" i="1" s="1"/>
  <c r="L168" i="1"/>
  <c r="L169" i="1"/>
  <c r="L167" i="1"/>
  <c r="Q5" i="1"/>
  <c r="Q6" i="1"/>
  <c r="AD9" i="1" s="1"/>
  <c r="Q11" i="1"/>
  <c r="AD14" i="1" s="1"/>
  <c r="Q16" i="1"/>
  <c r="Q17" i="1"/>
  <c r="AD20" i="1" s="1"/>
  <c r="AC23" i="1" s="1"/>
  <c r="Q25" i="1"/>
  <c r="Q26" i="1"/>
  <c r="Q27" i="1"/>
  <c r="Q28" i="1"/>
  <c r="AD31" i="1" s="1"/>
  <c r="Q42" i="1"/>
  <c r="Q43" i="1"/>
  <c r="Q44" i="1"/>
  <c r="AD47" i="1" s="1"/>
  <c r="Q49" i="1"/>
  <c r="AD52" i="1" s="1"/>
  <c r="Q54" i="1"/>
  <c r="Q55" i="1"/>
  <c r="AD58" i="1" s="1"/>
  <c r="AC61" i="1" s="1"/>
  <c r="Q63" i="1"/>
  <c r="Q64" i="1"/>
  <c r="Q65" i="1"/>
  <c r="Q66" i="1"/>
  <c r="AD69" i="1" s="1"/>
  <c r="Q71" i="1"/>
  <c r="Q72" i="1"/>
  <c r="AD75" i="1" s="1"/>
  <c r="AC78" i="1" s="1"/>
  <c r="Q80" i="1"/>
  <c r="Q81" i="1"/>
  <c r="Q82" i="1"/>
  <c r="AD85" i="1" s="1"/>
  <c r="Q87" i="1"/>
  <c r="AD90" i="1" s="1"/>
  <c r="Q92" i="1"/>
  <c r="Q93" i="1"/>
  <c r="AD96" i="1" s="1"/>
  <c r="AC99" i="1" s="1"/>
  <c r="Q101" i="1"/>
  <c r="Q102" i="1"/>
  <c r="Q103" i="1"/>
  <c r="Q104" i="1"/>
  <c r="AD107" i="1" s="1"/>
  <c r="Q109" i="1"/>
  <c r="Q110" i="1"/>
  <c r="AD113" i="1" s="1"/>
  <c r="AC116" i="1" s="1"/>
  <c r="Q118" i="1"/>
  <c r="Q119" i="1"/>
  <c r="AD122" i="1" s="1"/>
  <c r="AC125" i="1" s="1"/>
  <c r="Q127" i="1"/>
  <c r="AD130" i="1" s="1"/>
  <c r="AC133" i="1" s="1"/>
  <c r="Q135" i="1"/>
  <c r="AD138" i="1" s="1"/>
  <c r="AC141" i="1" s="1"/>
  <c r="Q143" i="1"/>
  <c r="AD146" i="1" s="1"/>
  <c r="AC149" i="1" s="1"/>
  <c r="Q151" i="1"/>
  <c r="AD154" i="1" s="1"/>
  <c r="AC157" i="1" s="1"/>
  <c r="Q159" i="1"/>
  <c r="AD162" i="1" s="1"/>
  <c r="AC165" i="1" s="1"/>
  <c r="Q4" i="1"/>
  <c r="J159" i="1"/>
  <c r="AH159" i="1" s="1"/>
  <c r="G159" i="1"/>
  <c r="F159" i="1"/>
  <c r="E159" i="1"/>
  <c r="D159" i="1"/>
  <c r="C159" i="1"/>
  <c r="AE159" i="1" s="1"/>
  <c r="L159" i="1"/>
  <c r="J151" i="1"/>
  <c r="AH151" i="1" s="1"/>
  <c r="G151" i="1"/>
  <c r="F151" i="1"/>
  <c r="E151" i="1"/>
  <c r="D151" i="1"/>
  <c r="C151" i="1"/>
  <c r="AE151" i="1" s="1"/>
  <c r="L151" i="1"/>
  <c r="J143" i="1"/>
  <c r="AH143" i="1" s="1"/>
  <c r="G143" i="1"/>
  <c r="F143" i="1"/>
  <c r="E143" i="1"/>
  <c r="D143" i="1"/>
  <c r="C143" i="1"/>
  <c r="AE143" i="1" s="1"/>
  <c r="L143" i="1"/>
  <c r="J135" i="1"/>
  <c r="AH135" i="1" s="1"/>
  <c r="G135" i="1"/>
  <c r="F135" i="1"/>
  <c r="E135" i="1"/>
  <c r="D135" i="1"/>
  <c r="C135" i="1"/>
  <c r="AE135" i="1" s="1"/>
  <c r="L135" i="1"/>
  <c r="J127" i="1"/>
  <c r="AH127" i="1" s="1"/>
  <c r="G127" i="1"/>
  <c r="F127" i="1"/>
  <c r="E127" i="1"/>
  <c r="D127" i="1"/>
  <c r="C127" i="1"/>
  <c r="AE127" i="1" s="1"/>
  <c r="L127" i="1"/>
  <c r="J119" i="1"/>
  <c r="AH119" i="1" s="1"/>
  <c r="G119" i="1"/>
  <c r="F119" i="1"/>
  <c r="E119" i="1"/>
  <c r="D119" i="1"/>
  <c r="C119" i="1"/>
  <c r="AE119" i="1" s="1"/>
  <c r="L119" i="1"/>
  <c r="J118" i="1"/>
  <c r="AH118" i="1" s="1"/>
  <c r="G118" i="1"/>
  <c r="F118" i="1"/>
  <c r="E118" i="1"/>
  <c r="D118" i="1"/>
  <c r="C118" i="1"/>
  <c r="L118" i="1"/>
  <c r="J110" i="1"/>
  <c r="AH110" i="1" s="1"/>
  <c r="G110" i="1"/>
  <c r="F110" i="1"/>
  <c r="E110" i="1"/>
  <c r="D110" i="1"/>
  <c r="C110" i="1"/>
  <c r="L110" i="1"/>
  <c r="AC110" i="1" s="1"/>
  <c r="J109" i="1"/>
  <c r="AH109" i="1" s="1"/>
  <c r="G109" i="1"/>
  <c r="F109" i="1"/>
  <c r="E109" i="1"/>
  <c r="D109" i="1"/>
  <c r="C109" i="1"/>
  <c r="L109" i="1"/>
  <c r="AC109" i="1" s="1"/>
  <c r="J104" i="1"/>
  <c r="AH104" i="1" s="1"/>
  <c r="G104" i="1"/>
  <c r="F104" i="1"/>
  <c r="E104" i="1"/>
  <c r="D104" i="1"/>
  <c r="C104" i="1"/>
  <c r="L104" i="1"/>
  <c r="AC104" i="1" s="1"/>
  <c r="J103" i="1"/>
  <c r="AH103" i="1" s="1"/>
  <c r="G103" i="1"/>
  <c r="F103" i="1"/>
  <c r="E103" i="1"/>
  <c r="D103" i="1"/>
  <c r="C103" i="1"/>
  <c r="L103" i="1"/>
  <c r="AC103" i="1" s="1"/>
  <c r="J102" i="1"/>
  <c r="AH102" i="1" s="1"/>
  <c r="G102" i="1"/>
  <c r="F102" i="1"/>
  <c r="E102" i="1"/>
  <c r="D102" i="1"/>
  <c r="C102" i="1"/>
  <c r="L102" i="1"/>
  <c r="AC102" i="1" s="1"/>
  <c r="J101" i="1"/>
  <c r="AH101" i="1" s="1"/>
  <c r="G101" i="1"/>
  <c r="F101" i="1"/>
  <c r="E101" i="1"/>
  <c r="D101" i="1"/>
  <c r="C101" i="1"/>
  <c r="L101" i="1"/>
  <c r="AC101" i="1" s="1"/>
  <c r="J93" i="1"/>
  <c r="AH93" i="1" s="1"/>
  <c r="G93" i="1"/>
  <c r="F93" i="1"/>
  <c r="E93" i="1"/>
  <c r="D93" i="1"/>
  <c r="C93" i="1"/>
  <c r="L93" i="1"/>
  <c r="AC93" i="1" s="1"/>
  <c r="J92" i="1"/>
  <c r="AH92" i="1" s="1"/>
  <c r="G92" i="1"/>
  <c r="F92" i="1"/>
  <c r="E92" i="1"/>
  <c r="D92" i="1"/>
  <c r="C92" i="1"/>
  <c r="L92" i="1"/>
  <c r="AC92" i="1" s="1"/>
  <c r="J87" i="1"/>
  <c r="AH87" i="1" s="1"/>
  <c r="G87" i="1"/>
  <c r="F87" i="1"/>
  <c r="E87" i="1"/>
  <c r="D87" i="1"/>
  <c r="C87" i="1"/>
  <c r="L87" i="1"/>
  <c r="AC87" i="1" s="1"/>
  <c r="J82" i="1"/>
  <c r="AH82" i="1" s="1"/>
  <c r="G82" i="1"/>
  <c r="F82" i="1"/>
  <c r="E82" i="1"/>
  <c r="D82" i="1"/>
  <c r="C82" i="1"/>
  <c r="L82" i="1"/>
  <c r="AC82" i="1" s="1"/>
  <c r="J81" i="1"/>
  <c r="AH81" i="1" s="1"/>
  <c r="G81" i="1"/>
  <c r="F81" i="1"/>
  <c r="E81" i="1"/>
  <c r="D81" i="1"/>
  <c r="C81" i="1"/>
  <c r="L81" i="1"/>
  <c r="AC81" i="1" s="1"/>
  <c r="J80" i="1"/>
  <c r="AH80" i="1" s="1"/>
  <c r="G80" i="1"/>
  <c r="F80" i="1"/>
  <c r="E80" i="1"/>
  <c r="D80" i="1"/>
  <c r="C80" i="1"/>
  <c r="L80" i="1"/>
  <c r="AC80" i="1" s="1"/>
  <c r="J72" i="1"/>
  <c r="AH72" i="1" s="1"/>
  <c r="G72" i="1"/>
  <c r="F72" i="1"/>
  <c r="E72" i="1"/>
  <c r="D72" i="1"/>
  <c r="C72" i="1"/>
  <c r="L72" i="1"/>
  <c r="AC72" i="1" s="1"/>
  <c r="J71" i="1"/>
  <c r="AH71" i="1" s="1"/>
  <c r="G71" i="1"/>
  <c r="F71" i="1"/>
  <c r="E71" i="1"/>
  <c r="D71" i="1"/>
  <c r="C71" i="1"/>
  <c r="L71" i="1"/>
  <c r="AC71" i="1" s="1"/>
  <c r="J66" i="1"/>
  <c r="AH66" i="1" s="1"/>
  <c r="G66" i="1"/>
  <c r="F66" i="1"/>
  <c r="E66" i="1"/>
  <c r="D66" i="1"/>
  <c r="C66" i="1"/>
  <c r="L66" i="1"/>
  <c r="AC66" i="1" s="1"/>
  <c r="J65" i="1"/>
  <c r="AH65" i="1" s="1"/>
  <c r="G65" i="1"/>
  <c r="F65" i="1"/>
  <c r="E65" i="1"/>
  <c r="D65" i="1"/>
  <c r="C65" i="1"/>
  <c r="L65" i="1"/>
  <c r="AC65" i="1" s="1"/>
  <c r="J64" i="1"/>
  <c r="AH64" i="1" s="1"/>
  <c r="G64" i="1"/>
  <c r="F64" i="1"/>
  <c r="E64" i="1"/>
  <c r="D64" i="1"/>
  <c r="C64" i="1"/>
  <c r="L64" i="1"/>
  <c r="AC64" i="1" s="1"/>
  <c r="J63" i="1"/>
  <c r="AH63" i="1" s="1"/>
  <c r="G63" i="1"/>
  <c r="F63" i="1"/>
  <c r="E63" i="1"/>
  <c r="D63" i="1"/>
  <c r="C63" i="1"/>
  <c r="L63" i="1"/>
  <c r="AC63" i="1" s="1"/>
  <c r="G55" i="1"/>
  <c r="F55" i="1"/>
  <c r="E55" i="1"/>
  <c r="D55" i="1"/>
  <c r="L55" i="1"/>
  <c r="AC55" i="1" s="1"/>
  <c r="G54" i="1"/>
  <c r="F54" i="1"/>
  <c r="E54" i="1"/>
  <c r="D54" i="1"/>
  <c r="L54" i="1"/>
  <c r="AC54" i="1" s="1"/>
  <c r="G49" i="1"/>
  <c r="F49" i="1"/>
  <c r="E49" i="1"/>
  <c r="D49" i="1"/>
  <c r="L49" i="1"/>
  <c r="AC49" i="1" s="1"/>
  <c r="G44" i="1"/>
  <c r="F44" i="1"/>
  <c r="E44" i="1"/>
  <c r="D44" i="1"/>
  <c r="L44" i="1"/>
  <c r="AC44" i="1" s="1"/>
  <c r="G43" i="1"/>
  <c r="F43" i="1"/>
  <c r="E43" i="1"/>
  <c r="D43" i="1"/>
  <c r="L43" i="1"/>
  <c r="AC43" i="1" s="1"/>
  <c r="G42" i="1"/>
  <c r="F42" i="1"/>
  <c r="E42" i="1"/>
  <c r="D42" i="1"/>
  <c r="L42" i="1"/>
  <c r="AC42" i="1" s="1"/>
  <c r="G28" i="1"/>
  <c r="F28" i="1"/>
  <c r="E28" i="1"/>
  <c r="D28" i="1"/>
  <c r="L28" i="1"/>
  <c r="G27" i="1"/>
  <c r="F27" i="1"/>
  <c r="E27" i="1"/>
  <c r="D27" i="1"/>
  <c r="L27" i="1"/>
  <c r="G26" i="1"/>
  <c r="F26" i="1"/>
  <c r="E26" i="1"/>
  <c r="D26" i="1"/>
  <c r="L26" i="1"/>
  <c r="G25" i="1"/>
  <c r="F25" i="1"/>
  <c r="E25" i="1"/>
  <c r="D25" i="1"/>
  <c r="L25" i="1"/>
  <c r="G17" i="1"/>
  <c r="F17" i="1"/>
  <c r="E17" i="1"/>
  <c r="D17" i="1"/>
  <c r="L17" i="1"/>
  <c r="G16" i="1"/>
  <c r="F16" i="1"/>
  <c r="E16" i="1"/>
  <c r="D16" i="1"/>
  <c r="L16" i="1"/>
  <c r="G11" i="1"/>
  <c r="F11" i="1"/>
  <c r="E11" i="1"/>
  <c r="D11" i="1"/>
  <c r="L11" i="1"/>
  <c r="G6" i="1"/>
  <c r="F6" i="1"/>
  <c r="E6" i="1"/>
  <c r="D6" i="1"/>
  <c r="L6" i="1"/>
  <c r="G5" i="1"/>
  <c r="F5" i="1"/>
  <c r="E5" i="1"/>
  <c r="D5" i="1"/>
  <c r="L5" i="1"/>
  <c r="G4" i="1"/>
  <c r="F4" i="1"/>
  <c r="E4" i="1"/>
  <c r="D4" i="1"/>
  <c r="L4" i="1"/>
  <c r="N25" i="1" l="1"/>
  <c r="N54" i="1"/>
  <c r="N92" i="1"/>
  <c r="U55" i="1"/>
  <c r="AI55" i="1" s="1"/>
  <c r="N34" i="1"/>
  <c r="AI16" i="1"/>
  <c r="U25" i="1"/>
  <c r="AI25" i="1" s="1"/>
  <c r="U33" i="1"/>
  <c r="AI33" i="1" s="1"/>
  <c r="N33" i="1"/>
  <c r="N27" i="1"/>
  <c r="N43" i="1"/>
  <c r="U4" i="1"/>
  <c r="AI4" i="1" s="1"/>
  <c r="U28" i="1"/>
  <c r="AI28" i="1" s="1"/>
  <c r="U5" i="1"/>
  <c r="AI5" i="1" s="1"/>
  <c r="N11" i="1"/>
  <c r="U34" i="1"/>
  <c r="AI34" i="1" s="1"/>
  <c r="AE82" i="1"/>
  <c r="N82" i="1"/>
  <c r="N17" i="1"/>
  <c r="N49" i="1"/>
  <c r="AE81" i="1"/>
  <c r="N81" i="1"/>
  <c r="AE104" i="1"/>
  <c r="N104" i="1"/>
  <c r="AC143" i="1"/>
  <c r="N143" i="1"/>
  <c r="AE65" i="1"/>
  <c r="N65" i="1"/>
  <c r="AE87" i="1"/>
  <c r="N87" i="1"/>
  <c r="AE110" i="1"/>
  <c r="N110" i="1"/>
  <c r="N6" i="1"/>
  <c r="N42" i="1"/>
  <c r="AE80" i="1"/>
  <c r="N80" i="1"/>
  <c r="AE103" i="1"/>
  <c r="N103" i="1"/>
  <c r="N135" i="1"/>
  <c r="AC135" i="1"/>
  <c r="AE63" i="1"/>
  <c r="N63" i="1"/>
  <c r="AE109" i="1"/>
  <c r="N109" i="1"/>
  <c r="N151" i="1"/>
  <c r="AC151" i="1"/>
  <c r="N26" i="1"/>
  <c r="N55" i="1"/>
  <c r="AE72" i="1"/>
  <c r="N72" i="1"/>
  <c r="AE102" i="1"/>
  <c r="N102" i="1"/>
  <c r="AC127" i="1"/>
  <c r="N127" i="1"/>
  <c r="N44" i="1"/>
  <c r="AE71" i="1"/>
  <c r="N71" i="1"/>
  <c r="AE101" i="1"/>
  <c r="N101" i="1"/>
  <c r="AC119" i="1"/>
  <c r="N119" i="1"/>
  <c r="N16" i="1"/>
  <c r="N5" i="1"/>
  <c r="N28" i="1"/>
  <c r="AE66" i="1"/>
  <c r="N66" i="1"/>
  <c r="AE93" i="1"/>
  <c r="N93" i="1"/>
  <c r="AC118" i="1"/>
  <c r="N118" i="1"/>
  <c r="AE64" i="1"/>
  <c r="N64" i="1"/>
  <c r="N159" i="1"/>
  <c r="AC159" i="1"/>
  <c r="AF6" i="1"/>
  <c r="AF34" i="1"/>
  <c r="X107" i="1"/>
  <c r="X113" i="1" s="1"/>
  <c r="AD116" i="1" s="1"/>
  <c r="AE107" i="1"/>
  <c r="X47" i="1"/>
  <c r="X52" i="1" s="1"/>
  <c r="X58" i="1" s="1"/>
  <c r="AD61" i="1" s="1"/>
  <c r="AE47" i="1"/>
  <c r="U27" i="1"/>
  <c r="AI27" i="1" s="1"/>
  <c r="Z23" i="1"/>
  <c r="AD23" i="1"/>
  <c r="AF5" i="1"/>
  <c r="AF101" i="1"/>
  <c r="AF127" i="1"/>
  <c r="W54" i="1"/>
  <c r="W55" i="1" s="1"/>
  <c r="AF58" i="1" s="1"/>
  <c r="AI54" i="1"/>
  <c r="U43" i="1"/>
  <c r="AI43" i="1" s="1"/>
  <c r="U11" i="1"/>
  <c r="X69" i="1"/>
  <c r="X75" i="1" s="1"/>
  <c r="AD78" i="1" s="1"/>
  <c r="AE69" i="1"/>
  <c r="AF28" i="1"/>
  <c r="AF71" i="1"/>
  <c r="U42" i="1"/>
  <c r="X122" i="1"/>
  <c r="AD125" i="1" s="1"/>
  <c r="X31" i="1"/>
  <c r="X37" i="1" s="1"/>
  <c r="AD40" i="1" s="1"/>
  <c r="X85" i="1"/>
  <c r="X90" i="1" s="1"/>
  <c r="X96" i="1" s="1"/>
  <c r="AD99" i="1" s="1"/>
  <c r="AE85" i="1"/>
  <c r="U26" i="1"/>
  <c r="AI26" i="1" s="1"/>
  <c r="AD133" i="1"/>
  <c r="AF42" i="1"/>
  <c r="AF81" i="1"/>
  <c r="AF104" i="1"/>
  <c r="AF4" i="1"/>
  <c r="AF27" i="1"/>
  <c r="AF87" i="1"/>
  <c r="AF110" i="1"/>
  <c r="AF64" i="1"/>
  <c r="AF151" i="1"/>
  <c r="AF25" i="1"/>
  <c r="AF54" i="1"/>
  <c r="AF66" i="1"/>
  <c r="AF93" i="1"/>
  <c r="AF119" i="1"/>
  <c r="AF33" i="1"/>
  <c r="AF26" i="1"/>
  <c r="AF11" i="1"/>
  <c r="AF43" i="1"/>
  <c r="AF65" i="1"/>
  <c r="AF92" i="1"/>
  <c r="AF118" i="1"/>
  <c r="AF17" i="1"/>
  <c r="AF49" i="1"/>
  <c r="AF63" i="1"/>
  <c r="AF82" i="1"/>
  <c r="AF109" i="1"/>
  <c r="AF159" i="1"/>
  <c r="AF55" i="1"/>
  <c r="AF80" i="1"/>
  <c r="AF103" i="1"/>
  <c r="AF143" i="1"/>
  <c r="AF16" i="1"/>
  <c r="AF44" i="1"/>
  <c r="AF72" i="1"/>
  <c r="U92" i="1"/>
  <c r="AE92" i="1"/>
  <c r="AF102" i="1"/>
  <c r="U118" i="1"/>
  <c r="AE118" i="1"/>
  <c r="AF135" i="1"/>
  <c r="U103" i="1"/>
  <c r="AI103" i="1" s="1"/>
  <c r="U49" i="1"/>
  <c r="W49" i="1" s="1"/>
  <c r="U17" i="1"/>
  <c r="W17" i="1" s="1"/>
  <c r="U143" i="1"/>
  <c r="U66" i="1"/>
  <c r="AI66" i="1" s="1"/>
  <c r="U6" i="1"/>
  <c r="U81" i="1"/>
  <c r="AI81" i="1" s="1"/>
  <c r="U104" i="1"/>
  <c r="AI104" i="1" s="1"/>
  <c r="U151" i="1"/>
  <c r="U64" i="1"/>
  <c r="AI64" i="1" s="1"/>
  <c r="U87" i="1"/>
  <c r="U110" i="1"/>
  <c r="AI110" i="1" s="1"/>
  <c r="U63" i="1"/>
  <c r="AI63" i="1" s="1"/>
  <c r="U82" i="1"/>
  <c r="AI82" i="1" s="1"/>
  <c r="U109" i="1"/>
  <c r="U159" i="1"/>
  <c r="U80" i="1"/>
  <c r="U65" i="1"/>
  <c r="AI65" i="1" s="1"/>
  <c r="U72" i="1"/>
  <c r="AI72" i="1" s="1"/>
  <c r="U102" i="1"/>
  <c r="AI102" i="1" s="1"/>
  <c r="U135" i="1"/>
  <c r="U71" i="1"/>
  <c r="U101" i="1"/>
  <c r="U127" i="1"/>
  <c r="AI127" i="1" s="1"/>
  <c r="U93" i="1"/>
  <c r="AI93" i="1" s="1"/>
  <c r="U119" i="1"/>
  <c r="W33" i="1"/>
  <c r="W34" i="1" s="1"/>
  <c r="AF37" i="1" s="1"/>
  <c r="W25" i="1"/>
  <c r="W26" i="1" s="1"/>
  <c r="W27" i="1" s="1"/>
  <c r="W28" i="1" s="1"/>
  <c r="N4" i="1"/>
  <c r="AI11" i="1" l="1"/>
  <c r="W11" i="1"/>
  <c r="Z40" i="1"/>
  <c r="Z61" i="1" s="1"/>
  <c r="Z78" i="1" s="1"/>
  <c r="Z99" i="1" s="1"/>
  <c r="Z116" i="1" s="1"/>
  <c r="Z125" i="1" s="1"/>
  <c r="Y31" i="1"/>
  <c r="Y37" i="1" s="1"/>
  <c r="AE40" i="1" s="1"/>
  <c r="AF31" i="1"/>
  <c r="AF20" i="1"/>
  <c r="AI17" i="1"/>
  <c r="AF52" i="1"/>
  <c r="AI49" i="1"/>
  <c r="W42" i="1"/>
  <c r="W43" i="1" s="1"/>
  <c r="W44" i="1" s="1"/>
  <c r="AI42" i="1"/>
  <c r="AF14" i="1"/>
  <c r="W6" i="1"/>
  <c r="AF9" i="1" s="1"/>
  <c r="AI6" i="1"/>
  <c r="W63" i="1"/>
  <c r="W64" i="1" s="1"/>
  <c r="W65" i="1" s="1"/>
  <c r="W66" i="1" s="1"/>
  <c r="W135" i="1"/>
  <c r="AI135" i="1"/>
  <c r="W71" i="1"/>
  <c r="W72" i="1" s="1"/>
  <c r="AF75" i="1" s="1"/>
  <c r="AI71" i="1"/>
  <c r="W151" i="1"/>
  <c r="AI151" i="1"/>
  <c r="W109" i="1"/>
  <c r="W110" i="1" s="1"/>
  <c r="AF113" i="1" s="1"/>
  <c r="AI109" i="1"/>
  <c r="W118" i="1"/>
  <c r="W119" i="1" s="1"/>
  <c r="AI118" i="1"/>
  <c r="AI119" i="1"/>
  <c r="W87" i="1"/>
  <c r="AF90" i="1" s="1"/>
  <c r="AI87" i="1"/>
  <c r="W80" i="1"/>
  <c r="W81" i="1" s="1"/>
  <c r="W82" i="1" s="1"/>
  <c r="AI80" i="1"/>
  <c r="W143" i="1"/>
  <c r="AI143" i="1"/>
  <c r="W92" i="1"/>
  <c r="W93" i="1" s="1"/>
  <c r="AF96" i="1" s="1"/>
  <c r="AI92" i="1"/>
  <c r="W101" i="1"/>
  <c r="W102" i="1" s="1"/>
  <c r="W103" i="1" s="1"/>
  <c r="W104" i="1" s="1"/>
  <c r="AI101" i="1"/>
  <c r="W159" i="1"/>
  <c r="AI159" i="1"/>
  <c r="W127" i="1"/>
  <c r="Y9" i="1" l="1"/>
  <c r="Y14" i="1" s="1"/>
  <c r="Y20" i="1" s="1"/>
  <c r="AA23" i="1" s="1"/>
  <c r="AA40" i="1" s="1"/>
  <c r="AA61" i="1" s="1"/>
  <c r="Y47" i="1"/>
  <c r="Y52" i="1" s="1"/>
  <c r="Y58" i="1" s="1"/>
  <c r="AE61" i="1" s="1"/>
  <c r="AF47" i="1"/>
  <c r="Z133" i="1"/>
  <c r="Z141" i="1" s="1"/>
  <c r="Z149" i="1" s="1"/>
  <c r="Z157" i="1" s="1"/>
  <c r="Z165" i="1" s="1"/>
  <c r="AC169" i="1" s="1"/>
  <c r="Y122" i="1"/>
  <c r="AE125" i="1" s="1"/>
  <c r="AF122" i="1"/>
  <c r="Y69" i="1"/>
  <c r="Y75" i="1" s="1"/>
  <c r="AE78" i="1" s="1"/>
  <c r="AF69" i="1"/>
  <c r="Y146" i="1"/>
  <c r="AE149" i="1" s="1"/>
  <c r="AF146" i="1"/>
  <c r="Y162" i="1"/>
  <c r="AE165" i="1" s="1"/>
  <c r="AF162" i="1"/>
  <c r="Y130" i="1"/>
  <c r="AE133" i="1" s="1"/>
  <c r="AF130" i="1"/>
  <c r="Y138" i="1"/>
  <c r="AE141" i="1" s="1"/>
  <c r="AF138" i="1"/>
  <c r="Y85" i="1"/>
  <c r="Y90" i="1" s="1"/>
  <c r="Y96" i="1" s="1"/>
  <c r="AE99" i="1" s="1"/>
  <c r="AF85" i="1"/>
  <c r="Y107" i="1"/>
  <c r="Y113" i="1" s="1"/>
  <c r="AE116" i="1" s="1"/>
  <c r="AF107" i="1"/>
  <c r="Y154" i="1"/>
  <c r="AE157" i="1" s="1"/>
  <c r="AF154" i="1"/>
  <c r="AE23" i="1" l="1"/>
  <c r="AA78" i="1"/>
  <c r="AA99" i="1" s="1"/>
  <c r="AA116" i="1" l="1"/>
  <c r="AA125" i="1" s="1"/>
  <c r="AA133" i="1" s="1"/>
  <c r="AA141" i="1" s="1"/>
  <c r="AA149" i="1" s="1"/>
  <c r="AA157" i="1" s="1"/>
  <c r="AA165" i="1" s="1"/>
  <c r="AD169" i="1" s="1"/>
</calcChain>
</file>

<file path=xl/sharedStrings.xml><?xml version="1.0" encoding="utf-8"?>
<sst xmlns="http://schemas.openxmlformats.org/spreadsheetml/2006/main" count="283" uniqueCount="96">
  <si>
    <t>ACCESSORY</t>
  </si>
  <si>
    <t>PREP</t>
  </si>
  <si>
    <t>AK</t>
  </si>
  <si>
    <t>B</t>
  </si>
  <si>
    <t>OOOOOOOOOOOOOOO</t>
  </si>
  <si>
    <t xml:space="preserve">OOOOOOOOOOOOOO </t>
  </si>
  <si>
    <t>OOOOOOOOOOOOO</t>
  </si>
  <si>
    <t>AL</t>
  </si>
  <si>
    <t>OOOOOOOOOOOO</t>
  </si>
  <si>
    <t>CA</t>
  </si>
  <si>
    <t>OOOOOOOOOOO</t>
  </si>
  <si>
    <t>OOOOOOOOOO</t>
  </si>
  <si>
    <t>CO</t>
  </si>
  <si>
    <t>P</t>
  </si>
  <si>
    <t>OOOOOOOOO</t>
  </si>
  <si>
    <t>OOOOOOOO</t>
  </si>
  <si>
    <t>OOOOOOO</t>
  </si>
  <si>
    <t>OOOOOO</t>
  </si>
  <si>
    <t>FL</t>
  </si>
  <si>
    <t>OOOOO</t>
  </si>
  <si>
    <t>OOOO</t>
  </si>
  <si>
    <t>S</t>
  </si>
  <si>
    <t>OOO</t>
  </si>
  <si>
    <t>OO</t>
  </si>
  <si>
    <t>O</t>
  </si>
  <si>
    <t>J</t>
  </si>
  <si>
    <t>JILL</t>
  </si>
  <si>
    <t>FORD</t>
  </si>
  <si>
    <t>AUSTIN</t>
  </si>
  <si>
    <t>BOLT</t>
  </si>
  <si>
    <t>FLING</t>
  </si>
  <si>
    <t>KENNEDY</t>
  </si>
  <si>
    <t>C</t>
  </si>
  <si>
    <t>BUSCH</t>
  </si>
  <si>
    <t>FFFFFFFFFFFFF</t>
  </si>
  <si>
    <t>ORANGE</t>
  </si>
  <si>
    <t>PINYATTAS</t>
  </si>
  <si>
    <t>FILETYPE</t>
  </si>
  <si>
    <t>COSBY</t>
  </si>
  <si>
    <t>R</t>
  </si>
  <si>
    <t>DAVIS</t>
  </si>
  <si>
    <t>UTOPIA</t>
  </si>
  <si>
    <t>FIDO</t>
  </si>
  <si>
    <t>ILIOS</t>
  </si>
  <si>
    <t>IFFFFFY</t>
  </si>
  <si>
    <t>INPUT</t>
  </si>
  <si>
    <t>FILE LINE</t>
  </si>
  <si>
    <t>GA</t>
  </si>
  <si>
    <t>IFL</t>
  </si>
  <si>
    <t xml:space="preserve">FILETYPE       </t>
  </si>
  <si>
    <t>HI</t>
  </si>
  <si>
    <t>ORANGE JUICE</t>
  </si>
  <si>
    <t xml:space="preserve">PINYATTAS      </t>
  </si>
  <si>
    <t>IN</t>
  </si>
  <si>
    <t>DING</t>
  </si>
  <si>
    <t>DONG</t>
  </si>
  <si>
    <t>INTERMEDIATE FORMATTING</t>
  </si>
  <si>
    <t>LAST NAME</t>
  </si>
  <si>
    <t>I-LAST-NAME</t>
  </si>
  <si>
    <t>I-STATE</t>
  </si>
  <si>
    <t>I-BOAT-COST</t>
  </si>
  <si>
    <t>VARIABLES</t>
  </si>
  <si>
    <t>I-YYYY</t>
  </si>
  <si>
    <t>I-MM</t>
  </si>
  <si>
    <t>I-DD</t>
  </si>
  <si>
    <t>I-BOAT-TYPE</t>
  </si>
  <si>
    <t>HELD STORAGE</t>
  </si>
  <si>
    <t>TAX-RATE</t>
  </si>
  <si>
    <t>C-BOAT-TYPE</t>
  </si>
  <si>
    <t>C-ACCESSORY-PACKAGE</t>
  </si>
  <si>
    <t>C-TOTAL-COST</t>
  </si>
  <si>
    <t>COST-ACCESSORY-PACKAGE</t>
  </si>
  <si>
    <t>C-MARKUP-PRCNT</t>
  </si>
  <si>
    <t>C-MINOR-NUM-SOLD</t>
  </si>
  <si>
    <t>C-MINOR-TOTAL-COST</t>
  </si>
  <si>
    <t>C-MAJOR-NUM-SOLD</t>
  </si>
  <si>
    <t>C-MAJOR-TOTAL-COST</t>
  </si>
  <si>
    <t>C-GT-NUM-SOLD</t>
  </si>
  <si>
    <t>C-GT-TOTAL-COST</t>
  </si>
  <si>
    <t>OUTPUT</t>
  </si>
  <si>
    <t>D-LAST-NAME</t>
  </si>
  <si>
    <t>D-STATE</t>
  </si>
  <si>
    <t>D-BOAT-COST</t>
  </si>
  <si>
    <t>D-PURCHASE-DATE</t>
  </si>
  <si>
    <t>D-ACC-PACK</t>
  </si>
  <si>
    <t>D-PREP-COST</t>
  </si>
  <si>
    <t>D-TOTAL-COST</t>
  </si>
  <si>
    <t>MINOR-STATE</t>
  </si>
  <si>
    <t>MINOR-BOAT-TYPE</t>
  </si>
  <si>
    <t>MINOR-TOTAL-COST</t>
  </si>
  <si>
    <t>MINOR-SALES</t>
  </si>
  <si>
    <t>MAJOR-BOAT-TYPE</t>
  </si>
  <si>
    <t>MAJOR-SALES</t>
  </si>
  <si>
    <t>MAJOR-TOTAL-COST</t>
  </si>
  <si>
    <t>GT-SALES</t>
  </si>
  <si>
    <t>GT-TOT-COST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</si>
</sst>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"/>
    <numFmt numFmtId="165" formatCode="00"/>
    <numFmt numFmtId="166" formatCode="0000000"/>
    <numFmt numFmtId="167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7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12" borderId="0" applyNumberFormat="0" applyBorder="0" applyAlignment="0" applyProtection="0"/>
  </cellStyleXfs>
  <cellXfs count="54">
    <xf numFmtId="0" fontId="0" fillId="0" borderId="0" xfId="0"/>
    <xf numFmtId="0" fontId="0" fillId="9" borderId="2" xfId="0" applyFill="1" applyBorder="1"/>
    <xf numFmtId="0" fontId="0" fillId="0" borderId="2" xfId="0" applyBorder="1"/>
    <xf numFmtId="0" fontId="0" fillId="8" borderId="2" xfId="0" applyFill="1" applyBorder="1"/>
    <xf numFmtId="0" fontId="4" fillId="8" borderId="2" xfId="0" applyFont="1" applyFill="1" applyBorder="1" applyAlignment="1">
      <alignment horizontal="center"/>
    </xf>
    <xf numFmtId="164" fontId="0" fillId="0" borderId="2" xfId="0" applyNumberFormat="1" applyBorder="1"/>
    <xf numFmtId="165" fontId="0" fillId="0" borderId="2" xfId="0" applyNumberFormat="1" applyBorder="1"/>
    <xf numFmtId="1" fontId="0" fillId="0" borderId="2" xfId="0" applyNumberFormat="1" applyBorder="1"/>
    <xf numFmtId="166" fontId="0" fillId="0" borderId="2" xfId="0" applyNumberFormat="1" applyBorder="1"/>
    <xf numFmtId="0" fontId="4" fillId="0" borderId="2" xfId="0" applyFont="1" applyBorder="1" applyAlignment="1">
      <alignment horizontal="center"/>
    </xf>
    <xf numFmtId="0" fontId="0" fillId="10" borderId="2" xfId="0" applyFill="1" applyBorder="1"/>
    <xf numFmtId="164" fontId="0" fillId="10" borderId="2" xfId="0" applyNumberFormat="1" applyFill="1" applyBorder="1"/>
    <xf numFmtId="165" fontId="0" fillId="10" borderId="2" xfId="0" applyNumberFormat="1" applyFill="1" applyBorder="1"/>
    <xf numFmtId="1" fontId="0" fillId="10" borderId="2" xfId="0" applyNumberFormat="1" applyFill="1" applyBorder="1"/>
    <xf numFmtId="166" fontId="0" fillId="10" borderId="2" xfId="0" applyNumberFormat="1" applyFill="1" applyBorder="1"/>
    <xf numFmtId="0" fontId="4" fillId="10" borderId="2" xfId="0" applyFont="1" applyFill="1" applyBorder="1" applyAlignment="1">
      <alignment horizontal="center"/>
    </xf>
    <xf numFmtId="0" fontId="0" fillId="11" borderId="2" xfId="0" applyFill="1" applyBorder="1"/>
    <xf numFmtId="164" fontId="0" fillId="11" borderId="2" xfId="0" applyNumberFormat="1" applyFill="1" applyBorder="1"/>
    <xf numFmtId="165" fontId="0" fillId="11" borderId="2" xfId="0" applyNumberFormat="1" applyFill="1" applyBorder="1"/>
    <xf numFmtId="1" fontId="0" fillId="11" borderId="2" xfId="0" applyNumberFormat="1" applyFill="1" applyBorder="1"/>
    <xf numFmtId="166" fontId="0" fillId="11" borderId="2" xfId="0" applyNumberFormat="1" applyFill="1" applyBorder="1"/>
    <xf numFmtId="0" fontId="4" fillId="11" borderId="2" xfId="0" applyFont="1" applyFill="1" applyBorder="1" applyAlignment="1">
      <alignment horizontal="center"/>
    </xf>
    <xf numFmtId="0" fontId="0" fillId="9" borderId="2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8" borderId="2" xfId="0" applyFill="1" applyBorder="1" applyAlignment="1" applyProtection="1">
      <protection locked="0"/>
    </xf>
    <xf numFmtId="0" fontId="0" fillId="6" borderId="2" xfId="0" applyFill="1" applyBorder="1" applyAlignment="1" applyProtection="1">
      <protection locked="0"/>
    </xf>
    <xf numFmtId="0" fontId="0" fillId="8" borderId="2" xfId="0" applyFill="1" applyBorder="1" applyProtection="1">
      <protection locked="0"/>
    </xf>
    <xf numFmtId="0" fontId="5" fillId="6" borderId="2" xfId="0" applyFont="1" applyFill="1" applyBorder="1" applyProtection="1">
      <protection locked="0"/>
    </xf>
    <xf numFmtId="0" fontId="0" fillId="7" borderId="2" xfId="0" applyFill="1" applyBorder="1" applyProtection="1">
      <protection locked="0"/>
    </xf>
    <xf numFmtId="164" fontId="0" fillId="7" borderId="2" xfId="0" applyNumberFormat="1" applyFill="1" applyBorder="1" applyProtection="1">
      <protection locked="0"/>
    </xf>
    <xf numFmtId="165" fontId="0" fillId="7" borderId="2" xfId="0" applyNumberFormat="1" applyFill="1" applyBorder="1" applyProtection="1">
      <protection locked="0"/>
    </xf>
    <xf numFmtId="1" fontId="0" fillId="7" borderId="2" xfId="0" applyNumberFormat="1" applyFill="1" applyBorder="1" applyProtection="1">
      <protection locked="0"/>
    </xf>
    <xf numFmtId="166" fontId="0" fillId="7" borderId="2" xfId="0" applyNumberFormat="1" applyFill="1" applyBorder="1" applyProtection="1">
      <protection locked="0"/>
    </xf>
    <xf numFmtId="0" fontId="4" fillId="8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167" fontId="0" fillId="0" borderId="2" xfId="0" applyNumberFormat="1" applyBorder="1" applyProtection="1">
      <protection locked="0"/>
    </xf>
    <xf numFmtId="167" fontId="0" fillId="7" borderId="2" xfId="0" applyNumberFormat="1" applyFill="1" applyBorder="1" applyProtection="1">
      <protection locked="0"/>
    </xf>
    <xf numFmtId="167" fontId="0" fillId="0" borderId="2" xfId="0" applyNumberFormat="1" applyBorder="1"/>
    <xf numFmtId="167" fontId="0" fillId="10" borderId="2" xfId="0" applyNumberFormat="1" applyFill="1" applyBorder="1"/>
    <xf numFmtId="167" fontId="0" fillId="11" borderId="2" xfId="0" applyNumberFormat="1" applyFill="1" applyBorder="1"/>
    <xf numFmtId="167" fontId="2" fillId="3" borderId="2" xfId="2" applyNumberFormat="1" applyBorder="1"/>
    <xf numFmtId="0" fontId="2" fillId="3" borderId="2" xfId="2" applyBorder="1"/>
    <xf numFmtId="0" fontId="1" fillId="2" borderId="2" xfId="1" applyBorder="1"/>
    <xf numFmtId="167" fontId="1" fillId="2" borderId="2" xfId="1" applyNumberFormat="1" applyBorder="1"/>
    <xf numFmtId="0" fontId="3" fillId="4" borderId="1" xfId="3"/>
    <xf numFmtId="167" fontId="3" fillId="4" borderId="1" xfId="3" applyNumberFormat="1"/>
    <xf numFmtId="0" fontId="1" fillId="2" borderId="1" xfId="1" applyBorder="1"/>
    <xf numFmtId="167" fontId="1" fillId="2" borderId="1" xfId="1" applyNumberFormat="1" applyBorder="1"/>
    <xf numFmtId="0" fontId="0" fillId="5" borderId="2" xfId="0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164" fontId="0" fillId="7" borderId="2" xfId="0" applyNumberFormat="1" applyFill="1" applyBorder="1" applyAlignment="1" applyProtection="1">
      <alignment horizontal="center"/>
      <protection locked="0"/>
    </xf>
    <xf numFmtId="0" fontId="6" fillId="12" borderId="2" xfId="4" applyBorder="1"/>
    <xf numFmtId="165" fontId="6" fillId="12" borderId="2" xfId="4" applyNumberFormat="1" applyBorder="1"/>
    <xf numFmtId="167" fontId="6" fillId="12" borderId="2" xfId="4" applyNumberFormat="1" applyBorder="1"/>
  </cellXfs>
  <cellStyles count="5">
    <cellStyle name="20% - Accent1" xfId="4" builtinId="30"/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1A62-12FB-4F65-8EA9-8B1354DA9AFE}">
  <dimension ref="A1:AI170"/>
  <sheetViews>
    <sheetView tabSelected="1" workbookViewId="0">
      <pane ySplit="3" topLeftCell="A115" activePane="bottomLeft" state="frozen"/>
      <selection activeCell="A3" sqref="A3"/>
      <selection pane="bottomLeft" activeCell="I143" sqref="I143"/>
    </sheetView>
  </sheetViews>
  <sheetFormatPr defaultColWidth="8.85546875" defaultRowHeight="15" x14ac:dyDescent="0.25"/>
  <cols>
    <col min="1" max="1" width="21.28515625" style="2" bestFit="1" customWidth="1"/>
    <col min="2" max="2" width="7.28515625" style="2" bestFit="1" customWidth="1"/>
    <col min="3" max="3" width="11.7109375" style="2" bestFit="1" customWidth="1"/>
    <col min="4" max="5" width="5" style="2" bestFit="1" customWidth="1"/>
    <col min="6" max="6" width="5.5703125" style="2" bestFit="1" customWidth="1"/>
    <col min="7" max="7" width="4.7109375" style="2" bestFit="1" customWidth="1"/>
    <col min="8" max="8" width="11.42578125" style="2" bestFit="1" customWidth="1"/>
    <col min="9" max="9" width="10.5703125" style="2" bestFit="1" customWidth="1"/>
    <col min="10" max="10" width="8.85546875" style="2"/>
    <col min="11" max="11" width="8.85546875" style="3"/>
    <col min="12" max="12" width="26.28515625" style="2" bestFit="1" customWidth="1"/>
    <col min="13" max="13" width="8.85546875" style="3"/>
    <col min="14" max="14" width="51.42578125" style="2" bestFit="1" customWidth="1"/>
    <col min="15" max="15" width="8.85546875" style="1"/>
    <col min="16" max="16" width="9" style="2" bestFit="1" customWidth="1"/>
    <col min="17" max="17" width="13.85546875" style="2" bestFit="1" customWidth="1"/>
    <col min="18" max="18" width="20.7109375" style="2" bestFit="1" customWidth="1"/>
    <col min="19" max="19" width="24.140625" style="37" bestFit="1" customWidth="1"/>
    <col min="20" max="20" width="16.28515625" style="2" bestFit="1" customWidth="1"/>
    <col min="21" max="21" width="16.28515625" style="37" customWidth="1"/>
    <col min="22" max="22" width="19" style="2" bestFit="1" customWidth="1"/>
    <col min="23" max="23" width="20" style="37" bestFit="1" customWidth="1"/>
    <col min="24" max="24" width="18.85546875" style="2" bestFit="1" customWidth="1"/>
    <col min="25" max="25" width="19.85546875" style="37" bestFit="1" customWidth="1"/>
    <col min="26" max="26" width="15.140625" style="2" bestFit="1" customWidth="1"/>
    <col min="27" max="27" width="16.140625" style="37" bestFit="1" customWidth="1"/>
    <col min="28" max="28" width="8.85546875" style="1"/>
    <col min="29" max="29" width="22.85546875" style="2" bestFit="1" customWidth="1"/>
    <col min="30" max="30" width="18" style="2" bestFit="1" customWidth="1"/>
    <col min="31" max="32" width="19.140625" style="2" bestFit="1" customWidth="1"/>
    <col min="33" max="33" width="15" style="2" bestFit="1" customWidth="1"/>
    <col min="34" max="34" width="12.7109375" style="2" bestFit="1" customWidth="1"/>
    <col min="35" max="35" width="14" style="2" bestFit="1" customWidth="1"/>
    <col min="36" max="16384" width="8.85546875" style="2"/>
  </cols>
  <sheetData>
    <row r="1" spans="1:35" s="23" customFormat="1" x14ac:dyDescent="0.25">
      <c r="A1" s="48" t="s">
        <v>45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22"/>
      <c r="P1" s="48" t="s">
        <v>66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22"/>
      <c r="AC1" s="48" t="s">
        <v>79</v>
      </c>
      <c r="AD1" s="48"/>
      <c r="AE1" s="48"/>
      <c r="AF1" s="48"/>
      <c r="AG1" s="48"/>
      <c r="AH1" s="48"/>
      <c r="AI1" s="48"/>
    </row>
    <row r="2" spans="1:35" s="23" customFormat="1" x14ac:dyDescent="0.25">
      <c r="A2" s="49" t="s">
        <v>61</v>
      </c>
      <c r="B2" s="49"/>
      <c r="C2" s="49"/>
      <c r="D2" s="49"/>
      <c r="E2" s="49"/>
      <c r="F2" s="49"/>
      <c r="G2" s="49"/>
      <c r="H2" s="49"/>
      <c r="I2" s="49"/>
      <c r="J2" s="49"/>
      <c r="K2" s="24"/>
      <c r="L2" s="25" t="s">
        <v>56</v>
      </c>
      <c r="M2" s="26"/>
      <c r="N2" s="27" t="s">
        <v>46</v>
      </c>
      <c r="O2" s="22"/>
      <c r="S2" s="35"/>
      <c r="U2" s="35"/>
      <c r="W2" s="35"/>
      <c r="Y2" s="35"/>
      <c r="AA2" s="35"/>
      <c r="AB2" s="22"/>
    </row>
    <row r="3" spans="1:35" s="23" customFormat="1" x14ac:dyDescent="0.25">
      <c r="A3" s="28" t="s">
        <v>58</v>
      </c>
      <c r="B3" s="28" t="s">
        <v>59</v>
      </c>
      <c r="C3" s="29" t="s">
        <v>60</v>
      </c>
      <c r="D3" s="50" t="s">
        <v>62</v>
      </c>
      <c r="E3" s="50"/>
      <c r="F3" s="30" t="s">
        <v>63</v>
      </c>
      <c r="G3" s="30" t="s">
        <v>64</v>
      </c>
      <c r="H3" s="28" t="s">
        <v>65</v>
      </c>
      <c r="I3" s="31" t="s">
        <v>0</v>
      </c>
      <c r="J3" s="32" t="s">
        <v>1</v>
      </c>
      <c r="K3" s="26"/>
      <c r="L3" s="28" t="s">
        <v>57</v>
      </c>
      <c r="M3" s="33"/>
      <c r="N3" s="34"/>
      <c r="O3" s="22"/>
      <c r="P3" s="28" t="s">
        <v>67</v>
      </c>
      <c r="Q3" s="28" t="s">
        <v>68</v>
      </c>
      <c r="R3" s="28" t="s">
        <v>69</v>
      </c>
      <c r="S3" s="36" t="s">
        <v>71</v>
      </c>
      <c r="T3" s="28" t="s">
        <v>72</v>
      </c>
      <c r="U3" s="36" t="s">
        <v>70</v>
      </c>
      <c r="V3" s="28" t="s">
        <v>73</v>
      </c>
      <c r="W3" s="36" t="s">
        <v>74</v>
      </c>
      <c r="X3" s="28" t="s">
        <v>75</v>
      </c>
      <c r="Y3" s="36" t="s">
        <v>76</v>
      </c>
      <c r="Z3" s="28" t="s">
        <v>77</v>
      </c>
      <c r="AA3" s="36" t="s">
        <v>78</v>
      </c>
      <c r="AB3" s="22"/>
      <c r="AC3" s="28" t="s">
        <v>80</v>
      </c>
      <c r="AD3" s="28" t="s">
        <v>81</v>
      </c>
      <c r="AE3" s="28" t="s">
        <v>82</v>
      </c>
      <c r="AF3" s="28" t="s">
        <v>83</v>
      </c>
      <c r="AG3" s="28" t="s">
        <v>84</v>
      </c>
      <c r="AH3" s="28" t="s">
        <v>85</v>
      </c>
      <c r="AI3" s="28" t="s">
        <v>86</v>
      </c>
    </row>
    <row r="4" spans="1:35" x14ac:dyDescent="0.25">
      <c r="A4" s="2" t="s">
        <v>4</v>
      </c>
      <c r="B4" s="2" t="s">
        <v>2</v>
      </c>
      <c r="C4" s="5">
        <v>99999999</v>
      </c>
      <c r="D4" s="6">
        <f t="shared" ref="D4:D17" ca="1" si="0">RANDBETWEEN(19,20)</f>
        <v>19</v>
      </c>
      <c r="E4" s="6">
        <f t="shared" ref="E4:E17" ca="1" si="1">RANDBETWEEN(0,99)</f>
        <v>12</v>
      </c>
      <c r="F4" s="6">
        <f t="shared" ref="F4:F17" ca="1" si="2">RANDBETWEEN(1,12)</f>
        <v>3</v>
      </c>
      <c r="G4" s="6">
        <f t="shared" ref="G4:G17" ca="1" si="3">(RANDBETWEEN(1,31))</f>
        <v>23</v>
      </c>
      <c r="H4" s="2" t="s">
        <v>3</v>
      </c>
      <c r="I4" s="7">
        <v>1</v>
      </c>
      <c r="J4" s="8">
        <v>9999999</v>
      </c>
      <c r="L4" s="2" t="str">
        <f>LEFT(A4 &amp; REPT(" ",15),15)</f>
        <v>OOOOOOOOOOOOOOO</v>
      </c>
      <c r="M4" s="4"/>
      <c r="N4" s="2" t="str">
        <f ca="1">CONCATENATE(L4,B4,TEXT(C4,"00000000"),TEXT(D4,"00"),TEXT(E4,"00"),TEXT(F4,"00"),TEXT(G4,"00"),H4,TEXT(I4,"0"),TEXT(J4,"0000000"))</f>
        <v>OOOOOOOOOOOOOOOAK9999999919120323B19999999</v>
      </c>
      <c r="P4" s="2">
        <v>0.06</v>
      </c>
      <c r="Q4" s="2" t="str">
        <f>IF(H4="B","BASS BOAT",IF(H4="P","PONTOON",IF(H4="S","SKI BOAT",IF(H4="J","JOHN BOAT",IF(H4="C","CANOE",IF(H4="R","CABIN CRUISER","ERROR"))))))</f>
        <v>BASS BOAT</v>
      </c>
      <c r="R4" s="2" t="str">
        <f>IF(I4 = 1,"Electronics",IF(I4=2,"Ski Package",IF(I4=3,"Fishing Package", "ERROR")))</f>
        <v>Electronics</v>
      </c>
      <c r="S4" s="37">
        <f>IF(I4 = 1,5415.3,IF(I4=2,3980,IF(I4=3,345.45, "ERROR")))</f>
        <v>5415.3</v>
      </c>
      <c r="T4" s="2">
        <f>IF(H4="B",0.33,IF(H4="P",0.25,IF(H4="S",0.425,IF(H4="J",0.33,IF(H4="C",0.2,IF(H4="R",0.3,"ERROR"))))))</f>
        <v>0.33</v>
      </c>
      <c r="U4" s="37">
        <f>ROUND((ROUND((C4/100)*(1+T4),2)+S4+(J4/100))*(1+P4),2)</f>
        <v>1521540.2</v>
      </c>
      <c r="V4" s="2">
        <v>1</v>
      </c>
      <c r="AC4" s="51" t="str">
        <f>A4</f>
        <v>OOOOOOOOOOOOOOO</v>
      </c>
      <c r="AD4" s="51" t="str">
        <f t="shared" ref="AD4:AD6" si="4">B4</f>
        <v>AK</v>
      </c>
      <c r="AE4" s="53">
        <f>C4/100</f>
        <v>999999.99</v>
      </c>
      <c r="AF4" s="52" t="str">
        <f ca="1">CONCATENATE(F4,"/",G4,"/",E4)</f>
        <v>3/23/12</v>
      </c>
      <c r="AG4" s="51" t="str">
        <f>R4</f>
        <v>Electronics</v>
      </c>
      <c r="AH4" s="53">
        <f>J4/100</f>
        <v>99999.99</v>
      </c>
      <c r="AI4" s="53">
        <f>U4</f>
        <v>1521540.2</v>
      </c>
    </row>
    <row r="5" spans="1:35" x14ac:dyDescent="0.25">
      <c r="A5" s="2" t="s">
        <v>5</v>
      </c>
      <c r="B5" s="2" t="s">
        <v>2</v>
      </c>
      <c r="C5" s="5">
        <v>0</v>
      </c>
      <c r="D5" s="6">
        <f t="shared" ca="1" si="0"/>
        <v>19</v>
      </c>
      <c r="E5" s="6">
        <f t="shared" ca="1" si="1"/>
        <v>93</v>
      </c>
      <c r="F5" s="6">
        <f t="shared" ca="1" si="2"/>
        <v>7</v>
      </c>
      <c r="G5" s="6">
        <f t="shared" ca="1" si="3"/>
        <v>22</v>
      </c>
      <c r="H5" s="2" t="s">
        <v>3</v>
      </c>
      <c r="I5" s="7">
        <v>2</v>
      </c>
      <c r="J5" s="8">
        <v>0</v>
      </c>
      <c r="L5" s="2" t="str">
        <f>LEFT(A5 &amp; REPT(" ",15),15)</f>
        <v xml:space="preserve">OOOOOOOOOOOOOO </v>
      </c>
      <c r="M5" s="4"/>
      <c r="N5" s="2" t="str">
        <f ca="1">CONCATENATE(L5,B5,TEXT(C5,"00000000"),TEXT(D5,"00"),TEXT(E5,"00"),TEXT(F5,"00"),TEXT(G5,"00"),H5,TEXT(I5,"0"),TEXT(J5,"0000000"))</f>
        <v>OOOOOOOOOOOOOO AK0000000019930722B20000000</v>
      </c>
      <c r="P5" s="2">
        <v>0.06</v>
      </c>
      <c r="Q5" s="2" t="str">
        <f t="shared" ref="Q5:Q159" si="5">IF(H5="B","BASS BOAT",IF(H5="P","PONTOON",IF(H5="S","SKI BOAT",IF(H5="J","JOHN BOAT",IF(H5="C","CANOE",IF(H5="R","CABIN CRUISER","ERROR"))))))</f>
        <v>BASS BOAT</v>
      </c>
      <c r="R5" s="2" t="str">
        <f t="shared" ref="R5:R159" si="6">IF(I5 = 1,"Electronics",IF(I5=2,"Ski Package",IF(I5=3,"Fishing Package", "ERROR")))</f>
        <v>Ski Package</v>
      </c>
      <c r="S5" s="37">
        <f t="shared" ref="S5:S159" si="7">IF(I5 = 1,5415.3,IF(I5=2,3980,IF(I5=3,345.45, "ERROR")))</f>
        <v>3980</v>
      </c>
      <c r="T5" s="2">
        <f t="shared" ref="T5:T159" si="8">IF(H5="B",0.33,IF(H5="P",0.25,IF(H5="S",0.425,IF(H5="J",0.33,IF(H5="C",0.2,IF(H5="R",0.3,"ERROR"))))))</f>
        <v>0.33</v>
      </c>
      <c r="U5" s="37">
        <f t="shared" ref="U5:U6" si="9">ROUND((ROUND((C5/100)*(1+T5),2)+S5+(J5/100))*(1+P5),2)</f>
        <v>4218.8</v>
      </c>
      <c r="V5" s="2">
        <v>2</v>
      </c>
      <c r="AC5" s="51" t="str">
        <f t="shared" ref="AC5:AC6" si="10">A5</f>
        <v xml:space="preserve">OOOOOOOOOOOOOO </v>
      </c>
      <c r="AD5" s="51" t="str">
        <f t="shared" si="4"/>
        <v>AK</v>
      </c>
      <c r="AE5" s="53">
        <f t="shared" ref="AE5:AE6" si="11">C5/100</f>
        <v>0</v>
      </c>
      <c r="AF5" s="52" t="str">
        <f ca="1">CONCATENATE(F5,"/",G5,"/",E5)</f>
        <v>7/22/93</v>
      </c>
      <c r="AG5" s="51" t="str">
        <f>R5</f>
        <v>Ski Package</v>
      </c>
      <c r="AH5" s="53">
        <f>J5/100</f>
        <v>0</v>
      </c>
      <c r="AI5" s="53">
        <f>U5</f>
        <v>4218.8</v>
      </c>
    </row>
    <row r="6" spans="1:35" x14ac:dyDescent="0.25">
      <c r="A6" s="2" t="s">
        <v>6</v>
      </c>
      <c r="B6" s="2" t="s">
        <v>2</v>
      </c>
      <c r="C6" s="5">
        <v>0</v>
      </c>
      <c r="D6" s="6">
        <f t="shared" ca="1" si="0"/>
        <v>20</v>
      </c>
      <c r="E6" s="6">
        <f t="shared" ca="1" si="1"/>
        <v>0</v>
      </c>
      <c r="F6" s="6">
        <f t="shared" ca="1" si="2"/>
        <v>1</v>
      </c>
      <c r="G6" s="6">
        <f t="shared" ca="1" si="3"/>
        <v>1</v>
      </c>
      <c r="H6" s="2" t="s">
        <v>3</v>
      </c>
      <c r="I6" s="7">
        <v>3</v>
      </c>
      <c r="J6" s="8">
        <v>9999999</v>
      </c>
      <c r="L6" s="2" t="str">
        <f>LEFT(A6 &amp; REPT(" ",15),15)</f>
        <v xml:space="preserve">OOOOOOOOOOOOO  </v>
      </c>
      <c r="M6" s="4"/>
      <c r="N6" s="2" t="str">
        <f ca="1">CONCATENATE(L6,B6,TEXT(C6,"00000000"),TEXT(D6,"00"),TEXT(E6,"00"),TEXT(F6,"00"),TEXT(G6,"00"),H6,TEXT(I6,"0"),TEXT(J6,"0000000"))</f>
        <v>OOOOOOOOOOOOO  AK0000000020000101B39999999</v>
      </c>
      <c r="P6" s="2">
        <v>0.06</v>
      </c>
      <c r="Q6" s="2" t="str">
        <f t="shared" si="5"/>
        <v>BASS BOAT</v>
      </c>
      <c r="R6" s="2" t="str">
        <f t="shared" si="6"/>
        <v>Fishing Package</v>
      </c>
      <c r="S6" s="37">
        <f t="shared" si="7"/>
        <v>345.45</v>
      </c>
      <c r="T6" s="2">
        <f t="shared" si="8"/>
        <v>0.33</v>
      </c>
      <c r="U6" s="37">
        <f t="shared" si="9"/>
        <v>106366.17</v>
      </c>
      <c r="V6" s="41">
        <v>3</v>
      </c>
      <c r="W6" s="40">
        <f>SUM(U4:U6)</f>
        <v>1632125.17</v>
      </c>
      <c r="AC6" s="51" t="str">
        <f t="shared" si="10"/>
        <v>OOOOOOOOOOOOO</v>
      </c>
      <c r="AD6" s="51" t="str">
        <f t="shared" si="4"/>
        <v>AK</v>
      </c>
      <c r="AE6" s="53">
        <f t="shared" si="11"/>
        <v>0</v>
      </c>
      <c r="AF6" s="52" t="str">
        <f ca="1">CONCATENATE(F6,"/",G6,"/",E6)</f>
        <v>1/1/0</v>
      </c>
      <c r="AG6" s="51" t="str">
        <f>R6</f>
        <v>Fishing Package</v>
      </c>
      <c r="AH6" s="53">
        <f>J6/100</f>
        <v>99999.99</v>
      </c>
      <c r="AI6" s="53">
        <f>U6</f>
        <v>106366.17</v>
      </c>
    </row>
    <row r="7" spans="1:35" s="10" customFormat="1" x14ac:dyDescent="0.25">
      <c r="C7" s="11"/>
      <c r="D7" s="12"/>
      <c r="E7" s="12"/>
      <c r="F7" s="12"/>
      <c r="G7" s="12"/>
      <c r="I7" s="13"/>
      <c r="J7" s="14"/>
      <c r="K7" s="3"/>
      <c r="M7" s="4"/>
      <c r="N7" s="15"/>
      <c r="O7" s="1"/>
      <c r="S7" s="38"/>
      <c r="U7" s="38"/>
      <c r="W7" s="38"/>
      <c r="Y7" s="38"/>
      <c r="AA7" s="38"/>
      <c r="AB7" s="1"/>
    </row>
    <row r="8" spans="1:35" s="10" customFormat="1" x14ac:dyDescent="0.25">
      <c r="C8" s="11"/>
      <c r="D8" s="12"/>
      <c r="E8" s="12"/>
      <c r="F8" s="12"/>
      <c r="G8" s="12"/>
      <c r="I8" s="13"/>
      <c r="J8" s="14"/>
      <c r="K8" s="3"/>
      <c r="M8" s="4"/>
      <c r="N8" s="15"/>
      <c r="O8" s="1"/>
      <c r="S8" s="38"/>
      <c r="U8" s="38"/>
      <c r="W8" s="38"/>
      <c r="Y8" s="38"/>
      <c r="AA8" s="38"/>
      <c r="AB8" s="1"/>
      <c r="AC8" s="10" t="s">
        <v>87</v>
      </c>
      <c r="AD8" s="10" t="s">
        <v>88</v>
      </c>
      <c r="AE8" s="10" t="s">
        <v>90</v>
      </c>
      <c r="AF8" s="10" t="s">
        <v>89</v>
      </c>
    </row>
    <row r="9" spans="1:35" s="10" customFormat="1" x14ac:dyDescent="0.25">
      <c r="C9" s="11"/>
      <c r="D9" s="12"/>
      <c r="E9" s="12"/>
      <c r="F9" s="12"/>
      <c r="G9" s="12"/>
      <c r="I9" s="13"/>
      <c r="J9" s="14"/>
      <c r="K9" s="3"/>
      <c r="M9" s="4"/>
      <c r="N9" s="15"/>
      <c r="O9" s="1"/>
      <c r="S9" s="38"/>
      <c r="U9" s="38"/>
      <c r="W9" s="38"/>
      <c r="X9" s="10">
        <f>V6</f>
        <v>3</v>
      </c>
      <c r="Y9" s="38">
        <f>W6</f>
        <v>1632125.17</v>
      </c>
      <c r="AA9" s="38"/>
      <c r="AB9" s="1"/>
      <c r="AC9" s="41" t="str">
        <f>B6</f>
        <v>AK</v>
      </c>
      <c r="AD9" s="41" t="str">
        <f>Q6</f>
        <v>BASS BOAT</v>
      </c>
      <c r="AE9" s="41">
        <f>V6</f>
        <v>3</v>
      </c>
      <c r="AF9" s="40">
        <f>W6</f>
        <v>1632125.17</v>
      </c>
    </row>
    <row r="10" spans="1:35" s="10" customFormat="1" x14ac:dyDescent="0.25">
      <c r="C10" s="11"/>
      <c r="D10" s="12"/>
      <c r="E10" s="12"/>
      <c r="F10" s="12"/>
      <c r="G10" s="12"/>
      <c r="I10" s="13"/>
      <c r="J10" s="14"/>
      <c r="K10" s="3"/>
      <c r="M10" s="4"/>
      <c r="N10" s="15"/>
      <c r="O10" s="1"/>
      <c r="S10" s="38"/>
      <c r="U10" s="38"/>
      <c r="W10" s="38"/>
      <c r="Y10" s="38"/>
      <c r="AA10" s="38"/>
      <c r="AB10" s="1"/>
    </row>
    <row r="11" spans="1:35" x14ac:dyDescent="0.25">
      <c r="A11" s="2" t="s">
        <v>8</v>
      </c>
      <c r="B11" s="2" t="s">
        <v>7</v>
      </c>
      <c r="C11" s="5">
        <v>99999999</v>
      </c>
      <c r="D11" s="6">
        <f t="shared" ca="1" si="0"/>
        <v>20</v>
      </c>
      <c r="E11" s="6">
        <f t="shared" ca="1" si="1"/>
        <v>65</v>
      </c>
      <c r="F11" s="6">
        <f t="shared" ca="1" si="2"/>
        <v>6</v>
      </c>
      <c r="G11" s="6">
        <f t="shared" ca="1" si="3"/>
        <v>26</v>
      </c>
      <c r="H11" s="2" t="s">
        <v>3</v>
      </c>
      <c r="I11" s="7">
        <v>2</v>
      </c>
      <c r="J11" s="8">
        <v>0</v>
      </c>
      <c r="L11" s="2" t="str">
        <f>LEFT(A11 &amp; REPT(" ",15),15)</f>
        <v xml:space="preserve">OOOOOOOOOOOO   </v>
      </c>
      <c r="M11" s="4"/>
      <c r="N11" s="2" t="str">
        <f ca="1">CONCATENATE(L11,B11,TEXT(C11,"00000000"),TEXT(D11,"00"),TEXT(E11,"00"),TEXT(F11,"00"),TEXT(G11,"00"),H11,TEXT(I11,"0"),TEXT(J11,"0000000"))</f>
        <v>OOOOOOOOOOOO   AL9999999920650626B20000000</v>
      </c>
      <c r="P11" s="2">
        <v>0.06</v>
      </c>
      <c r="Q11" s="2" t="str">
        <f t="shared" si="5"/>
        <v>BASS BOAT</v>
      </c>
      <c r="R11" s="2" t="str">
        <f t="shared" si="6"/>
        <v>Ski Package</v>
      </c>
      <c r="S11" s="37">
        <f t="shared" si="7"/>
        <v>3980</v>
      </c>
      <c r="T11" s="2">
        <f t="shared" si="8"/>
        <v>0.33</v>
      </c>
      <c r="U11" s="37">
        <f>ROUND((ROUND((C11/100)*(1+T11),2)+S11+(J11/100))*(1+P11),2)</f>
        <v>1414018.79</v>
      </c>
      <c r="V11" s="41">
        <v>1</v>
      </c>
      <c r="W11" s="40">
        <f>U11</f>
        <v>1414018.79</v>
      </c>
      <c r="AC11" s="51" t="str">
        <f>A11</f>
        <v>OOOOOOOOOOOO</v>
      </c>
      <c r="AD11" s="51" t="str">
        <f t="shared" ref="AD11" si="12">B11</f>
        <v>AL</v>
      </c>
      <c r="AE11" s="53">
        <f>C11/100</f>
        <v>999999.99</v>
      </c>
      <c r="AF11" s="52" t="str">
        <f ca="1">CONCATENATE(F11,"/",G11,"/",E11)</f>
        <v>6/26/65</v>
      </c>
      <c r="AG11" s="51" t="str">
        <f>R11</f>
        <v>Ski Package</v>
      </c>
      <c r="AH11" s="53">
        <f>J11/100</f>
        <v>0</v>
      </c>
      <c r="AI11" s="53">
        <f>U11</f>
        <v>1414018.79</v>
      </c>
    </row>
    <row r="12" spans="1:35" s="10" customFormat="1" x14ac:dyDescent="0.25">
      <c r="C12" s="11"/>
      <c r="D12" s="12"/>
      <c r="E12" s="12"/>
      <c r="F12" s="12"/>
      <c r="G12" s="12"/>
      <c r="I12" s="13"/>
      <c r="J12" s="14"/>
      <c r="K12" s="3"/>
      <c r="M12" s="4"/>
      <c r="N12" s="15"/>
      <c r="O12" s="1"/>
      <c r="S12" s="38"/>
      <c r="U12" s="38"/>
      <c r="W12" s="38"/>
      <c r="Y12" s="38"/>
      <c r="AA12" s="38"/>
      <c r="AB12" s="1"/>
    </row>
    <row r="13" spans="1:35" s="10" customFormat="1" x14ac:dyDescent="0.25">
      <c r="C13" s="11"/>
      <c r="D13" s="12"/>
      <c r="E13" s="12"/>
      <c r="F13" s="12"/>
      <c r="G13" s="12"/>
      <c r="I13" s="13"/>
      <c r="J13" s="14"/>
      <c r="K13" s="3"/>
      <c r="M13" s="4"/>
      <c r="N13" s="15"/>
      <c r="O13" s="1"/>
      <c r="S13" s="38"/>
      <c r="U13" s="38"/>
      <c r="W13" s="38"/>
      <c r="Y13" s="38"/>
      <c r="AA13" s="38"/>
      <c r="AB13" s="1"/>
      <c r="AC13" s="10" t="s">
        <v>87</v>
      </c>
      <c r="AD13" s="10" t="s">
        <v>88</v>
      </c>
      <c r="AE13" s="10" t="s">
        <v>90</v>
      </c>
      <c r="AF13" s="10" t="s">
        <v>89</v>
      </c>
    </row>
    <row r="14" spans="1:35" s="10" customFormat="1" x14ac:dyDescent="0.25">
      <c r="C14" s="11"/>
      <c r="D14" s="12"/>
      <c r="E14" s="12"/>
      <c r="F14" s="12"/>
      <c r="G14" s="12"/>
      <c r="I14" s="13"/>
      <c r="J14" s="14"/>
      <c r="K14" s="3"/>
      <c r="M14" s="4"/>
      <c r="N14" s="15"/>
      <c r="O14" s="1"/>
      <c r="S14" s="38"/>
      <c r="U14" s="38"/>
      <c r="W14" s="38"/>
      <c r="X14" s="10">
        <f>X9+V11</f>
        <v>4</v>
      </c>
      <c r="Y14" s="38">
        <f>Y9+W11</f>
        <v>3046143.96</v>
      </c>
      <c r="AA14" s="38"/>
      <c r="AB14" s="1"/>
      <c r="AC14" s="41" t="str">
        <f>B11</f>
        <v>AL</v>
      </c>
      <c r="AD14" s="41" t="str">
        <f>Q11</f>
        <v>BASS BOAT</v>
      </c>
      <c r="AE14" s="41">
        <f>V11</f>
        <v>1</v>
      </c>
      <c r="AF14" s="40">
        <f>W11</f>
        <v>1414018.79</v>
      </c>
    </row>
    <row r="15" spans="1:35" s="10" customFormat="1" x14ac:dyDescent="0.25">
      <c r="C15" s="11"/>
      <c r="D15" s="12"/>
      <c r="E15" s="12"/>
      <c r="F15" s="12"/>
      <c r="G15" s="12"/>
      <c r="I15" s="13"/>
      <c r="J15" s="14"/>
      <c r="K15" s="3"/>
      <c r="M15" s="4"/>
      <c r="N15" s="15"/>
      <c r="O15" s="1"/>
      <c r="S15" s="38"/>
      <c r="U15" s="38"/>
      <c r="W15" s="38"/>
      <c r="Y15" s="38"/>
      <c r="AA15" s="38"/>
      <c r="AB15" s="1"/>
    </row>
    <row r="16" spans="1:35" x14ac:dyDescent="0.25">
      <c r="A16" s="2" t="s">
        <v>10</v>
      </c>
      <c r="B16" s="2" t="s">
        <v>9</v>
      </c>
      <c r="C16" s="5">
        <v>1</v>
      </c>
      <c r="D16" s="6">
        <f t="shared" ca="1" si="0"/>
        <v>19</v>
      </c>
      <c r="E16" s="6">
        <f t="shared" ca="1" si="1"/>
        <v>16</v>
      </c>
      <c r="F16" s="6">
        <f t="shared" ca="1" si="2"/>
        <v>7</v>
      </c>
      <c r="G16" s="6">
        <f t="shared" ca="1" si="3"/>
        <v>13</v>
      </c>
      <c r="H16" s="2" t="s">
        <v>3</v>
      </c>
      <c r="I16" s="7">
        <v>1</v>
      </c>
      <c r="J16" s="8">
        <v>1</v>
      </c>
      <c r="L16" s="2" t="str">
        <f>LEFT(A16 &amp; REPT(" ",15),15)</f>
        <v xml:space="preserve">OOOOOOOOOOO    </v>
      </c>
      <c r="M16" s="4"/>
      <c r="N16" s="2" t="str">
        <f ca="1">CONCATENATE(L16,B16,TEXT(C16,"00000000"),TEXT(D16,"00"),TEXT(E16,"00"),TEXT(F16,"00"),TEXT(G16,"00"),H16,TEXT(I16,"0"),TEXT(J16,"0000000"))</f>
        <v>OOOOOOOOOOO    CA0000000119160713B10000001</v>
      </c>
      <c r="P16" s="2">
        <v>0.06</v>
      </c>
      <c r="Q16" s="2" t="str">
        <f t="shared" si="5"/>
        <v>BASS BOAT</v>
      </c>
      <c r="R16" s="2" t="str">
        <f t="shared" si="6"/>
        <v>Electronics</v>
      </c>
      <c r="S16" s="37">
        <f t="shared" si="7"/>
        <v>5415.3</v>
      </c>
      <c r="T16" s="2">
        <f t="shared" si="8"/>
        <v>0.33</v>
      </c>
      <c r="U16" s="37">
        <f>ROUND((ROUND((C16/100)*(1+T16),2)+S16+(J16/100))*(1+P16),2)</f>
        <v>5740.24</v>
      </c>
      <c r="V16" s="2">
        <v>1</v>
      </c>
      <c r="AC16" s="51" t="str">
        <f>A16</f>
        <v>OOOOOOOOOOO</v>
      </c>
      <c r="AD16" s="51" t="str">
        <f t="shared" ref="AD16:AD17" si="13">B16</f>
        <v>CA</v>
      </c>
      <c r="AE16" s="53">
        <f>C16/100</f>
        <v>0.01</v>
      </c>
      <c r="AF16" s="52" t="str">
        <f ca="1">CONCATENATE(F16,"/",G16,"/",E16)</f>
        <v>7/13/16</v>
      </c>
      <c r="AG16" s="51" t="str">
        <f>R16</f>
        <v>Electronics</v>
      </c>
      <c r="AH16" s="53">
        <f>J16/100</f>
        <v>0.01</v>
      </c>
      <c r="AI16" s="53">
        <f>U16</f>
        <v>5740.24</v>
      </c>
    </row>
    <row r="17" spans="1:35" x14ac:dyDescent="0.25">
      <c r="A17" s="2" t="s">
        <v>11</v>
      </c>
      <c r="B17" s="2" t="s">
        <v>9</v>
      </c>
      <c r="C17" s="5">
        <v>10</v>
      </c>
      <c r="D17" s="6">
        <f t="shared" ca="1" si="0"/>
        <v>19</v>
      </c>
      <c r="E17" s="6">
        <f t="shared" ca="1" si="1"/>
        <v>8</v>
      </c>
      <c r="F17" s="6">
        <f t="shared" ca="1" si="2"/>
        <v>1</v>
      </c>
      <c r="G17" s="6">
        <f t="shared" ca="1" si="3"/>
        <v>15</v>
      </c>
      <c r="H17" s="2" t="s">
        <v>3</v>
      </c>
      <c r="I17" s="7">
        <v>3</v>
      </c>
      <c r="J17" s="8">
        <v>10</v>
      </c>
      <c r="L17" s="2" t="str">
        <f>LEFT(A17 &amp; REPT(" ",15),15)</f>
        <v xml:space="preserve">OOOOOOOOOO     </v>
      </c>
      <c r="M17" s="4"/>
      <c r="N17" s="2" t="str">
        <f ca="1">CONCATENATE(L17,B17,TEXT(C17,"00000000"),TEXT(D17,"00"),TEXT(E17,"00"),TEXT(F17,"00"),TEXT(G17,"00"),H17,TEXT(I17,"0"),TEXT(J17,"0000000"))</f>
        <v>OOOOOOOOOO     CA0000001019080115B30000010</v>
      </c>
      <c r="P17" s="2">
        <v>0.06</v>
      </c>
      <c r="Q17" s="2" t="str">
        <f t="shared" si="5"/>
        <v>BASS BOAT</v>
      </c>
      <c r="R17" s="2" t="str">
        <f t="shared" si="6"/>
        <v>Fishing Package</v>
      </c>
      <c r="S17" s="37">
        <f t="shared" si="7"/>
        <v>345.45</v>
      </c>
      <c r="T17" s="2">
        <f t="shared" si="8"/>
        <v>0.33</v>
      </c>
      <c r="U17" s="37">
        <f>ROUND((ROUND((C17/100)*(1+T17),2)+S17+(J17/100))*(1+P17),2)</f>
        <v>366.42</v>
      </c>
      <c r="V17" s="41">
        <v>2</v>
      </c>
      <c r="W17" s="40">
        <f>SUM(U16:U17)</f>
        <v>6106.66</v>
      </c>
      <c r="AC17" s="51" t="str">
        <f>A17</f>
        <v>OOOOOOOOOO</v>
      </c>
      <c r="AD17" s="51" t="str">
        <f t="shared" si="13"/>
        <v>CA</v>
      </c>
      <c r="AE17" s="53">
        <f>C17/100</f>
        <v>0.1</v>
      </c>
      <c r="AF17" s="52" t="str">
        <f ca="1">CONCATENATE(F17,"/",G17,"/",E17)</f>
        <v>1/15/8</v>
      </c>
      <c r="AG17" s="51" t="str">
        <f>R17</f>
        <v>Fishing Package</v>
      </c>
      <c r="AH17" s="53">
        <f>J17/100</f>
        <v>0.1</v>
      </c>
      <c r="AI17" s="53">
        <f>U17</f>
        <v>366.42</v>
      </c>
    </row>
    <row r="18" spans="1:35" s="10" customFormat="1" x14ac:dyDescent="0.25">
      <c r="C18" s="11"/>
      <c r="D18" s="12"/>
      <c r="E18" s="12"/>
      <c r="F18" s="12"/>
      <c r="G18" s="12"/>
      <c r="I18" s="13"/>
      <c r="J18" s="14"/>
      <c r="K18" s="3"/>
      <c r="M18" s="4"/>
      <c r="N18" s="15"/>
      <c r="O18" s="1"/>
      <c r="S18" s="38"/>
      <c r="U18" s="38"/>
      <c r="W18" s="38"/>
      <c r="Y18" s="38"/>
      <c r="AA18" s="38"/>
      <c r="AB18" s="1"/>
    </row>
    <row r="19" spans="1:35" s="10" customFormat="1" x14ac:dyDescent="0.25">
      <c r="C19" s="11"/>
      <c r="D19" s="12"/>
      <c r="E19" s="12"/>
      <c r="F19" s="12"/>
      <c r="G19" s="12"/>
      <c r="I19" s="13"/>
      <c r="J19" s="14"/>
      <c r="K19" s="3"/>
      <c r="M19" s="4"/>
      <c r="N19" s="15"/>
      <c r="O19" s="1"/>
      <c r="S19" s="38"/>
      <c r="U19" s="38"/>
      <c r="W19" s="38"/>
      <c r="Y19" s="38"/>
      <c r="AA19" s="38"/>
      <c r="AB19" s="1"/>
      <c r="AC19" s="10" t="s">
        <v>87</v>
      </c>
      <c r="AD19" s="10" t="s">
        <v>88</v>
      </c>
      <c r="AE19" s="10" t="s">
        <v>90</v>
      </c>
      <c r="AF19" s="10" t="s">
        <v>89</v>
      </c>
    </row>
    <row r="20" spans="1:35" s="10" customFormat="1" x14ac:dyDescent="0.25">
      <c r="C20" s="11"/>
      <c r="D20" s="12"/>
      <c r="E20" s="12"/>
      <c r="F20" s="12"/>
      <c r="G20" s="12"/>
      <c r="I20" s="13"/>
      <c r="J20" s="14"/>
      <c r="K20" s="3"/>
      <c r="M20" s="4"/>
      <c r="N20" s="15"/>
      <c r="O20" s="1"/>
      <c r="S20" s="38"/>
      <c r="U20" s="38"/>
      <c r="W20" s="38"/>
      <c r="X20" s="42">
        <f>X14+V17</f>
        <v>6</v>
      </c>
      <c r="Y20" s="43">
        <f>Y14+W17</f>
        <v>3052250.62</v>
      </c>
      <c r="AA20" s="38"/>
      <c r="AB20" s="1"/>
      <c r="AC20" s="41" t="str">
        <f>B17</f>
        <v>CA</v>
      </c>
      <c r="AD20" s="41" t="str">
        <f>Q17</f>
        <v>BASS BOAT</v>
      </c>
      <c r="AE20" s="41">
        <f>V17</f>
        <v>2</v>
      </c>
      <c r="AF20" s="40">
        <f>W17</f>
        <v>6106.66</v>
      </c>
    </row>
    <row r="21" spans="1:35" s="10" customFormat="1" x14ac:dyDescent="0.25">
      <c r="C21" s="11"/>
      <c r="D21" s="12"/>
      <c r="E21" s="12"/>
      <c r="F21" s="12"/>
      <c r="G21" s="12"/>
      <c r="I21" s="13"/>
      <c r="J21" s="14"/>
      <c r="K21" s="3"/>
      <c r="M21" s="4"/>
      <c r="N21" s="15"/>
      <c r="O21" s="1"/>
      <c r="S21" s="38"/>
      <c r="U21" s="38"/>
      <c r="W21" s="38"/>
      <c r="Y21" s="38"/>
      <c r="AA21" s="38"/>
      <c r="AB21" s="1"/>
    </row>
    <row r="22" spans="1:35" s="16" customFormat="1" x14ac:dyDescent="0.25">
      <c r="C22" s="17"/>
      <c r="D22" s="18"/>
      <c r="E22" s="18"/>
      <c r="F22" s="18"/>
      <c r="G22" s="18"/>
      <c r="I22" s="19"/>
      <c r="J22" s="20"/>
      <c r="K22" s="3"/>
      <c r="M22" s="4"/>
      <c r="N22" s="21"/>
      <c r="O22" s="1"/>
      <c r="S22" s="39"/>
      <c r="U22" s="39"/>
      <c r="W22" s="39"/>
      <c r="Y22" s="39"/>
      <c r="AA22" s="39"/>
      <c r="AB22" s="1"/>
      <c r="AC22" s="16" t="s">
        <v>91</v>
      </c>
      <c r="AD22" s="16" t="s">
        <v>92</v>
      </c>
      <c r="AE22" s="16" t="s">
        <v>93</v>
      </c>
    </row>
    <row r="23" spans="1:35" s="16" customFormat="1" x14ac:dyDescent="0.25">
      <c r="C23" s="17"/>
      <c r="D23" s="18"/>
      <c r="E23" s="18"/>
      <c r="F23" s="18"/>
      <c r="G23" s="18"/>
      <c r="I23" s="19"/>
      <c r="J23" s="20"/>
      <c r="K23" s="3"/>
      <c r="M23" s="4"/>
      <c r="N23" s="21"/>
      <c r="O23" s="1"/>
      <c r="S23" s="39"/>
      <c r="U23" s="39"/>
      <c r="W23" s="39"/>
      <c r="Y23" s="39"/>
      <c r="Z23" s="16">
        <f>X20</f>
        <v>6</v>
      </c>
      <c r="AA23" s="39">
        <f>Y20</f>
        <v>3052250.62</v>
      </c>
      <c r="AB23" s="1"/>
      <c r="AC23" s="42" t="str">
        <f>AD20</f>
        <v>BASS BOAT</v>
      </c>
      <c r="AD23" s="42">
        <f>X20</f>
        <v>6</v>
      </c>
      <c r="AE23" s="43">
        <f>Y20</f>
        <v>3052250.62</v>
      </c>
    </row>
    <row r="24" spans="1:35" s="16" customFormat="1" x14ac:dyDescent="0.25">
      <c r="C24" s="17"/>
      <c r="D24" s="18"/>
      <c r="E24" s="18"/>
      <c r="F24" s="18"/>
      <c r="G24" s="18"/>
      <c r="I24" s="19"/>
      <c r="J24" s="20"/>
      <c r="K24" s="3"/>
      <c r="M24" s="4"/>
      <c r="N24" s="21"/>
      <c r="O24" s="1"/>
      <c r="S24" s="39"/>
      <c r="U24" s="39"/>
      <c r="W24" s="39"/>
      <c r="Y24" s="39"/>
      <c r="AA24" s="39"/>
      <c r="AB24" s="1"/>
    </row>
    <row r="25" spans="1:35" x14ac:dyDescent="0.25">
      <c r="A25" s="2" t="s">
        <v>14</v>
      </c>
      <c r="B25" s="2" t="s">
        <v>12</v>
      </c>
      <c r="C25" s="5">
        <v>100</v>
      </c>
      <c r="D25" s="6">
        <f t="shared" ref="D25:D34" ca="1" si="14">RANDBETWEEN(19,20)</f>
        <v>20</v>
      </c>
      <c r="E25" s="6">
        <f t="shared" ref="E25:E34" ca="1" si="15">RANDBETWEEN(0,99)</f>
        <v>47</v>
      </c>
      <c r="F25" s="6">
        <f t="shared" ref="F25:F34" ca="1" si="16">RANDBETWEEN(1,12)</f>
        <v>10</v>
      </c>
      <c r="G25" s="6">
        <f t="shared" ref="G25:G34" ca="1" si="17">(RANDBETWEEN(1,31))</f>
        <v>19</v>
      </c>
      <c r="H25" s="2" t="s">
        <v>13</v>
      </c>
      <c r="I25" s="7">
        <v>1</v>
      </c>
      <c r="J25" s="8">
        <v>100</v>
      </c>
      <c r="L25" s="2" t="str">
        <f>LEFT(A25 &amp; REPT(" ",15),15)</f>
        <v xml:space="preserve">OOOOOOOOO      </v>
      </c>
      <c r="M25" s="4"/>
      <c r="N25" s="2" t="str">
        <f ca="1">CONCATENATE(L25,B25,TEXT(C25,"00000000"),TEXT(D25,"00"),TEXT(E25,"00"),TEXT(F25,"00"),TEXT(G25,"00"),H25,TEXT(I25,"0"),TEXT(J25,"0000000"))</f>
        <v>OOOOOOOOO      CO0000010020471019P10000100</v>
      </c>
      <c r="P25" s="2">
        <v>0.06</v>
      </c>
      <c r="Q25" s="2" t="str">
        <f t="shared" si="5"/>
        <v>PONTOON</v>
      </c>
      <c r="R25" s="2" t="str">
        <f t="shared" si="6"/>
        <v>Electronics</v>
      </c>
      <c r="S25" s="37">
        <f t="shared" si="7"/>
        <v>5415.3</v>
      </c>
      <c r="T25" s="2">
        <f t="shared" si="8"/>
        <v>0.25</v>
      </c>
      <c r="U25" s="37">
        <f>ROUND((ROUND((C25/100)*(1+T25),2)+S25+(J25/100))*(1+P25),2)</f>
        <v>5742.6</v>
      </c>
      <c r="V25" s="2">
        <v>1</v>
      </c>
      <c r="W25" s="37">
        <f>U25</f>
        <v>5742.6</v>
      </c>
      <c r="AC25" s="51" t="str">
        <f>A25</f>
        <v>OOOOOOOOO</v>
      </c>
      <c r="AD25" s="51" t="str">
        <f t="shared" ref="AD25:AD28" si="18">B25</f>
        <v>CO</v>
      </c>
      <c r="AE25" s="53">
        <f>C25/100</f>
        <v>1</v>
      </c>
      <c r="AF25" s="52" t="str">
        <f ca="1">CONCATENATE(F25,"/",G25,"/",E25)</f>
        <v>10/19/47</v>
      </c>
      <c r="AG25" s="51" t="str">
        <f>R25</f>
        <v>Electronics</v>
      </c>
      <c r="AH25" s="53">
        <f>J25/100</f>
        <v>1</v>
      </c>
      <c r="AI25" s="53">
        <f>U25</f>
        <v>5742.6</v>
      </c>
    </row>
    <row r="26" spans="1:35" x14ac:dyDescent="0.25">
      <c r="A26" s="2" t="s">
        <v>15</v>
      </c>
      <c r="B26" s="2" t="s">
        <v>12</v>
      </c>
      <c r="C26" s="5">
        <v>1000</v>
      </c>
      <c r="D26" s="6">
        <f t="shared" ca="1" si="14"/>
        <v>19</v>
      </c>
      <c r="E26" s="6">
        <f t="shared" ca="1" si="15"/>
        <v>25</v>
      </c>
      <c r="F26" s="6">
        <f t="shared" ca="1" si="16"/>
        <v>4</v>
      </c>
      <c r="G26" s="6">
        <f t="shared" ca="1" si="17"/>
        <v>20</v>
      </c>
      <c r="H26" s="2" t="s">
        <v>13</v>
      </c>
      <c r="I26" s="7">
        <v>2</v>
      </c>
      <c r="J26" s="8">
        <v>1000</v>
      </c>
      <c r="L26" s="2" t="str">
        <f>LEFT(A26 &amp; REPT(" ",15),15)</f>
        <v xml:space="preserve">OOOOOOOO       </v>
      </c>
      <c r="M26" s="4"/>
      <c r="N26" s="2" t="str">
        <f ca="1">CONCATENATE(L26,B26,TEXT(C26,"00000000"),TEXT(D26,"00"),TEXT(E26,"00"),TEXT(F26,"00"),TEXT(G26,"00"),H26,TEXT(I26,"0"),TEXT(J26,"0000000"))</f>
        <v>OOOOOOOO       CO0000100019250420P20001000</v>
      </c>
      <c r="P26" s="2">
        <v>0.06</v>
      </c>
      <c r="Q26" s="2" t="str">
        <f t="shared" si="5"/>
        <v>PONTOON</v>
      </c>
      <c r="R26" s="2" t="str">
        <f t="shared" si="6"/>
        <v>Ski Package</v>
      </c>
      <c r="S26" s="37">
        <f t="shared" si="7"/>
        <v>3980</v>
      </c>
      <c r="T26" s="2">
        <f t="shared" si="8"/>
        <v>0.25</v>
      </c>
      <c r="U26" s="37">
        <f>ROUND((ROUND((C26/100)*(1+T26),2)+S26+(J26/100))*(1+P26),2)</f>
        <v>4242.6499999999996</v>
      </c>
      <c r="V26" s="2">
        <f>V25+1</f>
        <v>2</v>
      </c>
      <c r="W26" s="37">
        <f>W25+U26</f>
        <v>9985.25</v>
      </c>
      <c r="AC26" s="51" t="str">
        <f t="shared" ref="AC26:AC27" si="19">A26</f>
        <v>OOOOOOOO</v>
      </c>
      <c r="AD26" s="51" t="str">
        <f t="shared" si="18"/>
        <v>CO</v>
      </c>
      <c r="AE26" s="53">
        <f>C26/100</f>
        <v>10</v>
      </c>
      <c r="AF26" s="52" t="str">
        <f ca="1">CONCATENATE(F26,"/",G26,"/",E26)</f>
        <v>4/20/25</v>
      </c>
      <c r="AG26" s="51" t="str">
        <f>R26</f>
        <v>Ski Package</v>
      </c>
      <c r="AH26" s="53">
        <f>J26/100</f>
        <v>10</v>
      </c>
      <c r="AI26" s="53">
        <f>U26</f>
        <v>4242.6499999999996</v>
      </c>
    </row>
    <row r="27" spans="1:35" x14ac:dyDescent="0.25">
      <c r="A27" s="2" t="s">
        <v>16</v>
      </c>
      <c r="B27" s="2" t="s">
        <v>12</v>
      </c>
      <c r="C27" s="5">
        <v>10000</v>
      </c>
      <c r="D27" s="6">
        <f t="shared" ca="1" si="14"/>
        <v>19</v>
      </c>
      <c r="E27" s="6">
        <f t="shared" ca="1" si="15"/>
        <v>51</v>
      </c>
      <c r="F27" s="6">
        <f t="shared" ca="1" si="16"/>
        <v>2</v>
      </c>
      <c r="G27" s="6">
        <f t="shared" ca="1" si="17"/>
        <v>26</v>
      </c>
      <c r="H27" s="2" t="s">
        <v>13</v>
      </c>
      <c r="I27" s="7">
        <v>3</v>
      </c>
      <c r="J27" s="8">
        <v>10000</v>
      </c>
      <c r="L27" s="2" t="str">
        <f>LEFT(A27 &amp; REPT(" ",15),15)</f>
        <v xml:space="preserve">OOOOOOO        </v>
      </c>
      <c r="M27" s="4"/>
      <c r="N27" s="2" t="str">
        <f ca="1">CONCATENATE(L27,B27,TEXT(C27,"00000000"),TEXT(D27,"00"),TEXT(E27,"00"),TEXT(F27,"00"),TEXT(G27,"00"),H27,TEXT(I27,"0"),TEXT(J27,"0000000"))</f>
        <v>OOOOOOO        CO0001000019510226P30010000</v>
      </c>
      <c r="P27" s="2">
        <v>0.06</v>
      </c>
      <c r="Q27" s="2" t="str">
        <f t="shared" si="5"/>
        <v>PONTOON</v>
      </c>
      <c r="R27" s="2" t="str">
        <f t="shared" si="6"/>
        <v>Fishing Package</v>
      </c>
      <c r="S27" s="37">
        <f t="shared" si="7"/>
        <v>345.45</v>
      </c>
      <c r="T27" s="2">
        <f t="shared" si="8"/>
        <v>0.25</v>
      </c>
      <c r="U27" s="37">
        <f>ROUND((ROUND((C27/100)*(1+T27),2)+S27+(J27/100))*(1+P27),2)</f>
        <v>604.67999999999995</v>
      </c>
      <c r="V27" s="2">
        <f t="shared" ref="V27:V28" si="20">V26+1</f>
        <v>3</v>
      </c>
      <c r="W27" s="37">
        <f t="shared" ref="W27:W28" si="21">W26+U27</f>
        <v>10589.93</v>
      </c>
      <c r="AC27" s="51" t="str">
        <f t="shared" si="19"/>
        <v>OOOOOOO</v>
      </c>
      <c r="AD27" s="51" t="str">
        <f t="shared" si="18"/>
        <v>CO</v>
      </c>
      <c r="AE27" s="53">
        <f>C27/100</f>
        <v>100</v>
      </c>
      <c r="AF27" s="52" t="str">
        <f ca="1">CONCATENATE(F27,"/",G27,"/",E27)</f>
        <v>2/26/51</v>
      </c>
      <c r="AG27" s="51" t="str">
        <f>R27</f>
        <v>Fishing Package</v>
      </c>
      <c r="AH27" s="53">
        <f>J27/100</f>
        <v>100</v>
      </c>
      <c r="AI27" s="53">
        <f>U27</f>
        <v>604.67999999999995</v>
      </c>
    </row>
    <row r="28" spans="1:35" ht="15" customHeight="1" x14ac:dyDescent="0.25">
      <c r="A28" s="2" t="s">
        <v>17</v>
      </c>
      <c r="B28" s="2" t="s">
        <v>12</v>
      </c>
      <c r="C28" s="5">
        <v>100000</v>
      </c>
      <c r="D28" s="6">
        <f t="shared" ca="1" si="14"/>
        <v>20</v>
      </c>
      <c r="E28" s="6">
        <f t="shared" ca="1" si="15"/>
        <v>14</v>
      </c>
      <c r="F28" s="6">
        <f t="shared" ca="1" si="16"/>
        <v>10</v>
      </c>
      <c r="G28" s="6">
        <f t="shared" ca="1" si="17"/>
        <v>6</v>
      </c>
      <c r="H28" s="2" t="s">
        <v>13</v>
      </c>
      <c r="I28" s="7">
        <v>2</v>
      </c>
      <c r="J28" s="8">
        <v>100000</v>
      </c>
      <c r="L28" s="2" t="str">
        <f>LEFT(A28 &amp; REPT(" ",15),15)</f>
        <v xml:space="preserve">OOOOOO         </v>
      </c>
      <c r="M28" s="4"/>
      <c r="N28" s="2" t="str">
        <f ca="1">CONCATENATE(L28,B28,TEXT(C28,"00000000"),TEXT(D28,"00"),TEXT(E28,"00"),TEXT(F28,"00"),TEXT(G28,"00"),H28,TEXT(I28,"0"),TEXT(J28,"0000000"))</f>
        <v>OOOOOO         CO0010000020141006P20100000</v>
      </c>
      <c r="P28" s="2">
        <v>0.06</v>
      </c>
      <c r="Q28" s="2" t="str">
        <f t="shared" si="5"/>
        <v>PONTOON</v>
      </c>
      <c r="R28" s="2" t="str">
        <f t="shared" si="6"/>
        <v>Ski Package</v>
      </c>
      <c r="S28" s="37">
        <f t="shared" si="7"/>
        <v>3980</v>
      </c>
      <c r="T28" s="2">
        <f t="shared" si="8"/>
        <v>0.25</v>
      </c>
      <c r="U28" s="37">
        <f>ROUND((ROUND((C28/100)*(1+T28),2)+S28+(J28/100))*(1+P28),2)</f>
        <v>6603.8</v>
      </c>
      <c r="V28" s="41">
        <f t="shared" si="20"/>
        <v>4</v>
      </c>
      <c r="W28" s="40">
        <f t="shared" si="21"/>
        <v>17193.73</v>
      </c>
      <c r="AC28" s="51" t="str">
        <f>A28</f>
        <v>OOOOOO</v>
      </c>
      <c r="AD28" s="51" t="str">
        <f t="shared" si="18"/>
        <v>CO</v>
      </c>
      <c r="AE28" s="53">
        <f>C28/100</f>
        <v>1000</v>
      </c>
      <c r="AF28" s="52" t="str">
        <f ca="1">CONCATENATE(F28,"/",G28,"/",E28)</f>
        <v>10/6/14</v>
      </c>
      <c r="AG28" s="51" t="str">
        <f>R28</f>
        <v>Ski Package</v>
      </c>
      <c r="AH28" s="53">
        <f>J28/100</f>
        <v>1000</v>
      </c>
      <c r="AI28" s="53">
        <f>U28</f>
        <v>6603.8</v>
      </c>
    </row>
    <row r="29" spans="1:35" s="10" customFormat="1" x14ac:dyDescent="0.25">
      <c r="C29" s="11"/>
      <c r="D29" s="12"/>
      <c r="E29" s="12"/>
      <c r="F29" s="12"/>
      <c r="G29" s="12"/>
      <c r="I29" s="13"/>
      <c r="J29" s="14"/>
      <c r="K29" s="3"/>
      <c r="M29" s="4"/>
      <c r="N29" s="15"/>
      <c r="O29" s="1"/>
      <c r="S29" s="38"/>
      <c r="U29" s="38"/>
      <c r="W29" s="38"/>
      <c r="Y29" s="38"/>
      <c r="AA29" s="38"/>
      <c r="AB29" s="1"/>
    </row>
    <row r="30" spans="1:35" s="10" customFormat="1" x14ac:dyDescent="0.25">
      <c r="C30" s="11"/>
      <c r="D30" s="12"/>
      <c r="E30" s="12"/>
      <c r="F30" s="12"/>
      <c r="G30" s="12"/>
      <c r="I30" s="13"/>
      <c r="J30" s="14"/>
      <c r="K30" s="3"/>
      <c r="M30" s="4"/>
      <c r="N30" s="15"/>
      <c r="O30" s="1"/>
      <c r="S30" s="38"/>
      <c r="U30" s="38"/>
      <c r="W30" s="38"/>
      <c r="Y30" s="38"/>
      <c r="AA30" s="38"/>
      <c r="AB30" s="1"/>
      <c r="AC30" s="10" t="s">
        <v>87</v>
      </c>
      <c r="AD30" s="10" t="s">
        <v>88</v>
      </c>
      <c r="AE30" s="10" t="s">
        <v>90</v>
      </c>
      <c r="AF30" s="10" t="s">
        <v>89</v>
      </c>
    </row>
    <row r="31" spans="1:35" s="10" customFormat="1" x14ac:dyDescent="0.25">
      <c r="C31" s="11"/>
      <c r="D31" s="12"/>
      <c r="E31" s="12"/>
      <c r="F31" s="12"/>
      <c r="G31" s="12"/>
      <c r="I31" s="13"/>
      <c r="J31" s="14"/>
      <c r="K31" s="3"/>
      <c r="M31" s="4"/>
      <c r="N31" s="15"/>
      <c r="O31" s="1"/>
      <c r="S31" s="38"/>
      <c r="U31" s="38"/>
      <c r="W31" s="38"/>
      <c r="X31" s="10">
        <f>V28</f>
        <v>4</v>
      </c>
      <c r="Y31" s="38">
        <f>W28</f>
        <v>17193.73</v>
      </c>
      <c r="AA31" s="38"/>
      <c r="AB31" s="1"/>
      <c r="AC31" s="41" t="str">
        <f>B28</f>
        <v>CO</v>
      </c>
      <c r="AD31" s="41" t="str">
        <f>Q28</f>
        <v>PONTOON</v>
      </c>
      <c r="AE31" s="41">
        <f>V28</f>
        <v>4</v>
      </c>
      <c r="AF31" s="40">
        <f>W28</f>
        <v>17193.73</v>
      </c>
    </row>
    <row r="32" spans="1:35" s="10" customFormat="1" x14ac:dyDescent="0.25">
      <c r="C32" s="11"/>
      <c r="D32" s="12"/>
      <c r="E32" s="12"/>
      <c r="F32" s="12"/>
      <c r="G32" s="12"/>
      <c r="I32" s="13"/>
      <c r="J32" s="14"/>
      <c r="K32" s="3"/>
      <c r="M32" s="4"/>
      <c r="N32" s="15"/>
      <c r="O32" s="1"/>
      <c r="S32" s="38"/>
      <c r="U32" s="38"/>
      <c r="W32" s="38"/>
      <c r="Y32" s="38"/>
      <c r="AA32" s="38"/>
      <c r="AB32" s="1"/>
    </row>
    <row r="33" spans="1:35" x14ac:dyDescent="0.25">
      <c r="A33" s="2" t="s">
        <v>19</v>
      </c>
      <c r="B33" s="2" t="s">
        <v>18</v>
      </c>
      <c r="C33" s="5">
        <v>1000000</v>
      </c>
      <c r="D33" s="6">
        <f t="shared" ca="1" si="14"/>
        <v>19</v>
      </c>
      <c r="E33" s="6">
        <f t="shared" ca="1" si="15"/>
        <v>45</v>
      </c>
      <c r="F33" s="6">
        <f t="shared" ca="1" si="16"/>
        <v>6</v>
      </c>
      <c r="G33" s="6">
        <f t="shared" ca="1" si="17"/>
        <v>27</v>
      </c>
      <c r="H33" s="2" t="s">
        <v>13</v>
      </c>
      <c r="I33" s="7">
        <v>1</v>
      </c>
      <c r="J33" s="8">
        <v>1000000</v>
      </c>
      <c r="L33" s="2" t="str">
        <f>LEFT(A33 &amp; REPT(" ",15),15)</f>
        <v xml:space="preserve">OOOOO          </v>
      </c>
      <c r="M33" s="4"/>
      <c r="N33" s="2" t="str">
        <f ca="1">CONCATENATE(L33,B33,TEXT(C33,"00000000"),TEXT(D33,"00"),TEXT(E33,"00"),TEXT(F33,"00"),TEXT(G33,"00"),H33,TEXT(I33,"0"),TEXT(J33,"0000000"))</f>
        <v>OOOOO          FL0100000019450627P11000000</v>
      </c>
      <c r="P33" s="2">
        <v>0.06</v>
      </c>
      <c r="Q33" s="2" t="str">
        <f t="shared" si="5"/>
        <v>PONTOON</v>
      </c>
      <c r="R33" s="2" t="str">
        <f t="shared" si="6"/>
        <v>Electronics</v>
      </c>
      <c r="S33" s="37">
        <f t="shared" si="7"/>
        <v>5415.3</v>
      </c>
      <c r="T33" s="2">
        <f t="shared" si="8"/>
        <v>0.25</v>
      </c>
      <c r="U33" s="37">
        <f>ROUND((ROUND((C33/100)*(1+T33),2)+S33+(J33/100))*(1+P33),2)</f>
        <v>29590.22</v>
      </c>
      <c r="V33" s="2">
        <v>1</v>
      </c>
      <c r="W33" s="37">
        <f>U33</f>
        <v>29590.22</v>
      </c>
      <c r="AC33" s="51" t="str">
        <f>A33</f>
        <v>OOOOO</v>
      </c>
      <c r="AD33" s="51" t="str">
        <f t="shared" ref="AD33:AD34" si="22">B33</f>
        <v>FL</v>
      </c>
      <c r="AE33" s="53">
        <f>C33/100</f>
        <v>10000</v>
      </c>
      <c r="AF33" s="52" t="str">
        <f ca="1">CONCATENATE(F33,"/",G33,"/",E33)</f>
        <v>6/27/45</v>
      </c>
      <c r="AG33" s="51" t="str">
        <f>R33</f>
        <v>Electronics</v>
      </c>
      <c r="AH33" s="53">
        <f>J33/100</f>
        <v>10000</v>
      </c>
      <c r="AI33" s="53">
        <f>U33</f>
        <v>29590.22</v>
      </c>
    </row>
    <row r="34" spans="1:35" x14ac:dyDescent="0.25">
      <c r="A34" s="2" t="s">
        <v>20</v>
      </c>
      <c r="B34" s="2" t="s">
        <v>18</v>
      </c>
      <c r="C34" s="5">
        <v>10000000</v>
      </c>
      <c r="D34" s="6">
        <f t="shared" ca="1" si="14"/>
        <v>20</v>
      </c>
      <c r="E34" s="6">
        <f t="shared" ca="1" si="15"/>
        <v>95</v>
      </c>
      <c r="F34" s="6">
        <f t="shared" ca="1" si="16"/>
        <v>12</v>
      </c>
      <c r="G34" s="6">
        <f t="shared" ca="1" si="17"/>
        <v>8</v>
      </c>
      <c r="H34" s="2" t="s">
        <v>13</v>
      </c>
      <c r="I34" s="7">
        <v>3</v>
      </c>
      <c r="J34" s="8">
        <v>1000000</v>
      </c>
      <c r="L34" s="2" t="str">
        <f>LEFT(A34 &amp; REPT(" ",15),15)</f>
        <v xml:space="preserve">OOOO           </v>
      </c>
      <c r="M34" s="4"/>
      <c r="N34" s="2" t="str">
        <f ca="1">CONCATENATE(L34,B34,TEXT(C34,"00000000"),TEXT(D34,"00"),TEXT(E34,"00"),TEXT(F34,"00"),TEXT(G34,"00"),H34,TEXT(I34,"0"),TEXT(J34,"0000000"))</f>
        <v>OOOO           FL1000000020951208P31000000</v>
      </c>
      <c r="P34" s="2">
        <v>0.06</v>
      </c>
      <c r="Q34" s="2" t="str">
        <f t="shared" si="5"/>
        <v>PONTOON</v>
      </c>
      <c r="R34" s="2" t="str">
        <f t="shared" si="6"/>
        <v>Fishing Package</v>
      </c>
      <c r="S34" s="37">
        <f t="shared" si="7"/>
        <v>345.45</v>
      </c>
      <c r="T34" s="2">
        <f t="shared" si="8"/>
        <v>0.25</v>
      </c>
      <c r="U34" s="37">
        <f>ROUND((ROUND((C34/100)*(1+T34),2)+S34+(J34/100))*(1+P34),2)</f>
        <v>143466.18</v>
      </c>
      <c r="V34" s="41">
        <f>V33+1</f>
        <v>2</v>
      </c>
      <c r="W34" s="40">
        <f>W33+U34</f>
        <v>173056.4</v>
      </c>
      <c r="AC34" s="51" t="str">
        <f t="shared" ref="AC34" si="23">A34</f>
        <v>OOOO</v>
      </c>
      <c r="AD34" s="51" t="str">
        <f t="shared" si="22"/>
        <v>FL</v>
      </c>
      <c r="AE34" s="53">
        <f>C34/100</f>
        <v>100000</v>
      </c>
      <c r="AF34" s="52" t="str">
        <f ca="1">CONCATENATE(F34,"/",G34,"/",E34)</f>
        <v>12/8/95</v>
      </c>
      <c r="AG34" s="51" t="str">
        <f>R34</f>
        <v>Fishing Package</v>
      </c>
      <c r="AH34" s="53">
        <f>J34/100</f>
        <v>10000</v>
      </c>
      <c r="AI34" s="53">
        <f>U34</f>
        <v>143466.18</v>
      </c>
    </row>
    <row r="35" spans="1:35" s="10" customFormat="1" x14ac:dyDescent="0.25">
      <c r="C35" s="11"/>
      <c r="D35" s="12"/>
      <c r="E35" s="12"/>
      <c r="F35" s="12"/>
      <c r="G35" s="12"/>
      <c r="I35" s="13"/>
      <c r="J35" s="14"/>
      <c r="K35" s="3"/>
      <c r="M35" s="4"/>
      <c r="N35" s="15"/>
      <c r="O35" s="1"/>
      <c r="S35" s="38"/>
      <c r="U35" s="38"/>
      <c r="W35" s="38"/>
      <c r="Y35" s="38"/>
      <c r="AA35" s="38"/>
      <c r="AB35" s="1"/>
    </row>
    <row r="36" spans="1:35" s="10" customFormat="1" x14ac:dyDescent="0.25">
      <c r="C36" s="11"/>
      <c r="D36" s="12"/>
      <c r="E36" s="12"/>
      <c r="F36" s="12"/>
      <c r="G36" s="12"/>
      <c r="I36" s="13"/>
      <c r="J36" s="14"/>
      <c r="K36" s="3"/>
      <c r="M36" s="4"/>
      <c r="N36" s="15"/>
      <c r="O36" s="1"/>
      <c r="S36" s="38"/>
      <c r="U36" s="38"/>
      <c r="W36" s="38"/>
      <c r="Y36" s="38"/>
      <c r="AA36" s="38"/>
      <c r="AB36" s="1"/>
      <c r="AC36" s="10" t="s">
        <v>87</v>
      </c>
      <c r="AD36" s="10" t="s">
        <v>88</v>
      </c>
      <c r="AE36" s="10" t="s">
        <v>90</v>
      </c>
      <c r="AF36" s="10" t="s">
        <v>89</v>
      </c>
    </row>
    <row r="37" spans="1:35" s="10" customFormat="1" x14ac:dyDescent="0.25">
      <c r="C37" s="11"/>
      <c r="D37" s="12"/>
      <c r="E37" s="12"/>
      <c r="F37" s="12"/>
      <c r="G37" s="12"/>
      <c r="I37" s="13"/>
      <c r="J37" s="14"/>
      <c r="K37" s="3"/>
      <c r="M37" s="4"/>
      <c r="N37" s="15"/>
      <c r="O37" s="1"/>
      <c r="S37" s="38"/>
      <c r="U37" s="38"/>
      <c r="W37" s="38"/>
      <c r="X37" s="42">
        <f>X31+V34</f>
        <v>6</v>
      </c>
      <c r="Y37" s="43">
        <f>Y31+W34</f>
        <v>190250.13</v>
      </c>
      <c r="AA37" s="38"/>
      <c r="AB37" s="1"/>
      <c r="AC37" s="41" t="str">
        <f>B34</f>
        <v>FL</v>
      </c>
      <c r="AD37" s="41" t="str">
        <f>Q34</f>
        <v>PONTOON</v>
      </c>
      <c r="AE37" s="41">
        <f>V34</f>
        <v>2</v>
      </c>
      <c r="AF37" s="40">
        <f>W34</f>
        <v>173056.4</v>
      </c>
    </row>
    <row r="38" spans="1:35" s="10" customFormat="1" x14ac:dyDescent="0.25">
      <c r="C38" s="11"/>
      <c r="D38" s="12"/>
      <c r="E38" s="12"/>
      <c r="F38" s="12"/>
      <c r="G38" s="12"/>
      <c r="I38" s="13"/>
      <c r="J38" s="14"/>
      <c r="K38" s="3"/>
      <c r="M38" s="4"/>
      <c r="N38" s="15"/>
      <c r="O38" s="1"/>
      <c r="S38" s="38"/>
      <c r="U38" s="38"/>
      <c r="W38" s="38"/>
      <c r="Y38" s="38"/>
      <c r="AA38" s="38"/>
      <c r="AB38" s="1"/>
    </row>
    <row r="39" spans="1:35" s="16" customFormat="1" x14ac:dyDescent="0.25">
      <c r="C39" s="17"/>
      <c r="D39" s="18"/>
      <c r="E39" s="18"/>
      <c r="F39" s="18"/>
      <c r="G39" s="18"/>
      <c r="I39" s="19"/>
      <c r="J39" s="20"/>
      <c r="K39" s="3"/>
      <c r="M39" s="4"/>
      <c r="N39" s="21"/>
      <c r="O39" s="1"/>
      <c r="S39" s="39"/>
      <c r="U39" s="39"/>
      <c r="W39" s="39"/>
      <c r="Y39" s="39"/>
      <c r="AA39" s="39"/>
      <c r="AB39" s="1"/>
      <c r="AC39" s="16" t="s">
        <v>91</v>
      </c>
      <c r="AD39" s="16" t="s">
        <v>92</v>
      </c>
      <c r="AE39" s="16" t="s">
        <v>93</v>
      </c>
    </row>
    <row r="40" spans="1:35" s="16" customFormat="1" x14ac:dyDescent="0.25">
      <c r="C40" s="17"/>
      <c r="D40" s="18"/>
      <c r="E40" s="18"/>
      <c r="F40" s="18"/>
      <c r="G40" s="18"/>
      <c r="I40" s="19"/>
      <c r="J40" s="20"/>
      <c r="K40" s="3"/>
      <c r="M40" s="4"/>
      <c r="N40" s="21"/>
      <c r="O40" s="1"/>
      <c r="S40" s="39"/>
      <c r="U40" s="39"/>
      <c r="W40" s="39"/>
      <c r="Y40" s="39"/>
      <c r="Z40" s="16">
        <f>X37+Z23</f>
        <v>12</v>
      </c>
      <c r="AA40" s="39">
        <f>Y37+AA23</f>
        <v>3242500.75</v>
      </c>
      <c r="AB40" s="1"/>
      <c r="AC40" s="42" t="str">
        <f>AD37</f>
        <v>PONTOON</v>
      </c>
      <c r="AD40" s="42">
        <f>X37</f>
        <v>6</v>
      </c>
      <c r="AE40" s="43">
        <f>Y37</f>
        <v>190250.13</v>
      </c>
    </row>
    <row r="41" spans="1:35" s="16" customFormat="1" x14ac:dyDescent="0.25">
      <c r="C41" s="17"/>
      <c r="D41" s="18"/>
      <c r="E41" s="18"/>
      <c r="F41" s="18"/>
      <c r="G41" s="18"/>
      <c r="I41" s="19"/>
      <c r="J41" s="20"/>
      <c r="K41" s="3"/>
      <c r="M41" s="4"/>
      <c r="N41" s="21"/>
      <c r="O41" s="1"/>
      <c r="S41" s="39"/>
      <c r="U41" s="39"/>
      <c r="W41" s="39"/>
      <c r="Y41" s="39"/>
      <c r="AA41" s="39"/>
      <c r="AB41" s="1"/>
    </row>
    <row r="42" spans="1:35" x14ac:dyDescent="0.25">
      <c r="A42" s="2" t="s">
        <v>22</v>
      </c>
      <c r="B42" s="2" t="s">
        <v>2</v>
      </c>
      <c r="C42" s="5">
        <v>10000000</v>
      </c>
      <c r="D42" s="6">
        <f t="shared" ref="D42:D55" ca="1" si="24">RANDBETWEEN(19,20)</f>
        <v>19</v>
      </c>
      <c r="E42" s="6">
        <f t="shared" ref="E42:E55" ca="1" si="25">RANDBETWEEN(0,99)</f>
        <v>6</v>
      </c>
      <c r="F42" s="6">
        <f t="shared" ref="F42:F55" ca="1" si="26">RANDBETWEEN(1,12)</f>
        <v>5</v>
      </c>
      <c r="G42" s="6">
        <f t="shared" ref="G42:G55" ca="1" si="27">(RANDBETWEEN(1,31))</f>
        <v>30</v>
      </c>
      <c r="H42" s="2" t="s">
        <v>21</v>
      </c>
      <c r="I42" s="7">
        <v>1</v>
      </c>
      <c r="J42" s="8">
        <v>349</v>
      </c>
      <c r="L42" s="2" t="str">
        <f>LEFT(A42 &amp; REPT(" ",15),15)</f>
        <v xml:space="preserve">OOO            </v>
      </c>
      <c r="M42" s="4"/>
      <c r="N42" s="2" t="str">
        <f ca="1">CONCATENATE(L42,B42,TEXT(C42,"00000000"),TEXT(D42,"00"),TEXT(E42,"00"),TEXT(F42,"00"),TEXT(G42,"00"),H42,TEXT(I42,"0"),TEXT(J42,"0000000"))</f>
        <v>OOO            AK1000000019060530S10000349</v>
      </c>
      <c r="P42" s="2">
        <v>0.06</v>
      </c>
      <c r="Q42" s="2" t="str">
        <f t="shared" si="5"/>
        <v>SKI BOAT</v>
      </c>
      <c r="R42" s="2" t="str">
        <f t="shared" si="6"/>
        <v>Electronics</v>
      </c>
      <c r="S42" s="37">
        <f t="shared" si="7"/>
        <v>5415.3</v>
      </c>
      <c r="T42" s="2">
        <f t="shared" si="8"/>
        <v>0.42499999999999999</v>
      </c>
      <c r="U42" s="37">
        <f>ROUND((ROUND((C42/100)*(1+T42),2)+S42+(J42/100))*(1+P42),2)</f>
        <v>156793.92000000001</v>
      </c>
      <c r="V42" s="2">
        <v>1</v>
      </c>
      <c r="W42" s="37">
        <f>W41+U42</f>
        <v>156793.92000000001</v>
      </c>
      <c r="AC42" s="51" t="str">
        <f>L42</f>
        <v xml:space="preserve">OOO            </v>
      </c>
      <c r="AD42" s="51" t="str">
        <f t="shared" ref="AD42:AD44" si="28">B42</f>
        <v>AK</v>
      </c>
      <c r="AE42" s="53">
        <f>C42/100</f>
        <v>100000</v>
      </c>
      <c r="AF42" s="52" t="str">
        <f ca="1">CONCATENATE(F42,"/",G42,"/",E42)</f>
        <v>5/30/6</v>
      </c>
      <c r="AG42" s="51" t="str">
        <f>R42</f>
        <v>Electronics</v>
      </c>
      <c r="AH42" s="53">
        <f>J42/100</f>
        <v>3.49</v>
      </c>
      <c r="AI42" s="53">
        <f>U42</f>
        <v>156793.92000000001</v>
      </c>
    </row>
    <row r="43" spans="1:35" x14ac:dyDescent="0.25">
      <c r="A43" s="2" t="s">
        <v>23</v>
      </c>
      <c r="B43" s="2" t="s">
        <v>2</v>
      </c>
      <c r="C43" s="5">
        <v>10000000</v>
      </c>
      <c r="D43" s="6">
        <f t="shared" ca="1" si="24"/>
        <v>20</v>
      </c>
      <c r="E43" s="6">
        <f t="shared" ca="1" si="25"/>
        <v>86</v>
      </c>
      <c r="F43" s="6">
        <f t="shared" ca="1" si="26"/>
        <v>3</v>
      </c>
      <c r="G43" s="6">
        <f t="shared" ca="1" si="27"/>
        <v>21</v>
      </c>
      <c r="H43" s="2" t="s">
        <v>21</v>
      </c>
      <c r="I43" s="7">
        <v>2</v>
      </c>
      <c r="J43" s="8">
        <v>9990</v>
      </c>
      <c r="L43" s="2" t="str">
        <f>LEFT(A43 &amp; REPT(" ",15),15)</f>
        <v xml:space="preserve">OO             </v>
      </c>
      <c r="M43" s="4"/>
      <c r="N43" s="2" t="str">
        <f ca="1">CONCATENATE(L43,B43,TEXT(C43,"00000000"),TEXT(D43,"00"),TEXT(E43,"00"),TEXT(F43,"00"),TEXT(G43,"00"),H43,TEXT(I43,"0"),TEXT(J43,"0000000"))</f>
        <v>OO             AK1000000020860321S20009990</v>
      </c>
      <c r="P43" s="2">
        <v>0.06</v>
      </c>
      <c r="Q43" s="2" t="str">
        <f t="shared" si="5"/>
        <v>SKI BOAT</v>
      </c>
      <c r="R43" s="2" t="str">
        <f t="shared" si="6"/>
        <v>Ski Package</v>
      </c>
      <c r="S43" s="37">
        <f t="shared" si="7"/>
        <v>3980</v>
      </c>
      <c r="T43" s="2">
        <f t="shared" si="8"/>
        <v>0.42499999999999999</v>
      </c>
      <c r="U43" s="37">
        <f>ROUND((ROUND((C43/100)*(1+T43),2)+S43+(J43/100))*(1+P43),2)</f>
        <v>155374.69</v>
      </c>
      <c r="V43" s="2">
        <f>V42+1</f>
        <v>2</v>
      </c>
      <c r="W43" s="37">
        <f t="shared" ref="W43:W44" si="29">W42+U43</f>
        <v>312168.61</v>
      </c>
      <c r="AC43" s="51" t="str">
        <f>L43</f>
        <v xml:space="preserve">OO             </v>
      </c>
      <c r="AD43" s="51" t="str">
        <f t="shared" si="28"/>
        <v>AK</v>
      </c>
      <c r="AE43" s="53">
        <f>C43/100</f>
        <v>100000</v>
      </c>
      <c r="AF43" s="52" t="str">
        <f ca="1">CONCATENATE(F43,"/",G43,"/",E43)</f>
        <v>3/21/86</v>
      </c>
      <c r="AG43" s="51" t="str">
        <f>R43</f>
        <v>Ski Package</v>
      </c>
      <c r="AH43" s="53">
        <f>J43/100</f>
        <v>99.9</v>
      </c>
      <c r="AI43" s="53">
        <f>U43</f>
        <v>155374.69</v>
      </c>
    </row>
    <row r="44" spans="1:35" x14ac:dyDescent="0.25">
      <c r="A44" s="2" t="s">
        <v>24</v>
      </c>
      <c r="B44" s="2" t="s">
        <v>2</v>
      </c>
      <c r="C44" s="5">
        <v>590798</v>
      </c>
      <c r="D44" s="6">
        <f t="shared" ca="1" si="24"/>
        <v>19</v>
      </c>
      <c r="E44" s="6">
        <f t="shared" ca="1" si="25"/>
        <v>52</v>
      </c>
      <c r="F44" s="6">
        <f t="shared" ca="1" si="26"/>
        <v>8</v>
      </c>
      <c r="G44" s="6">
        <f t="shared" ca="1" si="27"/>
        <v>13</v>
      </c>
      <c r="H44" s="2" t="s">
        <v>21</v>
      </c>
      <c r="I44" s="7">
        <v>3</v>
      </c>
      <c r="J44" s="8">
        <v>9080</v>
      </c>
      <c r="L44" s="2" t="str">
        <f>LEFT(A44 &amp; REPT(" ",15),15)</f>
        <v xml:space="preserve">O              </v>
      </c>
      <c r="M44" s="4"/>
      <c r="N44" s="2" t="str">
        <f ca="1">CONCATENATE(L44,B44,TEXT(C44,"00000000"),TEXT(D44,"00"),TEXT(E44,"00"),TEXT(F44,"00"),TEXT(G44,"00"),H44,TEXT(I44,"0"),TEXT(J44,"0000000"))</f>
        <v>O              AK0059079819520813S30009080</v>
      </c>
      <c r="P44" s="2">
        <v>0.06</v>
      </c>
      <c r="Q44" s="2" t="str">
        <f t="shared" si="5"/>
        <v>SKI BOAT</v>
      </c>
      <c r="R44" s="2" t="str">
        <f t="shared" si="6"/>
        <v>Fishing Package</v>
      </c>
      <c r="S44" s="37">
        <f t="shared" si="7"/>
        <v>345.45</v>
      </c>
      <c r="T44" s="2">
        <f t="shared" si="8"/>
        <v>0.42499999999999999</v>
      </c>
      <c r="U44" s="37">
        <f>ROUND((ROUND((C44/100)*(1+T44),2)+S44+(J44/100))*(1+P44),2)</f>
        <v>9386.43</v>
      </c>
      <c r="V44" s="41">
        <f>V43+1</f>
        <v>3</v>
      </c>
      <c r="W44" s="40">
        <f t="shared" si="29"/>
        <v>321555.03999999998</v>
      </c>
      <c r="AC44" s="51" t="str">
        <f>L44</f>
        <v xml:space="preserve">O              </v>
      </c>
      <c r="AD44" s="51" t="str">
        <f t="shared" si="28"/>
        <v>AK</v>
      </c>
      <c r="AE44" s="53">
        <f>C44/100</f>
        <v>5907.98</v>
      </c>
      <c r="AF44" s="52" t="str">
        <f ca="1">CONCATENATE(F44,"/",G44,"/",E44)</f>
        <v>8/13/52</v>
      </c>
      <c r="AG44" s="51" t="str">
        <f>R44</f>
        <v>Fishing Package</v>
      </c>
      <c r="AH44" s="53">
        <f>J44/100</f>
        <v>90.8</v>
      </c>
      <c r="AI44" s="53">
        <f>U44</f>
        <v>9386.43</v>
      </c>
    </row>
    <row r="45" spans="1:35" s="10" customFormat="1" x14ac:dyDescent="0.25">
      <c r="C45" s="11"/>
      <c r="D45" s="12"/>
      <c r="E45" s="12"/>
      <c r="F45" s="12"/>
      <c r="G45" s="12"/>
      <c r="I45" s="13"/>
      <c r="J45" s="14"/>
      <c r="K45" s="3"/>
      <c r="M45" s="4"/>
      <c r="N45" s="15"/>
      <c r="O45" s="1"/>
      <c r="S45" s="38"/>
      <c r="U45" s="38"/>
      <c r="W45" s="38"/>
      <c r="Y45" s="38"/>
      <c r="AA45" s="38"/>
      <c r="AB45" s="1"/>
    </row>
    <row r="46" spans="1:35" s="10" customFormat="1" x14ac:dyDescent="0.25">
      <c r="C46" s="11"/>
      <c r="D46" s="12"/>
      <c r="E46" s="12"/>
      <c r="F46" s="12"/>
      <c r="G46" s="12"/>
      <c r="I46" s="13"/>
      <c r="J46" s="14"/>
      <c r="K46" s="3"/>
      <c r="M46" s="4"/>
      <c r="N46" s="15"/>
      <c r="O46" s="1"/>
      <c r="S46" s="38"/>
      <c r="U46" s="38"/>
      <c r="W46" s="38"/>
      <c r="Y46" s="38"/>
      <c r="AA46" s="38"/>
      <c r="AB46" s="1"/>
      <c r="AC46" s="10" t="s">
        <v>87</v>
      </c>
      <c r="AD46" s="10" t="s">
        <v>88</v>
      </c>
      <c r="AE46" s="10" t="s">
        <v>90</v>
      </c>
      <c r="AF46" s="10" t="s">
        <v>89</v>
      </c>
    </row>
    <row r="47" spans="1:35" s="10" customFormat="1" x14ac:dyDescent="0.25">
      <c r="C47" s="11"/>
      <c r="D47" s="12"/>
      <c r="E47" s="12"/>
      <c r="F47" s="12"/>
      <c r="G47" s="12"/>
      <c r="I47" s="13"/>
      <c r="J47" s="14"/>
      <c r="K47" s="3"/>
      <c r="M47" s="4"/>
      <c r="N47" s="15"/>
      <c r="O47" s="1"/>
      <c r="S47" s="38"/>
      <c r="U47" s="38"/>
      <c r="W47" s="38"/>
      <c r="X47" s="10">
        <f>X32+V44</f>
        <v>3</v>
      </c>
      <c r="Y47" s="38">
        <f>Y32+W44</f>
        <v>321555.03999999998</v>
      </c>
      <c r="AA47" s="38"/>
      <c r="AB47" s="1"/>
      <c r="AC47" s="41" t="str">
        <f>B44</f>
        <v>AK</v>
      </c>
      <c r="AD47" s="41" t="str">
        <f>Q44</f>
        <v>SKI BOAT</v>
      </c>
      <c r="AE47" s="41">
        <f>V44</f>
        <v>3</v>
      </c>
      <c r="AF47" s="40">
        <f>W44</f>
        <v>321555.03999999998</v>
      </c>
    </row>
    <row r="48" spans="1:35" s="10" customFormat="1" x14ac:dyDescent="0.25">
      <c r="C48" s="11"/>
      <c r="D48" s="12"/>
      <c r="E48" s="12"/>
      <c r="F48" s="12"/>
      <c r="G48" s="12"/>
      <c r="I48" s="13"/>
      <c r="J48" s="14"/>
      <c r="K48" s="3"/>
      <c r="M48" s="4"/>
      <c r="N48" s="15"/>
      <c r="O48" s="1"/>
      <c r="S48" s="38"/>
      <c r="U48" s="38"/>
      <c r="W48" s="38"/>
      <c r="Y48" s="38"/>
      <c r="AA48" s="38"/>
      <c r="AB48" s="1"/>
    </row>
    <row r="49" spans="1:35" x14ac:dyDescent="0.25">
      <c r="B49" s="2" t="s">
        <v>7</v>
      </c>
      <c r="C49" s="5">
        <v>8040</v>
      </c>
      <c r="D49" s="6">
        <f t="shared" ca="1" si="24"/>
        <v>19</v>
      </c>
      <c r="E49" s="6">
        <f t="shared" ca="1" si="25"/>
        <v>14</v>
      </c>
      <c r="F49" s="6">
        <f t="shared" ca="1" si="26"/>
        <v>1</v>
      </c>
      <c r="G49" s="6">
        <f t="shared" ca="1" si="27"/>
        <v>2</v>
      </c>
      <c r="H49" s="2" t="s">
        <v>21</v>
      </c>
      <c r="I49" s="7">
        <v>2</v>
      </c>
      <c r="J49" s="8">
        <v>798608</v>
      </c>
      <c r="L49" s="2" t="str">
        <f>LEFT(A49 &amp; REPT(" ",15),15)</f>
        <v xml:space="preserve">               </v>
      </c>
      <c r="M49" s="4"/>
      <c r="N49" s="2" t="str">
        <f ca="1">CONCATENATE(L49,B49,TEXT(C49,"00000000"),TEXT(D49,"00"),TEXT(E49,"00"),TEXT(F49,"00"),TEXT(G49,"00"),H49,TEXT(I49,"0"),TEXT(J49,"0000000"))</f>
        <v xml:space="preserve">               AL0000804019140102S20798608</v>
      </c>
      <c r="P49" s="2">
        <v>0.06</v>
      </c>
      <c r="Q49" s="2" t="str">
        <f t="shared" si="5"/>
        <v>SKI BOAT</v>
      </c>
      <c r="R49" s="2" t="str">
        <f t="shared" si="6"/>
        <v>Ski Package</v>
      </c>
      <c r="S49" s="37">
        <f t="shared" si="7"/>
        <v>3980</v>
      </c>
      <c r="T49" s="2">
        <f t="shared" si="8"/>
        <v>0.42499999999999999</v>
      </c>
      <c r="U49" s="37">
        <f>ROUND((ROUND((C49/100)*(1+T49),2)+S49+(J49/100))*(1+P49),2)</f>
        <v>12805.49</v>
      </c>
      <c r="V49" s="41">
        <v>1</v>
      </c>
      <c r="W49" s="40">
        <f>U49</f>
        <v>12805.49</v>
      </c>
      <c r="AC49" s="51" t="str">
        <f>L49</f>
        <v xml:space="preserve">               </v>
      </c>
      <c r="AD49" s="51" t="str">
        <f t="shared" ref="AD49" si="30">B49</f>
        <v>AL</v>
      </c>
      <c r="AE49" s="53">
        <f>C49/100</f>
        <v>80.400000000000006</v>
      </c>
      <c r="AF49" s="52" t="str">
        <f ca="1">CONCATENATE(F49,"/",G49,"/",E49)</f>
        <v>1/2/14</v>
      </c>
      <c r="AG49" s="51" t="str">
        <f>R49</f>
        <v>Ski Package</v>
      </c>
      <c r="AH49" s="53">
        <f>J49/100</f>
        <v>7986.08</v>
      </c>
      <c r="AI49" s="53">
        <f>U49</f>
        <v>12805.49</v>
      </c>
    </row>
    <row r="50" spans="1:35" s="10" customFormat="1" x14ac:dyDescent="0.25">
      <c r="C50" s="11"/>
      <c r="D50" s="12"/>
      <c r="E50" s="12"/>
      <c r="F50" s="12"/>
      <c r="G50" s="12"/>
      <c r="I50" s="13"/>
      <c r="J50" s="14"/>
      <c r="K50" s="3"/>
      <c r="M50" s="4"/>
      <c r="N50" s="15"/>
      <c r="O50" s="1"/>
      <c r="S50" s="38"/>
      <c r="U50" s="38"/>
      <c r="W50" s="38"/>
      <c r="Y50" s="38"/>
      <c r="AA50" s="38"/>
      <c r="AB50" s="1"/>
    </row>
    <row r="51" spans="1:35" s="10" customFormat="1" x14ac:dyDescent="0.25">
      <c r="C51" s="11"/>
      <c r="D51" s="12"/>
      <c r="E51" s="12"/>
      <c r="F51" s="12"/>
      <c r="G51" s="12"/>
      <c r="I51" s="13"/>
      <c r="J51" s="14"/>
      <c r="K51" s="3"/>
      <c r="M51" s="4"/>
      <c r="N51" s="15"/>
      <c r="O51" s="1"/>
      <c r="S51" s="38"/>
      <c r="U51" s="38"/>
      <c r="W51" s="38"/>
      <c r="Y51" s="38"/>
      <c r="AA51" s="38"/>
      <c r="AB51" s="1"/>
      <c r="AC51" s="10" t="s">
        <v>87</v>
      </c>
      <c r="AD51" s="10" t="s">
        <v>88</v>
      </c>
      <c r="AE51" s="10" t="s">
        <v>90</v>
      </c>
      <c r="AF51" s="10" t="s">
        <v>89</v>
      </c>
    </row>
    <row r="52" spans="1:35" s="10" customFormat="1" x14ac:dyDescent="0.25">
      <c r="C52" s="11"/>
      <c r="D52" s="12"/>
      <c r="E52" s="12"/>
      <c r="F52" s="12"/>
      <c r="G52" s="12"/>
      <c r="I52" s="13"/>
      <c r="J52" s="14"/>
      <c r="K52" s="3"/>
      <c r="M52" s="4"/>
      <c r="N52" s="15"/>
      <c r="O52" s="1"/>
      <c r="S52" s="38"/>
      <c r="U52" s="38"/>
      <c r="W52" s="38"/>
      <c r="X52" s="10">
        <f>X47+V49</f>
        <v>4</v>
      </c>
      <c r="Y52" s="38">
        <f>Y47+W49</f>
        <v>334360.52999999997</v>
      </c>
      <c r="AA52" s="38"/>
      <c r="AB52" s="1"/>
      <c r="AC52" s="41" t="str">
        <f>B49</f>
        <v>AL</v>
      </c>
      <c r="AD52" s="41" t="str">
        <f>Q49</f>
        <v>SKI BOAT</v>
      </c>
      <c r="AE52" s="41">
        <f>V49</f>
        <v>1</v>
      </c>
      <c r="AF52" s="40">
        <f>W49</f>
        <v>12805.49</v>
      </c>
    </row>
    <row r="53" spans="1:35" s="10" customFormat="1" x14ac:dyDescent="0.25">
      <c r="C53" s="11"/>
      <c r="D53" s="12"/>
      <c r="E53" s="12"/>
      <c r="F53" s="12"/>
      <c r="G53" s="12"/>
      <c r="I53" s="13"/>
      <c r="J53" s="14"/>
      <c r="K53" s="3"/>
      <c r="M53" s="4"/>
      <c r="N53" s="15"/>
      <c r="O53" s="1"/>
      <c r="S53" s="38"/>
      <c r="U53" s="38"/>
      <c r="W53" s="38"/>
      <c r="Y53" s="38"/>
      <c r="AA53" s="38"/>
      <c r="AB53" s="1"/>
    </row>
    <row r="54" spans="1:35" x14ac:dyDescent="0.25">
      <c r="B54" s="2" t="s">
        <v>9</v>
      </c>
      <c r="C54" s="5">
        <v>50</v>
      </c>
      <c r="D54" s="6">
        <f t="shared" ca="1" si="24"/>
        <v>19</v>
      </c>
      <c r="E54" s="6">
        <f t="shared" ca="1" si="25"/>
        <v>48</v>
      </c>
      <c r="F54" s="6">
        <f t="shared" ca="1" si="26"/>
        <v>1</v>
      </c>
      <c r="G54" s="6">
        <f t="shared" ca="1" si="27"/>
        <v>9</v>
      </c>
      <c r="H54" s="2" t="s">
        <v>21</v>
      </c>
      <c r="I54" s="7">
        <v>1</v>
      </c>
      <c r="J54" s="8">
        <v>0</v>
      </c>
      <c r="L54" s="2" t="str">
        <f>LEFT(A54 &amp; REPT(" ",15),15)</f>
        <v xml:space="preserve">               </v>
      </c>
      <c r="M54" s="4"/>
      <c r="N54" s="2" t="str">
        <f ca="1">CONCATENATE(L54,B54,TEXT(C54,"00000000"),TEXT(D54,"00"),TEXT(E54,"00"),TEXT(F54,"00"),TEXT(G54,"00"),H54,TEXT(I54,"0"),TEXT(J54,"0000000"))</f>
        <v xml:space="preserve">               CA0000005019480109S10000000</v>
      </c>
      <c r="P54" s="2">
        <v>0.06</v>
      </c>
      <c r="Q54" s="2" t="str">
        <f t="shared" si="5"/>
        <v>SKI BOAT</v>
      </c>
      <c r="R54" s="2" t="str">
        <f t="shared" si="6"/>
        <v>Electronics</v>
      </c>
      <c r="S54" s="37">
        <f t="shared" si="7"/>
        <v>5415.3</v>
      </c>
      <c r="T54" s="2">
        <f t="shared" si="8"/>
        <v>0.42499999999999999</v>
      </c>
      <c r="U54" s="37">
        <f>ROUND((ROUND((C54/100)*(1+T54),2)+S54+(J54/100))*(1+P54),2)</f>
        <v>5740.97</v>
      </c>
      <c r="V54" s="2">
        <v>1</v>
      </c>
      <c r="W54" s="37">
        <f>U54</f>
        <v>5740.97</v>
      </c>
      <c r="AC54" s="51" t="str">
        <f>L54</f>
        <v xml:space="preserve">               </v>
      </c>
      <c r="AD54" s="51" t="str">
        <f t="shared" ref="AD54:AD55" si="31">B54</f>
        <v>CA</v>
      </c>
      <c r="AE54" s="53">
        <f>C54/100</f>
        <v>0.5</v>
      </c>
      <c r="AF54" s="52" t="str">
        <f ca="1">CONCATENATE(F54,"/",G54,"/",E54)</f>
        <v>1/9/48</v>
      </c>
      <c r="AG54" s="51" t="str">
        <f>R54</f>
        <v>Electronics</v>
      </c>
      <c r="AH54" s="53">
        <f>J54/100</f>
        <v>0</v>
      </c>
      <c r="AI54" s="53">
        <f>U54</f>
        <v>5740.97</v>
      </c>
    </row>
    <row r="55" spans="1:35" x14ac:dyDescent="0.25">
      <c r="B55" s="2" t="s">
        <v>9</v>
      </c>
      <c r="C55" s="5">
        <v>0</v>
      </c>
      <c r="D55" s="6">
        <f t="shared" ca="1" si="24"/>
        <v>19</v>
      </c>
      <c r="E55" s="6">
        <f t="shared" ca="1" si="25"/>
        <v>56</v>
      </c>
      <c r="F55" s="6">
        <f t="shared" ca="1" si="26"/>
        <v>1</v>
      </c>
      <c r="G55" s="6">
        <f t="shared" ca="1" si="27"/>
        <v>15</v>
      </c>
      <c r="H55" s="2" t="s">
        <v>21</v>
      </c>
      <c r="I55" s="7">
        <v>3</v>
      </c>
      <c r="J55" s="8">
        <v>50</v>
      </c>
      <c r="L55" s="2" t="str">
        <f>LEFT(A55 &amp; REPT(" ",15),15)</f>
        <v xml:space="preserve">               </v>
      </c>
      <c r="M55" s="4"/>
      <c r="N55" s="2" t="str">
        <f ca="1">CONCATENATE(L55,B55,TEXT(C55,"00000000"),TEXT(D55,"00"),TEXT(E55,"00"),TEXT(F55,"00"),TEXT(G55,"00"),H55,TEXT(I55,"0"),TEXT(J55,"0000000"))</f>
        <v xml:space="preserve">               CA0000000019560115S30000050</v>
      </c>
      <c r="P55" s="2">
        <v>0.06</v>
      </c>
      <c r="Q55" s="2" t="str">
        <f t="shared" si="5"/>
        <v>SKI BOAT</v>
      </c>
      <c r="R55" s="2" t="str">
        <f t="shared" si="6"/>
        <v>Fishing Package</v>
      </c>
      <c r="S55" s="37">
        <f t="shared" si="7"/>
        <v>345.45</v>
      </c>
      <c r="T55" s="2">
        <f t="shared" si="8"/>
        <v>0.42499999999999999</v>
      </c>
      <c r="U55" s="37">
        <f>ROUND((ROUND((C55/100)*(1+T55),2)+S55+(J55/100))*(1+P55),2)</f>
        <v>366.71</v>
      </c>
      <c r="V55" s="41">
        <f>V54+1</f>
        <v>2</v>
      </c>
      <c r="W55" s="40">
        <f>W54+U55</f>
        <v>6107.68</v>
      </c>
      <c r="AC55" s="51" t="str">
        <f>L55</f>
        <v xml:space="preserve">               </v>
      </c>
      <c r="AD55" s="51" t="str">
        <f t="shared" si="31"/>
        <v>CA</v>
      </c>
      <c r="AE55" s="53">
        <f>C55/100</f>
        <v>0</v>
      </c>
      <c r="AF55" s="52" t="str">
        <f ca="1">CONCATENATE(F55,"/",G55,"/",E55)</f>
        <v>1/15/56</v>
      </c>
      <c r="AG55" s="51" t="str">
        <f>R55</f>
        <v>Fishing Package</v>
      </c>
      <c r="AH55" s="53">
        <f>J55/100</f>
        <v>0.5</v>
      </c>
      <c r="AI55" s="53">
        <f>U55</f>
        <v>366.71</v>
      </c>
    </row>
    <row r="56" spans="1:35" s="10" customFormat="1" x14ac:dyDescent="0.25">
      <c r="C56" s="11"/>
      <c r="D56" s="12"/>
      <c r="E56" s="12"/>
      <c r="F56" s="12"/>
      <c r="G56" s="12"/>
      <c r="I56" s="13"/>
      <c r="J56" s="14"/>
      <c r="K56" s="3"/>
      <c r="M56" s="4"/>
      <c r="N56" s="15"/>
      <c r="O56" s="1"/>
      <c r="S56" s="38"/>
      <c r="U56" s="38"/>
      <c r="W56" s="38"/>
      <c r="Y56" s="38"/>
      <c r="AA56" s="38"/>
      <c r="AB56" s="1"/>
    </row>
    <row r="57" spans="1:35" s="10" customFormat="1" x14ac:dyDescent="0.25">
      <c r="C57" s="11"/>
      <c r="D57" s="12"/>
      <c r="E57" s="12"/>
      <c r="F57" s="12"/>
      <c r="G57" s="12"/>
      <c r="I57" s="13"/>
      <c r="J57" s="14"/>
      <c r="K57" s="3"/>
      <c r="M57" s="4"/>
      <c r="N57" s="15"/>
      <c r="O57" s="1"/>
      <c r="S57" s="38"/>
      <c r="U57" s="38"/>
      <c r="W57" s="38"/>
      <c r="Y57" s="38"/>
      <c r="AA57" s="38"/>
      <c r="AB57" s="1"/>
      <c r="AC57" s="10" t="s">
        <v>87</v>
      </c>
      <c r="AD57" s="10" t="s">
        <v>88</v>
      </c>
      <c r="AE57" s="10" t="s">
        <v>90</v>
      </c>
      <c r="AF57" s="10" t="s">
        <v>89</v>
      </c>
    </row>
    <row r="58" spans="1:35" s="10" customFormat="1" x14ac:dyDescent="0.25">
      <c r="C58" s="11"/>
      <c r="D58" s="12"/>
      <c r="E58" s="12"/>
      <c r="F58" s="12"/>
      <c r="G58" s="12"/>
      <c r="I58" s="13"/>
      <c r="J58" s="14"/>
      <c r="K58" s="3"/>
      <c r="M58" s="4"/>
      <c r="N58" s="15"/>
      <c r="O58" s="1"/>
      <c r="S58" s="38"/>
      <c r="U58" s="38"/>
      <c r="W58" s="38"/>
      <c r="X58" s="42">
        <f>X52+V55</f>
        <v>6</v>
      </c>
      <c r="Y58" s="43">
        <f>Y52+W55</f>
        <v>340468.20999999996</v>
      </c>
      <c r="AA58" s="38"/>
      <c r="AB58" s="1"/>
      <c r="AC58" s="41" t="str">
        <f>B55</f>
        <v>CA</v>
      </c>
      <c r="AD58" s="41" t="str">
        <f>Q55</f>
        <v>SKI BOAT</v>
      </c>
      <c r="AE58" s="41">
        <f>V55</f>
        <v>2</v>
      </c>
      <c r="AF58" s="40">
        <f>W55</f>
        <v>6107.68</v>
      </c>
    </row>
    <row r="59" spans="1:35" s="10" customFormat="1" x14ac:dyDescent="0.25">
      <c r="C59" s="11"/>
      <c r="D59" s="12"/>
      <c r="E59" s="12"/>
      <c r="F59" s="12"/>
      <c r="G59" s="12"/>
      <c r="I59" s="13"/>
      <c r="J59" s="14"/>
      <c r="K59" s="3"/>
      <c r="M59" s="4"/>
      <c r="N59" s="15"/>
      <c r="O59" s="1"/>
      <c r="S59" s="38"/>
      <c r="U59" s="38"/>
      <c r="W59" s="38"/>
      <c r="Y59" s="38"/>
      <c r="AA59" s="38"/>
      <c r="AB59" s="1"/>
    </row>
    <row r="60" spans="1:35" s="16" customFormat="1" x14ac:dyDescent="0.25">
      <c r="C60" s="17"/>
      <c r="D60" s="18"/>
      <c r="E60" s="18"/>
      <c r="F60" s="18"/>
      <c r="G60" s="18"/>
      <c r="I60" s="19"/>
      <c r="J60" s="20"/>
      <c r="K60" s="3"/>
      <c r="M60" s="4"/>
      <c r="N60" s="21"/>
      <c r="O60" s="1"/>
      <c r="S60" s="39"/>
      <c r="U60" s="39"/>
      <c r="W60" s="39"/>
      <c r="Y60" s="39"/>
      <c r="AA60" s="39"/>
      <c r="AB60" s="1"/>
      <c r="AC60" s="16" t="s">
        <v>91</v>
      </c>
      <c r="AD60" s="16" t="s">
        <v>92</v>
      </c>
      <c r="AE60" s="16" t="s">
        <v>93</v>
      </c>
    </row>
    <row r="61" spans="1:35" s="16" customFormat="1" x14ac:dyDescent="0.25">
      <c r="C61" s="17"/>
      <c r="D61" s="18"/>
      <c r="E61" s="18"/>
      <c r="F61" s="18"/>
      <c r="G61" s="18"/>
      <c r="I61" s="19"/>
      <c r="J61" s="20"/>
      <c r="K61" s="3"/>
      <c r="M61" s="4"/>
      <c r="N61" s="21"/>
      <c r="O61" s="1"/>
      <c r="S61" s="39"/>
      <c r="U61" s="39"/>
      <c r="W61" s="39"/>
      <c r="Y61" s="39"/>
      <c r="Z61" s="16">
        <f>X58+Z40</f>
        <v>18</v>
      </c>
      <c r="AA61" s="39">
        <f>Y58+AA40</f>
        <v>3582968.96</v>
      </c>
      <c r="AB61" s="1"/>
      <c r="AC61" s="42" t="str">
        <f>AD58</f>
        <v>SKI BOAT</v>
      </c>
      <c r="AD61" s="42">
        <f>X58</f>
        <v>6</v>
      </c>
      <c r="AE61" s="43">
        <f>Y58</f>
        <v>340468.20999999996</v>
      </c>
    </row>
    <row r="62" spans="1:35" s="16" customFormat="1" x14ac:dyDescent="0.25">
      <c r="C62" s="17"/>
      <c r="D62" s="18"/>
      <c r="E62" s="18"/>
      <c r="F62" s="18"/>
      <c r="G62" s="18"/>
      <c r="I62" s="19"/>
      <c r="J62" s="20"/>
      <c r="K62" s="3"/>
      <c r="M62" s="4"/>
      <c r="N62" s="21"/>
      <c r="O62" s="1"/>
      <c r="S62" s="39"/>
      <c r="U62" s="39"/>
      <c r="W62" s="39"/>
      <c r="Y62" s="39"/>
      <c r="AA62" s="39"/>
      <c r="AB62" s="1"/>
    </row>
    <row r="63" spans="1:35" x14ac:dyDescent="0.25">
      <c r="A63" s="2" t="s">
        <v>26</v>
      </c>
      <c r="B63" s="2" t="s">
        <v>12</v>
      </c>
      <c r="C63" s="5">
        <f t="shared" ref="C63:C72" ca="1" si="32">RANDBETWEEN(0,9999999)</f>
        <v>8102878</v>
      </c>
      <c r="D63" s="6">
        <f t="shared" ref="D63:D72" ca="1" si="33">RANDBETWEEN(19,20)</f>
        <v>19</v>
      </c>
      <c r="E63" s="6">
        <f t="shared" ref="E63:E72" ca="1" si="34">RANDBETWEEN(0,99)</f>
        <v>62</v>
      </c>
      <c r="F63" s="6">
        <f t="shared" ref="F63:F72" ca="1" si="35">RANDBETWEEN(1,12)</f>
        <v>11</v>
      </c>
      <c r="G63" s="6">
        <f t="shared" ref="G63:G72" ca="1" si="36">(RANDBETWEEN(1,31))</f>
        <v>11</v>
      </c>
      <c r="H63" s="2" t="s">
        <v>25</v>
      </c>
      <c r="I63" s="7">
        <v>1</v>
      </c>
      <c r="J63" s="8">
        <f t="shared" ref="J63:J72" ca="1" si="37">RANDBETWEEN(0,999999)</f>
        <v>138050</v>
      </c>
      <c r="L63" s="2" t="str">
        <f>LEFT(A63 &amp; REPT(" ",15),15)</f>
        <v xml:space="preserve">JILL           </v>
      </c>
      <c r="M63" s="4"/>
      <c r="N63" s="2" t="str">
        <f ca="1">CONCATENATE(L63,B63,TEXT(C63,"00000000"),TEXT(D63,"00"),TEXT(E63,"00"),TEXT(F63,"00"),TEXT(G63,"00"),H63,TEXT(I63,"0"),TEXT(J63,"0000000"))</f>
        <v>JILL           CO0810287819621111J10138050</v>
      </c>
      <c r="P63" s="2">
        <v>0.06</v>
      </c>
      <c r="Q63" s="2" t="str">
        <f t="shared" si="5"/>
        <v>JOHN BOAT</v>
      </c>
      <c r="R63" s="2" t="str">
        <f t="shared" si="6"/>
        <v>Electronics</v>
      </c>
      <c r="S63" s="37">
        <f t="shared" si="7"/>
        <v>5415.3</v>
      </c>
      <c r="T63" s="2">
        <f t="shared" si="8"/>
        <v>0.33</v>
      </c>
      <c r="U63" s="37">
        <f ca="1">ROUND((ROUND((C63/100)*(1+T63),2)+S63+(J63/100))*(1+P63),2)</f>
        <v>121437.92</v>
      </c>
      <c r="V63" s="2">
        <v>1</v>
      </c>
      <c r="W63" s="37">
        <f ca="1">W62+U63</f>
        <v>121437.92</v>
      </c>
      <c r="AC63" s="51" t="str">
        <f>L63</f>
        <v xml:space="preserve">JILL           </v>
      </c>
      <c r="AD63" s="51" t="str">
        <f t="shared" ref="AD63:AD66" si="38">B63</f>
        <v>CO</v>
      </c>
      <c r="AE63" s="53">
        <f ca="1">C63/100</f>
        <v>81028.78</v>
      </c>
      <c r="AF63" s="52" t="str">
        <f ca="1">CONCATENATE(F63,"/",G63,"/",E63)</f>
        <v>11/11/62</v>
      </c>
      <c r="AG63" s="51" t="str">
        <f>R63</f>
        <v>Electronics</v>
      </c>
      <c r="AH63" s="53">
        <f ca="1">J63/100</f>
        <v>1380.5</v>
      </c>
      <c r="AI63" s="53">
        <f ca="1">U63</f>
        <v>121437.92</v>
      </c>
    </row>
    <row r="64" spans="1:35" x14ac:dyDescent="0.25">
      <c r="A64" s="2" t="s">
        <v>27</v>
      </c>
      <c r="B64" s="2" t="s">
        <v>12</v>
      </c>
      <c r="C64" s="5">
        <f t="shared" ca="1" si="32"/>
        <v>9708176</v>
      </c>
      <c r="D64" s="6">
        <f t="shared" ca="1" si="33"/>
        <v>19</v>
      </c>
      <c r="E64" s="6">
        <f t="shared" ca="1" si="34"/>
        <v>34</v>
      </c>
      <c r="F64" s="6">
        <f t="shared" ca="1" si="35"/>
        <v>6</v>
      </c>
      <c r="G64" s="6">
        <f t="shared" ca="1" si="36"/>
        <v>13</v>
      </c>
      <c r="H64" s="2" t="s">
        <v>25</v>
      </c>
      <c r="I64" s="7">
        <v>2</v>
      </c>
      <c r="J64" s="8">
        <f t="shared" ca="1" si="37"/>
        <v>49855</v>
      </c>
      <c r="L64" s="2" t="str">
        <f>LEFT(A64 &amp; REPT(" ",15),15)</f>
        <v xml:space="preserve">FORD           </v>
      </c>
      <c r="M64" s="4"/>
      <c r="N64" s="2" t="str">
        <f ca="1">CONCATENATE(L64,B64,TEXT(C64,"00000000"),TEXT(D64,"00"),TEXT(E64,"00"),TEXT(F64,"00"),TEXT(G64,"00"),H64,TEXT(I64,"0"),TEXT(J64,"0000000"))</f>
        <v>FORD           CO0970817619340613J20049855</v>
      </c>
      <c r="P64" s="2">
        <v>0.06</v>
      </c>
      <c r="Q64" s="2" t="str">
        <f t="shared" si="5"/>
        <v>JOHN BOAT</v>
      </c>
      <c r="R64" s="2" t="str">
        <f t="shared" si="6"/>
        <v>Ski Package</v>
      </c>
      <c r="S64" s="37">
        <f t="shared" si="7"/>
        <v>3980</v>
      </c>
      <c r="T64" s="2">
        <f t="shared" si="8"/>
        <v>0.33</v>
      </c>
      <c r="U64" s="37">
        <f ca="1">ROUND((ROUND((C64/100)*(1+T64),2)+S64+(J64/100))*(1+P64),2)</f>
        <v>141613.13</v>
      </c>
      <c r="V64" s="2">
        <f t="shared" ref="V64:V66" si="39">V63+1</f>
        <v>2</v>
      </c>
      <c r="W64" s="37">
        <f t="shared" ref="W64:W66" ca="1" si="40">W63+U64</f>
        <v>263051.05</v>
      </c>
      <c r="AC64" s="51" t="str">
        <f>L64</f>
        <v xml:space="preserve">FORD           </v>
      </c>
      <c r="AD64" s="51" t="str">
        <f t="shared" si="38"/>
        <v>CO</v>
      </c>
      <c r="AE64" s="53">
        <f ca="1">C64/100</f>
        <v>97081.76</v>
      </c>
      <c r="AF64" s="52" t="str">
        <f ca="1">CONCATENATE(F64,"/",G64,"/",E64)</f>
        <v>6/13/34</v>
      </c>
      <c r="AG64" s="51" t="str">
        <f>R64</f>
        <v>Ski Package</v>
      </c>
      <c r="AH64" s="53">
        <f ca="1">J64/100</f>
        <v>498.55</v>
      </c>
      <c r="AI64" s="53">
        <f ca="1">U64</f>
        <v>141613.13</v>
      </c>
    </row>
    <row r="65" spans="1:35" x14ac:dyDescent="0.25">
      <c r="A65" s="2" t="s">
        <v>28</v>
      </c>
      <c r="B65" s="2" t="s">
        <v>12</v>
      </c>
      <c r="C65" s="5">
        <f t="shared" ca="1" si="32"/>
        <v>912624</v>
      </c>
      <c r="D65" s="6">
        <f t="shared" ca="1" si="33"/>
        <v>19</v>
      </c>
      <c r="E65" s="6">
        <f t="shared" ca="1" si="34"/>
        <v>96</v>
      </c>
      <c r="F65" s="6">
        <f t="shared" ca="1" si="35"/>
        <v>5</v>
      </c>
      <c r="G65" s="6">
        <f t="shared" ca="1" si="36"/>
        <v>7</v>
      </c>
      <c r="H65" s="2" t="s">
        <v>25</v>
      </c>
      <c r="I65" s="7">
        <v>3</v>
      </c>
      <c r="J65" s="8">
        <f t="shared" ca="1" si="37"/>
        <v>259505</v>
      </c>
      <c r="L65" s="2" t="str">
        <f>LEFT(A65 &amp; REPT(" ",15),15)</f>
        <v xml:space="preserve">AUSTIN         </v>
      </c>
      <c r="M65" s="4"/>
      <c r="N65" s="2" t="str">
        <f ca="1">CONCATENATE(L65,B65,TEXT(C65,"00000000"),TEXT(D65,"00"),TEXT(E65,"00"),TEXT(F65,"00"),TEXT(G65,"00"),H65,TEXT(I65,"0"),TEXT(J65,"0000000"))</f>
        <v>AUSTIN         CO0091262419960507J30259505</v>
      </c>
      <c r="P65" s="2">
        <v>0.06</v>
      </c>
      <c r="Q65" s="2" t="str">
        <f t="shared" si="5"/>
        <v>JOHN BOAT</v>
      </c>
      <c r="R65" s="2" t="str">
        <f t="shared" si="6"/>
        <v>Fishing Package</v>
      </c>
      <c r="S65" s="37">
        <f t="shared" si="7"/>
        <v>345.45</v>
      </c>
      <c r="T65" s="2">
        <f t="shared" si="8"/>
        <v>0.33</v>
      </c>
      <c r="U65" s="37">
        <f ca="1">ROUND((ROUND((C65/100)*(1+T65),2)+S65+(J65/100))*(1+P65),2)</f>
        <v>15983.1</v>
      </c>
      <c r="V65" s="2">
        <f t="shared" si="39"/>
        <v>3</v>
      </c>
      <c r="W65" s="37">
        <f t="shared" ca="1" si="40"/>
        <v>279034.14999999997</v>
      </c>
      <c r="AC65" s="51" t="str">
        <f>L65</f>
        <v xml:space="preserve">AUSTIN         </v>
      </c>
      <c r="AD65" s="51" t="str">
        <f t="shared" si="38"/>
        <v>CO</v>
      </c>
      <c r="AE65" s="53">
        <f ca="1">C65/100</f>
        <v>9126.24</v>
      </c>
      <c r="AF65" s="52" t="str">
        <f ca="1">CONCATENATE(F65,"/",G65,"/",E65)</f>
        <v>5/7/96</v>
      </c>
      <c r="AG65" s="51" t="str">
        <f>R65</f>
        <v>Fishing Package</v>
      </c>
      <c r="AH65" s="53">
        <f ca="1">J65/100</f>
        <v>2595.0500000000002</v>
      </c>
      <c r="AI65" s="53">
        <f ca="1">U65</f>
        <v>15983.1</v>
      </c>
    </row>
    <row r="66" spans="1:35" x14ac:dyDescent="0.25">
      <c r="A66" s="2" t="s">
        <v>29</v>
      </c>
      <c r="B66" s="2" t="s">
        <v>12</v>
      </c>
      <c r="C66" s="5">
        <f t="shared" ca="1" si="32"/>
        <v>1289635</v>
      </c>
      <c r="D66" s="6">
        <f t="shared" ca="1" si="33"/>
        <v>19</v>
      </c>
      <c r="E66" s="6">
        <f t="shared" ca="1" si="34"/>
        <v>76</v>
      </c>
      <c r="F66" s="6">
        <f t="shared" ca="1" si="35"/>
        <v>11</v>
      </c>
      <c r="G66" s="6">
        <f t="shared" ca="1" si="36"/>
        <v>27</v>
      </c>
      <c r="H66" s="2" t="s">
        <v>25</v>
      </c>
      <c r="I66" s="7">
        <v>2</v>
      </c>
      <c r="J66" s="8">
        <f t="shared" ca="1" si="37"/>
        <v>777095</v>
      </c>
      <c r="L66" s="2" t="str">
        <f>LEFT(A66 &amp; REPT(" ",15),15)</f>
        <v xml:space="preserve">BOLT           </v>
      </c>
      <c r="M66" s="4"/>
      <c r="N66" s="2" t="str">
        <f ca="1">CONCATENATE(L66,B66,TEXT(C66,"00000000"),TEXT(D66,"00"),TEXT(E66,"00"),TEXT(F66,"00"),TEXT(G66,"00"),H66,TEXT(I66,"0"),TEXT(J66,"0000000"))</f>
        <v>BOLT           CO0128963519761127J20777095</v>
      </c>
      <c r="P66" s="2">
        <v>0.06</v>
      </c>
      <c r="Q66" s="2" t="str">
        <f t="shared" si="5"/>
        <v>JOHN BOAT</v>
      </c>
      <c r="R66" s="2" t="str">
        <f t="shared" si="6"/>
        <v>Ski Package</v>
      </c>
      <c r="S66" s="37">
        <f t="shared" si="7"/>
        <v>3980</v>
      </c>
      <c r="T66" s="2">
        <f t="shared" si="8"/>
        <v>0.33</v>
      </c>
      <c r="U66" s="37">
        <f ca="1">ROUND((ROUND((C66/100)*(1+T66),2)+S66+(J66/100))*(1+P66),2)</f>
        <v>30637.29</v>
      </c>
      <c r="V66" s="41">
        <f t="shared" si="39"/>
        <v>4</v>
      </c>
      <c r="W66" s="40">
        <f t="shared" ca="1" si="40"/>
        <v>309671.43999999994</v>
      </c>
      <c r="AC66" s="51" t="str">
        <f>L66</f>
        <v xml:space="preserve">BOLT           </v>
      </c>
      <c r="AD66" s="51" t="str">
        <f t="shared" si="38"/>
        <v>CO</v>
      </c>
      <c r="AE66" s="53">
        <f ca="1">C66/100</f>
        <v>12896.35</v>
      </c>
      <c r="AF66" s="52" t="str">
        <f ca="1">CONCATENATE(F66,"/",G66,"/",E66)</f>
        <v>11/27/76</v>
      </c>
      <c r="AG66" s="51" t="str">
        <f>R66</f>
        <v>Ski Package</v>
      </c>
      <c r="AH66" s="53">
        <f ca="1">J66/100</f>
        <v>7770.95</v>
      </c>
      <c r="AI66" s="53">
        <f ca="1">U66</f>
        <v>30637.29</v>
      </c>
    </row>
    <row r="67" spans="1:35" s="10" customFormat="1" x14ac:dyDescent="0.25">
      <c r="C67" s="11"/>
      <c r="D67" s="12"/>
      <c r="E67" s="12"/>
      <c r="F67" s="12"/>
      <c r="G67" s="12"/>
      <c r="I67" s="13"/>
      <c r="J67" s="14"/>
      <c r="K67" s="3"/>
      <c r="M67" s="4"/>
      <c r="N67" s="15"/>
      <c r="O67" s="1"/>
      <c r="S67" s="38"/>
      <c r="U67" s="38"/>
      <c r="W67" s="38"/>
      <c r="Y67" s="38"/>
      <c r="AA67" s="38"/>
      <c r="AB67" s="1"/>
    </row>
    <row r="68" spans="1:35" s="10" customFormat="1" x14ac:dyDescent="0.25">
      <c r="C68" s="11"/>
      <c r="D68" s="12"/>
      <c r="E68" s="12"/>
      <c r="F68" s="12"/>
      <c r="G68" s="12"/>
      <c r="I68" s="13"/>
      <c r="J68" s="14"/>
      <c r="K68" s="3"/>
      <c r="M68" s="4"/>
      <c r="N68" s="15"/>
      <c r="O68" s="1"/>
      <c r="S68" s="38"/>
      <c r="U68" s="38"/>
      <c r="W68" s="38"/>
      <c r="Y68" s="38"/>
      <c r="AA68" s="38"/>
      <c r="AB68" s="1"/>
      <c r="AC68" s="10" t="s">
        <v>87</v>
      </c>
      <c r="AD68" s="10" t="s">
        <v>88</v>
      </c>
      <c r="AE68" s="10" t="s">
        <v>90</v>
      </c>
      <c r="AF68" s="10" t="s">
        <v>89</v>
      </c>
    </row>
    <row r="69" spans="1:35" s="10" customFormat="1" x14ac:dyDescent="0.25">
      <c r="C69" s="11"/>
      <c r="D69" s="12"/>
      <c r="E69" s="12"/>
      <c r="F69" s="12"/>
      <c r="G69" s="12"/>
      <c r="I69" s="13"/>
      <c r="J69" s="14"/>
      <c r="K69" s="3"/>
      <c r="M69" s="4"/>
      <c r="N69" s="15"/>
      <c r="O69" s="1"/>
      <c r="S69" s="38"/>
      <c r="U69" s="38"/>
      <c r="W69" s="38"/>
      <c r="X69" s="10">
        <f>X54+V66</f>
        <v>4</v>
      </c>
      <c r="Y69" s="38">
        <f ca="1">Y54+W66</f>
        <v>309671.43999999994</v>
      </c>
      <c r="AA69" s="38"/>
      <c r="AB69" s="1"/>
      <c r="AC69" s="41" t="str">
        <f>B66</f>
        <v>CO</v>
      </c>
      <c r="AD69" s="41" t="str">
        <f>Q66</f>
        <v>JOHN BOAT</v>
      </c>
      <c r="AE69" s="41">
        <f>V66</f>
        <v>4</v>
      </c>
      <c r="AF69" s="40">
        <f ca="1">W66</f>
        <v>309671.43999999994</v>
      </c>
    </row>
    <row r="70" spans="1:35" s="10" customFormat="1" x14ac:dyDescent="0.25">
      <c r="C70" s="11"/>
      <c r="D70" s="12"/>
      <c r="E70" s="12"/>
      <c r="F70" s="12"/>
      <c r="G70" s="12"/>
      <c r="I70" s="13"/>
      <c r="J70" s="14"/>
      <c r="K70" s="3"/>
      <c r="M70" s="4"/>
      <c r="N70" s="15"/>
      <c r="O70" s="1"/>
      <c r="S70" s="38"/>
      <c r="U70" s="38"/>
      <c r="W70" s="38"/>
      <c r="Y70" s="38"/>
      <c r="AA70" s="38"/>
      <c r="AB70" s="1"/>
    </row>
    <row r="71" spans="1:35" x14ac:dyDescent="0.25">
      <c r="A71" s="2" t="s">
        <v>30</v>
      </c>
      <c r="B71" s="2" t="s">
        <v>18</v>
      </c>
      <c r="C71" s="5">
        <f t="shared" ca="1" si="32"/>
        <v>2691331</v>
      </c>
      <c r="D71" s="6">
        <f t="shared" ca="1" si="33"/>
        <v>19</v>
      </c>
      <c r="E71" s="6">
        <f t="shared" ca="1" si="34"/>
        <v>63</v>
      </c>
      <c r="F71" s="6">
        <f t="shared" ca="1" si="35"/>
        <v>3</v>
      </c>
      <c r="G71" s="6">
        <f t="shared" ca="1" si="36"/>
        <v>6</v>
      </c>
      <c r="H71" s="2" t="s">
        <v>25</v>
      </c>
      <c r="I71" s="7">
        <v>1</v>
      </c>
      <c r="J71" s="8">
        <f t="shared" ca="1" si="37"/>
        <v>359821</v>
      </c>
      <c r="L71" s="2" t="str">
        <f>LEFT(A71 &amp; REPT(" ",15),15)</f>
        <v xml:space="preserve">FLING          </v>
      </c>
      <c r="M71" s="4"/>
      <c r="N71" s="2" t="str">
        <f ca="1">CONCATENATE(L71,B71,TEXT(C71,"00000000"),TEXT(D71,"00"),TEXT(E71,"00"),TEXT(F71,"00"),TEXT(G71,"00"),H71,TEXT(I71,"0"),TEXT(J71,"0000000"))</f>
        <v>FLING          FL0269133119630306J10359821</v>
      </c>
      <c r="P71" s="2">
        <v>0.06</v>
      </c>
      <c r="Q71" s="2" t="str">
        <f t="shared" si="5"/>
        <v>JOHN BOAT</v>
      </c>
      <c r="R71" s="2" t="str">
        <f t="shared" si="6"/>
        <v>Electronics</v>
      </c>
      <c r="S71" s="37">
        <f t="shared" si="7"/>
        <v>5415.3</v>
      </c>
      <c r="T71" s="2">
        <f t="shared" si="8"/>
        <v>0.33</v>
      </c>
      <c r="U71" s="37">
        <f ca="1">ROUND((ROUND((C71/100)*(1+T71),2)+S71+(J71/100))*(1+P71),2)</f>
        <v>47496.7</v>
      </c>
      <c r="V71" s="2">
        <v>1</v>
      </c>
      <c r="W71" s="37">
        <f ca="1">W70+U71</f>
        <v>47496.7</v>
      </c>
      <c r="AC71" s="51" t="str">
        <f>L71</f>
        <v xml:space="preserve">FLING          </v>
      </c>
      <c r="AD71" s="51" t="str">
        <f t="shared" ref="AD71:AD72" si="41">B71</f>
        <v>FL</v>
      </c>
      <c r="AE71" s="53">
        <f ca="1">C71/100</f>
        <v>26913.31</v>
      </c>
      <c r="AF71" s="52" t="str">
        <f ca="1">CONCATENATE(F71,"/",G71,"/",E71)</f>
        <v>3/6/63</v>
      </c>
      <c r="AG71" s="51" t="str">
        <f>R71</f>
        <v>Electronics</v>
      </c>
      <c r="AH71" s="53">
        <f ca="1">J71/100</f>
        <v>3598.21</v>
      </c>
      <c r="AI71" s="53">
        <f ca="1">U71</f>
        <v>47496.7</v>
      </c>
    </row>
    <row r="72" spans="1:35" x14ac:dyDescent="0.25">
      <c r="A72" s="2" t="s">
        <v>31</v>
      </c>
      <c r="B72" s="2" t="s">
        <v>18</v>
      </c>
      <c r="C72" s="5">
        <f t="shared" ca="1" si="32"/>
        <v>8193898</v>
      </c>
      <c r="D72" s="6">
        <f t="shared" ca="1" si="33"/>
        <v>19</v>
      </c>
      <c r="E72" s="6">
        <f t="shared" ca="1" si="34"/>
        <v>73</v>
      </c>
      <c r="F72" s="6">
        <f t="shared" ca="1" si="35"/>
        <v>4</v>
      </c>
      <c r="G72" s="6">
        <f t="shared" ca="1" si="36"/>
        <v>21</v>
      </c>
      <c r="H72" s="2" t="s">
        <v>25</v>
      </c>
      <c r="I72" s="7">
        <v>3</v>
      </c>
      <c r="J72" s="8">
        <f t="shared" ca="1" si="37"/>
        <v>397400</v>
      </c>
      <c r="L72" s="2" t="str">
        <f>LEFT(A72 &amp; REPT(" ",15),15)</f>
        <v xml:space="preserve">KENNEDY        </v>
      </c>
      <c r="M72" s="4"/>
      <c r="N72" s="2" t="str">
        <f ca="1">CONCATENATE(L72,B72,TEXT(C72,"00000000"),TEXT(D72,"00"),TEXT(E72,"00"),TEXT(F72,"00"),TEXT(G72,"00"),H72,TEXT(I72,"0"),TEXT(J72,"0000000"))</f>
        <v>KENNEDY        FL0819389819730421J30397400</v>
      </c>
      <c r="P72" s="2">
        <v>0.06</v>
      </c>
      <c r="Q72" s="2" t="str">
        <f t="shared" si="5"/>
        <v>JOHN BOAT</v>
      </c>
      <c r="R72" s="2" t="str">
        <f t="shared" si="6"/>
        <v>Fishing Package</v>
      </c>
      <c r="S72" s="37">
        <f t="shared" si="7"/>
        <v>345.45</v>
      </c>
      <c r="T72" s="2">
        <f t="shared" si="8"/>
        <v>0.33</v>
      </c>
      <c r="U72" s="37">
        <f ca="1">ROUND((ROUND((C72/100)*(1+T72),2)+S72+(J72/100))*(1+P72),2)</f>
        <v>120096.19</v>
      </c>
      <c r="V72" s="41">
        <f t="shared" ref="V72" si="42">V71+1</f>
        <v>2</v>
      </c>
      <c r="W72" s="40">
        <f ca="1">W71+U72</f>
        <v>167592.89000000001</v>
      </c>
      <c r="AC72" s="51" t="str">
        <f>L72</f>
        <v xml:space="preserve">KENNEDY        </v>
      </c>
      <c r="AD72" s="51" t="str">
        <f t="shared" si="41"/>
        <v>FL</v>
      </c>
      <c r="AE72" s="53">
        <f ca="1">C72/100</f>
        <v>81938.98</v>
      </c>
      <c r="AF72" s="52" t="str">
        <f ca="1">CONCATENATE(F72,"/",G72,"/",E72)</f>
        <v>4/21/73</v>
      </c>
      <c r="AG72" s="51" t="str">
        <f>R72</f>
        <v>Fishing Package</v>
      </c>
      <c r="AH72" s="53">
        <f ca="1">J72/100</f>
        <v>3974</v>
      </c>
      <c r="AI72" s="53">
        <f ca="1">U72</f>
        <v>120096.19</v>
      </c>
    </row>
    <row r="73" spans="1:35" s="10" customFormat="1" x14ac:dyDescent="0.25">
      <c r="C73" s="11"/>
      <c r="D73" s="12"/>
      <c r="E73" s="12"/>
      <c r="F73" s="12"/>
      <c r="G73" s="12"/>
      <c r="I73" s="13"/>
      <c r="J73" s="14"/>
      <c r="K73" s="3"/>
      <c r="M73" s="4"/>
      <c r="N73" s="15"/>
      <c r="O73" s="1"/>
      <c r="S73" s="38"/>
      <c r="U73" s="38"/>
      <c r="W73" s="38"/>
      <c r="Y73" s="38"/>
      <c r="AA73" s="38"/>
      <c r="AB73" s="1"/>
    </row>
    <row r="74" spans="1:35" s="10" customFormat="1" x14ac:dyDescent="0.25">
      <c r="C74" s="11"/>
      <c r="D74" s="12"/>
      <c r="E74" s="12"/>
      <c r="F74" s="12"/>
      <c r="G74" s="12"/>
      <c r="I74" s="13"/>
      <c r="J74" s="14"/>
      <c r="K74" s="3"/>
      <c r="M74" s="4"/>
      <c r="N74" s="15"/>
      <c r="O74" s="1"/>
      <c r="S74" s="38"/>
      <c r="U74" s="38"/>
      <c r="W74" s="38"/>
      <c r="Y74" s="38"/>
      <c r="AA74" s="38"/>
      <c r="AB74" s="1"/>
      <c r="AC74" s="10" t="s">
        <v>87</v>
      </c>
      <c r="AD74" s="10" t="s">
        <v>88</v>
      </c>
      <c r="AE74" s="10" t="s">
        <v>90</v>
      </c>
      <c r="AF74" s="10" t="s">
        <v>89</v>
      </c>
    </row>
    <row r="75" spans="1:35" s="10" customFormat="1" x14ac:dyDescent="0.25">
      <c r="C75" s="11"/>
      <c r="D75" s="12"/>
      <c r="E75" s="12"/>
      <c r="F75" s="12"/>
      <c r="G75" s="12"/>
      <c r="I75" s="13"/>
      <c r="J75" s="14"/>
      <c r="K75" s="3"/>
      <c r="M75" s="4"/>
      <c r="N75" s="15"/>
      <c r="O75" s="1"/>
      <c r="S75" s="38"/>
      <c r="U75" s="38"/>
      <c r="W75" s="38"/>
      <c r="X75" s="42">
        <f>X69+V72</f>
        <v>6</v>
      </c>
      <c r="Y75" s="43">
        <f ca="1">Y69+W72</f>
        <v>477264.32999999996</v>
      </c>
      <c r="AA75" s="38"/>
      <c r="AB75" s="1"/>
      <c r="AC75" s="41" t="str">
        <f>B72</f>
        <v>FL</v>
      </c>
      <c r="AD75" s="41" t="str">
        <f>Q72</f>
        <v>JOHN BOAT</v>
      </c>
      <c r="AE75" s="41">
        <f>V72</f>
        <v>2</v>
      </c>
      <c r="AF75" s="40">
        <f ca="1">W72</f>
        <v>167592.89000000001</v>
      </c>
    </row>
    <row r="76" spans="1:35" s="10" customFormat="1" x14ac:dyDescent="0.25">
      <c r="C76" s="11"/>
      <c r="D76" s="12"/>
      <c r="E76" s="12"/>
      <c r="F76" s="12"/>
      <c r="G76" s="12"/>
      <c r="I76" s="13"/>
      <c r="J76" s="14"/>
      <c r="K76" s="3"/>
      <c r="M76" s="4"/>
      <c r="N76" s="15"/>
      <c r="O76" s="1"/>
      <c r="S76" s="38"/>
      <c r="U76" s="38"/>
      <c r="W76" s="38"/>
      <c r="Y76" s="38"/>
      <c r="AA76" s="38"/>
      <c r="AB76" s="1"/>
    </row>
    <row r="77" spans="1:35" s="16" customFormat="1" x14ac:dyDescent="0.25">
      <c r="C77" s="17"/>
      <c r="D77" s="18"/>
      <c r="E77" s="18"/>
      <c r="F77" s="18"/>
      <c r="G77" s="18"/>
      <c r="I77" s="19"/>
      <c r="J77" s="20"/>
      <c r="K77" s="3"/>
      <c r="M77" s="4"/>
      <c r="N77" s="21"/>
      <c r="O77" s="1"/>
      <c r="S77" s="39"/>
      <c r="U77" s="39"/>
      <c r="W77" s="39"/>
      <c r="Y77" s="39"/>
      <c r="AA77" s="39"/>
      <c r="AB77" s="1"/>
      <c r="AC77" s="16" t="s">
        <v>91</v>
      </c>
      <c r="AD77" s="16" t="s">
        <v>92</v>
      </c>
      <c r="AE77" s="16" t="s">
        <v>93</v>
      </c>
    </row>
    <row r="78" spans="1:35" s="16" customFormat="1" x14ac:dyDescent="0.25">
      <c r="C78" s="17"/>
      <c r="D78" s="18"/>
      <c r="E78" s="18"/>
      <c r="F78" s="18"/>
      <c r="G78" s="18"/>
      <c r="I78" s="19"/>
      <c r="J78" s="20"/>
      <c r="K78" s="3"/>
      <c r="M78" s="4"/>
      <c r="N78" s="21"/>
      <c r="O78" s="1"/>
      <c r="S78" s="39"/>
      <c r="U78" s="39"/>
      <c r="W78" s="39"/>
      <c r="Y78" s="39"/>
      <c r="Z78" s="16">
        <f>X75+Z61</f>
        <v>24</v>
      </c>
      <c r="AA78" s="39">
        <f ca="1">Y75+AA61</f>
        <v>4060233.29</v>
      </c>
      <c r="AB78" s="1"/>
      <c r="AC78" s="42" t="str">
        <f>AD75</f>
        <v>JOHN BOAT</v>
      </c>
      <c r="AD78" s="42">
        <f>X75</f>
        <v>6</v>
      </c>
      <c r="AE78" s="43">
        <f ca="1">Y75</f>
        <v>477264.32999999996</v>
      </c>
    </row>
    <row r="79" spans="1:35" s="16" customFormat="1" x14ac:dyDescent="0.25">
      <c r="C79" s="17"/>
      <c r="D79" s="18"/>
      <c r="E79" s="18"/>
      <c r="F79" s="18"/>
      <c r="G79" s="18"/>
      <c r="I79" s="19"/>
      <c r="J79" s="20"/>
      <c r="K79" s="3"/>
      <c r="M79" s="4"/>
      <c r="N79" s="21"/>
      <c r="O79" s="1"/>
      <c r="S79" s="39"/>
      <c r="U79" s="39"/>
      <c r="W79" s="39"/>
      <c r="Y79" s="39"/>
      <c r="AA79" s="39"/>
      <c r="AB79" s="1"/>
    </row>
    <row r="80" spans="1:35" x14ac:dyDescent="0.25">
      <c r="A80" s="2" t="s">
        <v>33</v>
      </c>
      <c r="B80" s="2" t="s">
        <v>2</v>
      </c>
      <c r="C80" s="5">
        <f t="shared" ref="C80:C93" ca="1" si="43">RANDBETWEEN(0,9999999)</f>
        <v>7143305</v>
      </c>
      <c r="D80" s="6">
        <f t="shared" ref="D80:D93" ca="1" si="44">RANDBETWEEN(19,20)</f>
        <v>19</v>
      </c>
      <c r="E80" s="6">
        <f t="shared" ref="E80:E93" ca="1" si="45">RANDBETWEEN(0,99)</f>
        <v>62</v>
      </c>
      <c r="F80" s="6">
        <f t="shared" ref="F80:F93" ca="1" si="46">RANDBETWEEN(1,12)</f>
        <v>5</v>
      </c>
      <c r="G80" s="6">
        <f t="shared" ref="G80:G93" ca="1" si="47">(RANDBETWEEN(1,31))</f>
        <v>4</v>
      </c>
      <c r="H80" s="2" t="s">
        <v>32</v>
      </c>
      <c r="I80" s="7">
        <v>1</v>
      </c>
      <c r="J80" s="8">
        <f t="shared" ref="J80:J93" ca="1" si="48">RANDBETWEEN(0,999999)</f>
        <v>967350</v>
      </c>
      <c r="L80" s="2" t="str">
        <f>LEFT(A80 &amp; REPT(" ",15),15)</f>
        <v xml:space="preserve">BUSCH          </v>
      </c>
      <c r="M80" s="4"/>
      <c r="N80" s="2" t="str">
        <f ca="1">CONCATENATE(L80,B80,TEXT(C80,"00000000"),TEXT(D80,"00"),TEXT(E80,"00"),TEXT(F80,"00"),TEXT(G80,"00"),H80,TEXT(I80,"0"),TEXT(J80,"0000000"))</f>
        <v>BUSCH          AK0714330519620504C10967350</v>
      </c>
      <c r="P80" s="2">
        <v>0.06</v>
      </c>
      <c r="Q80" s="2" t="str">
        <f t="shared" si="5"/>
        <v>CANOE</v>
      </c>
      <c r="R80" s="2" t="str">
        <f t="shared" si="6"/>
        <v>Electronics</v>
      </c>
      <c r="S80" s="37">
        <f t="shared" si="7"/>
        <v>5415.3</v>
      </c>
      <c r="T80" s="2">
        <f t="shared" si="8"/>
        <v>0.2</v>
      </c>
      <c r="U80" s="37">
        <f ca="1">ROUND((ROUND((C80/100)*(1+T80),2)+S80+(J80/100))*(1+P80),2)</f>
        <v>106856.97</v>
      </c>
      <c r="V80" s="2">
        <v>1</v>
      </c>
      <c r="W80" s="37">
        <f ca="1">U80</f>
        <v>106856.97</v>
      </c>
      <c r="AC80" s="51" t="str">
        <f>L80</f>
        <v xml:space="preserve">BUSCH          </v>
      </c>
      <c r="AD80" s="51" t="str">
        <f t="shared" ref="AD80:AD82" si="49">B80</f>
        <v>AK</v>
      </c>
      <c r="AE80" s="53">
        <f ca="1">C80/100</f>
        <v>71433.05</v>
      </c>
      <c r="AF80" s="52" t="str">
        <f ca="1">CONCATENATE(F80,"/",G80,"/",E80)</f>
        <v>5/4/62</v>
      </c>
      <c r="AG80" s="51" t="str">
        <f>R80</f>
        <v>Electronics</v>
      </c>
      <c r="AH80" s="53">
        <f ca="1">J80/100</f>
        <v>9673.5</v>
      </c>
      <c r="AI80" s="53">
        <f ca="1">U80</f>
        <v>106856.97</v>
      </c>
    </row>
    <row r="81" spans="1:35" x14ac:dyDescent="0.25">
      <c r="A81" s="2" t="s">
        <v>34</v>
      </c>
      <c r="B81" s="2" t="s">
        <v>2</v>
      </c>
      <c r="C81" s="5">
        <f t="shared" ca="1" si="43"/>
        <v>6110004</v>
      </c>
      <c r="D81" s="6">
        <f t="shared" ca="1" si="44"/>
        <v>20</v>
      </c>
      <c r="E81" s="6">
        <f t="shared" ca="1" si="45"/>
        <v>3</v>
      </c>
      <c r="F81" s="6">
        <f t="shared" ca="1" si="46"/>
        <v>9</v>
      </c>
      <c r="G81" s="6">
        <f t="shared" ca="1" si="47"/>
        <v>25</v>
      </c>
      <c r="H81" s="2" t="s">
        <v>32</v>
      </c>
      <c r="I81" s="7">
        <v>2</v>
      </c>
      <c r="J81" s="8">
        <f t="shared" ca="1" si="48"/>
        <v>344573</v>
      </c>
      <c r="L81" s="2" t="str">
        <f>LEFT(A81 &amp; REPT(" ",15),15)</f>
        <v xml:space="preserve">FFFFFFFFFFFFF  </v>
      </c>
      <c r="M81" s="4"/>
      <c r="N81" s="2" t="str">
        <f ca="1">CONCATENATE(L81,B81,TEXT(C81,"00000000"),TEXT(D81,"00"),TEXT(E81,"00"),TEXT(F81,"00"),TEXT(G81,"00"),H81,TEXT(I81,"0"),TEXT(J81,"0000000"))</f>
        <v>FFFFFFFFFFFFF  AK0611000420030925C20344573</v>
      </c>
      <c r="P81" s="2">
        <v>0.06</v>
      </c>
      <c r="Q81" s="2" t="str">
        <f t="shared" si="5"/>
        <v>CANOE</v>
      </c>
      <c r="R81" s="2" t="str">
        <f t="shared" si="6"/>
        <v>Ski Package</v>
      </c>
      <c r="S81" s="37">
        <f t="shared" si="7"/>
        <v>3980</v>
      </c>
      <c r="T81" s="2">
        <f t="shared" si="8"/>
        <v>0.2</v>
      </c>
      <c r="U81" s="37">
        <f ca="1">ROUND((ROUND((C81/100)*(1+T81),2)+S81+(J81/100))*(1+P81),2)</f>
        <v>85590.53</v>
      </c>
      <c r="V81" s="2">
        <f t="shared" ref="V81:V82" si="50">V80+1</f>
        <v>2</v>
      </c>
      <c r="W81" s="37">
        <f t="shared" ref="W81:W82" ca="1" si="51">W80+U81</f>
        <v>192447.5</v>
      </c>
      <c r="AC81" s="51" t="str">
        <f>L81</f>
        <v xml:space="preserve">FFFFFFFFFFFFF  </v>
      </c>
      <c r="AD81" s="51" t="str">
        <f t="shared" si="49"/>
        <v>AK</v>
      </c>
      <c r="AE81" s="53">
        <f ca="1">C81/100</f>
        <v>61100.04</v>
      </c>
      <c r="AF81" s="52" t="str">
        <f ca="1">CONCATENATE(F81,"/",G81,"/",E81)</f>
        <v>9/25/3</v>
      </c>
      <c r="AG81" s="51" t="str">
        <f>R81</f>
        <v>Ski Package</v>
      </c>
      <c r="AH81" s="53">
        <f ca="1">J81/100</f>
        <v>3445.73</v>
      </c>
      <c r="AI81" s="53">
        <f ca="1">U81</f>
        <v>85590.53</v>
      </c>
    </row>
    <row r="82" spans="1:35" x14ac:dyDescent="0.25">
      <c r="A82" s="2" t="s">
        <v>35</v>
      </c>
      <c r="B82" s="2" t="s">
        <v>2</v>
      </c>
      <c r="C82" s="5">
        <f t="shared" ca="1" si="43"/>
        <v>2989305</v>
      </c>
      <c r="D82" s="6">
        <f t="shared" ca="1" si="44"/>
        <v>20</v>
      </c>
      <c r="E82" s="6">
        <f t="shared" ca="1" si="45"/>
        <v>14</v>
      </c>
      <c r="F82" s="6">
        <f t="shared" ca="1" si="46"/>
        <v>5</v>
      </c>
      <c r="G82" s="6">
        <f t="shared" ca="1" si="47"/>
        <v>23</v>
      </c>
      <c r="H82" s="2" t="s">
        <v>32</v>
      </c>
      <c r="I82" s="7">
        <v>3</v>
      </c>
      <c r="J82" s="8">
        <f t="shared" ca="1" si="48"/>
        <v>434386</v>
      </c>
      <c r="L82" s="2" t="str">
        <f>LEFT(A82 &amp; REPT(" ",15),15)</f>
        <v xml:space="preserve">ORANGE         </v>
      </c>
      <c r="M82" s="4"/>
      <c r="N82" s="2" t="str">
        <f ca="1">CONCATENATE(L82,B82,TEXT(C82,"00000000"),TEXT(D82,"00"),TEXT(E82,"00"),TEXT(F82,"00"),TEXT(G82,"00"),H82,TEXT(I82,"0"),TEXT(J82,"0000000"))</f>
        <v>ORANGE         AK0298930520140523C30434386</v>
      </c>
      <c r="P82" s="2">
        <v>0.06</v>
      </c>
      <c r="Q82" s="2" t="str">
        <f t="shared" si="5"/>
        <v>CANOE</v>
      </c>
      <c r="R82" s="2" t="str">
        <f t="shared" si="6"/>
        <v>Fishing Package</v>
      </c>
      <c r="S82" s="37">
        <f t="shared" si="7"/>
        <v>345.45</v>
      </c>
      <c r="T82" s="2">
        <f t="shared" si="8"/>
        <v>0.2</v>
      </c>
      <c r="U82" s="37">
        <f ca="1">ROUND((ROUND((C82/100)*(1+T82),2)+S82+(J82/100))*(1+P82),2)</f>
        <v>42994.63</v>
      </c>
      <c r="V82" s="41">
        <f t="shared" si="50"/>
        <v>3</v>
      </c>
      <c r="W82" s="40">
        <f t="shared" ca="1" si="51"/>
        <v>235442.13</v>
      </c>
      <c r="AC82" s="51" t="str">
        <f>L82</f>
        <v xml:space="preserve">ORANGE         </v>
      </c>
      <c r="AD82" s="51" t="str">
        <f t="shared" si="49"/>
        <v>AK</v>
      </c>
      <c r="AE82" s="53">
        <f ca="1">C82/100</f>
        <v>29893.05</v>
      </c>
      <c r="AF82" s="52" t="str">
        <f ca="1">CONCATENATE(F82,"/",G82,"/",E82)</f>
        <v>5/23/14</v>
      </c>
      <c r="AG82" s="51" t="str">
        <f>R82</f>
        <v>Fishing Package</v>
      </c>
      <c r="AH82" s="53">
        <f ca="1">J82/100</f>
        <v>4343.8599999999997</v>
      </c>
      <c r="AI82" s="53">
        <f ca="1">U82</f>
        <v>42994.63</v>
      </c>
    </row>
    <row r="83" spans="1:35" s="10" customFormat="1" x14ac:dyDescent="0.25">
      <c r="C83" s="11"/>
      <c r="D83" s="12"/>
      <c r="E83" s="12"/>
      <c r="F83" s="12"/>
      <c r="G83" s="12"/>
      <c r="I83" s="13"/>
      <c r="J83" s="14"/>
      <c r="K83" s="3"/>
      <c r="M83" s="4"/>
      <c r="N83" s="15"/>
      <c r="O83" s="1"/>
      <c r="S83" s="38"/>
      <c r="U83" s="38"/>
      <c r="W83" s="38"/>
      <c r="Y83" s="38"/>
      <c r="AA83" s="38"/>
      <c r="AB83" s="1"/>
    </row>
    <row r="84" spans="1:35" s="10" customFormat="1" x14ac:dyDescent="0.25">
      <c r="C84" s="11"/>
      <c r="D84" s="12"/>
      <c r="E84" s="12"/>
      <c r="F84" s="12"/>
      <c r="G84" s="12"/>
      <c r="I84" s="13"/>
      <c r="J84" s="14"/>
      <c r="K84" s="3"/>
      <c r="M84" s="4"/>
      <c r="N84" s="15"/>
      <c r="O84" s="1"/>
      <c r="S84" s="38"/>
      <c r="U84" s="38"/>
      <c r="W84" s="38"/>
      <c r="Y84" s="38"/>
      <c r="AA84" s="38"/>
      <c r="AB84" s="1"/>
      <c r="AC84" s="10" t="s">
        <v>87</v>
      </c>
      <c r="AD84" s="10" t="s">
        <v>88</v>
      </c>
      <c r="AE84" s="10" t="s">
        <v>90</v>
      </c>
      <c r="AF84" s="10" t="s">
        <v>89</v>
      </c>
    </row>
    <row r="85" spans="1:35" s="10" customFormat="1" x14ac:dyDescent="0.25">
      <c r="C85" s="11"/>
      <c r="D85" s="12"/>
      <c r="E85" s="12"/>
      <c r="F85" s="12"/>
      <c r="G85" s="12"/>
      <c r="I85" s="13"/>
      <c r="J85" s="14"/>
      <c r="K85" s="3"/>
      <c r="M85" s="4"/>
      <c r="N85" s="15"/>
      <c r="O85" s="1"/>
      <c r="S85" s="38"/>
      <c r="U85" s="38"/>
      <c r="W85" s="38"/>
      <c r="X85" s="10">
        <f>X70+V82</f>
        <v>3</v>
      </c>
      <c r="Y85" s="38">
        <f ca="1">Y70+W82</f>
        <v>235442.13</v>
      </c>
      <c r="AA85" s="38"/>
      <c r="AB85" s="1"/>
      <c r="AC85" s="41" t="str">
        <f>B82</f>
        <v>AK</v>
      </c>
      <c r="AD85" s="41" t="str">
        <f>Q82</f>
        <v>CANOE</v>
      </c>
      <c r="AE85" s="41">
        <f>V82</f>
        <v>3</v>
      </c>
      <c r="AF85" s="40">
        <f ca="1">W82</f>
        <v>235442.13</v>
      </c>
    </row>
    <row r="86" spans="1:35" s="10" customFormat="1" x14ac:dyDescent="0.25">
      <c r="C86" s="11"/>
      <c r="D86" s="12"/>
      <c r="E86" s="12"/>
      <c r="F86" s="12"/>
      <c r="G86" s="12"/>
      <c r="I86" s="13"/>
      <c r="J86" s="14"/>
      <c r="K86" s="3"/>
      <c r="M86" s="4"/>
      <c r="N86" s="15"/>
      <c r="O86" s="1"/>
      <c r="S86" s="38"/>
      <c r="U86" s="38"/>
      <c r="W86" s="38"/>
      <c r="Y86" s="38"/>
      <c r="AA86" s="38"/>
      <c r="AB86" s="1"/>
    </row>
    <row r="87" spans="1:35" x14ac:dyDescent="0.25">
      <c r="A87" s="2" t="s">
        <v>36</v>
      </c>
      <c r="B87" s="2" t="s">
        <v>7</v>
      </c>
      <c r="C87" s="5">
        <f t="shared" ca="1" si="43"/>
        <v>904016</v>
      </c>
      <c r="D87" s="6">
        <f t="shared" ca="1" si="44"/>
        <v>19</v>
      </c>
      <c r="E87" s="6">
        <f t="shared" ca="1" si="45"/>
        <v>42</v>
      </c>
      <c r="F87" s="6">
        <f t="shared" ca="1" si="46"/>
        <v>11</v>
      </c>
      <c r="G87" s="6">
        <f t="shared" ca="1" si="47"/>
        <v>20</v>
      </c>
      <c r="H87" s="2" t="s">
        <v>32</v>
      </c>
      <c r="I87" s="7">
        <v>2</v>
      </c>
      <c r="J87" s="8">
        <f t="shared" ca="1" si="48"/>
        <v>218599</v>
      </c>
      <c r="L87" s="2" t="str">
        <f>LEFT(A87 &amp; REPT(" ",15),15)</f>
        <v xml:space="preserve">PINYATTAS      </v>
      </c>
      <c r="M87" s="4"/>
      <c r="N87" s="2" t="str">
        <f ca="1">CONCATENATE(L87,B87,TEXT(C87,"00000000"),TEXT(D87,"00"),TEXT(E87,"00"),TEXT(F87,"00"),TEXT(G87,"00"),H87,TEXT(I87,"0"),TEXT(J87,"0000000"))</f>
        <v>PINYATTAS      AL0090401619421120C20218599</v>
      </c>
      <c r="P87" s="2">
        <v>0.06</v>
      </c>
      <c r="Q87" s="2" t="str">
        <f t="shared" si="5"/>
        <v>CANOE</v>
      </c>
      <c r="R87" s="2" t="str">
        <f t="shared" si="6"/>
        <v>Ski Package</v>
      </c>
      <c r="S87" s="37">
        <f t="shared" si="7"/>
        <v>3980</v>
      </c>
      <c r="T87" s="2">
        <f t="shared" si="8"/>
        <v>0.2</v>
      </c>
      <c r="U87" s="37">
        <f ca="1">ROUND((ROUND((C87/100)*(1+T87),2)+S87+(J87/100))*(1+P87),2)</f>
        <v>18035.03</v>
      </c>
      <c r="V87" s="2">
        <v>1</v>
      </c>
      <c r="W87" s="37">
        <f ca="1">U87</f>
        <v>18035.03</v>
      </c>
      <c r="AC87" s="51" t="str">
        <f>L87</f>
        <v xml:space="preserve">PINYATTAS      </v>
      </c>
      <c r="AD87" s="51" t="str">
        <f t="shared" ref="AD87" si="52">B87</f>
        <v>AL</v>
      </c>
      <c r="AE87" s="53">
        <f ca="1">C87/100</f>
        <v>9040.16</v>
      </c>
      <c r="AF87" s="52" t="str">
        <f ca="1">CONCATENATE(F87,"/",G87,"/",E87)</f>
        <v>11/20/42</v>
      </c>
      <c r="AG87" s="51" t="str">
        <f>R87</f>
        <v>Ski Package</v>
      </c>
      <c r="AH87" s="53">
        <f ca="1">J87/100</f>
        <v>2185.9899999999998</v>
      </c>
      <c r="AI87" s="53">
        <f ca="1">U87</f>
        <v>18035.03</v>
      </c>
    </row>
    <row r="88" spans="1:35" s="10" customFormat="1" x14ac:dyDescent="0.25">
      <c r="C88" s="11"/>
      <c r="D88" s="12"/>
      <c r="E88" s="12"/>
      <c r="F88" s="12"/>
      <c r="G88" s="12"/>
      <c r="I88" s="13"/>
      <c r="J88" s="14"/>
      <c r="K88" s="3"/>
      <c r="M88" s="4"/>
      <c r="N88" s="15"/>
      <c r="O88" s="1"/>
      <c r="S88" s="38"/>
      <c r="U88" s="38"/>
      <c r="W88" s="38"/>
      <c r="Y88" s="38"/>
      <c r="AA88" s="38"/>
      <c r="AB88" s="1"/>
    </row>
    <row r="89" spans="1:35" s="10" customFormat="1" x14ac:dyDescent="0.25">
      <c r="C89" s="11"/>
      <c r="D89" s="12"/>
      <c r="E89" s="12"/>
      <c r="F89" s="12"/>
      <c r="G89" s="12"/>
      <c r="I89" s="13"/>
      <c r="J89" s="14"/>
      <c r="K89" s="3"/>
      <c r="M89" s="4"/>
      <c r="N89" s="15"/>
      <c r="O89" s="1"/>
      <c r="S89" s="38"/>
      <c r="U89" s="38"/>
      <c r="W89" s="38"/>
      <c r="Y89" s="38"/>
      <c r="AA89" s="38"/>
      <c r="AB89" s="1"/>
      <c r="AC89" s="10" t="s">
        <v>87</v>
      </c>
      <c r="AD89" s="10" t="s">
        <v>88</v>
      </c>
      <c r="AE89" s="10" t="s">
        <v>90</v>
      </c>
      <c r="AF89" s="10" t="s">
        <v>89</v>
      </c>
    </row>
    <row r="90" spans="1:35" s="10" customFormat="1" x14ac:dyDescent="0.25">
      <c r="C90" s="11"/>
      <c r="D90" s="12"/>
      <c r="E90" s="12"/>
      <c r="F90" s="12"/>
      <c r="G90" s="12"/>
      <c r="I90" s="13"/>
      <c r="J90" s="14"/>
      <c r="K90" s="3"/>
      <c r="M90" s="4"/>
      <c r="N90" s="15"/>
      <c r="O90" s="1"/>
      <c r="S90" s="38"/>
      <c r="U90" s="38"/>
      <c r="W90" s="38"/>
      <c r="X90" s="10">
        <f>X85+V87</f>
        <v>4</v>
      </c>
      <c r="Y90" s="38">
        <f ca="1">Y85+W87</f>
        <v>253477.16</v>
      </c>
      <c r="AA90" s="38"/>
      <c r="AB90" s="1"/>
      <c r="AC90" s="41" t="str">
        <f>B87</f>
        <v>AL</v>
      </c>
      <c r="AD90" s="41" t="str">
        <f>Q87</f>
        <v>CANOE</v>
      </c>
      <c r="AE90" s="41">
        <f>V87</f>
        <v>1</v>
      </c>
      <c r="AF90" s="40">
        <f ca="1">W87</f>
        <v>18035.03</v>
      </c>
    </row>
    <row r="91" spans="1:35" s="10" customFormat="1" x14ac:dyDescent="0.25">
      <c r="C91" s="11"/>
      <c r="D91" s="12"/>
      <c r="E91" s="12"/>
      <c r="F91" s="12"/>
      <c r="G91" s="12"/>
      <c r="I91" s="13"/>
      <c r="J91" s="14"/>
      <c r="K91" s="3"/>
      <c r="M91" s="4"/>
      <c r="N91" s="15"/>
      <c r="O91" s="1"/>
      <c r="S91" s="38"/>
      <c r="U91" s="38"/>
      <c r="W91" s="38"/>
      <c r="Y91" s="38"/>
      <c r="AA91" s="38"/>
      <c r="AB91" s="1"/>
    </row>
    <row r="92" spans="1:35" x14ac:dyDescent="0.25">
      <c r="A92" s="2" t="s">
        <v>37</v>
      </c>
      <c r="B92" s="2" t="s">
        <v>9</v>
      </c>
      <c r="C92" s="5">
        <f t="shared" ca="1" si="43"/>
        <v>6956806</v>
      </c>
      <c r="D92" s="6">
        <f t="shared" ca="1" si="44"/>
        <v>20</v>
      </c>
      <c r="E92" s="6">
        <f t="shared" ca="1" si="45"/>
        <v>38</v>
      </c>
      <c r="F92" s="6">
        <f t="shared" ca="1" si="46"/>
        <v>10</v>
      </c>
      <c r="G92" s="6">
        <f t="shared" ca="1" si="47"/>
        <v>5</v>
      </c>
      <c r="H92" s="2" t="s">
        <v>32</v>
      </c>
      <c r="I92" s="7">
        <v>1</v>
      </c>
      <c r="J92" s="8">
        <f t="shared" ca="1" si="48"/>
        <v>31542</v>
      </c>
      <c r="L92" s="2" t="str">
        <f>LEFT(A92 &amp; REPT(" ",15),15)</f>
        <v xml:space="preserve">FILETYPE       </v>
      </c>
      <c r="M92" s="4"/>
      <c r="N92" s="2" t="str">
        <f ca="1">CONCATENATE(L92,B92,TEXT(C92,"00000000"),TEXT(D92,"00"),TEXT(E92,"00"),TEXT(F92,"00"),TEXT(G92,"00"),H92,TEXT(I92,"0"),TEXT(J92,"0000000"))</f>
        <v>FILETYPE       CA0695680620381005C10031542</v>
      </c>
      <c r="P92" s="2">
        <v>0.06</v>
      </c>
      <c r="Q92" s="2" t="str">
        <f t="shared" si="5"/>
        <v>CANOE</v>
      </c>
      <c r="R92" s="2" t="str">
        <f t="shared" si="6"/>
        <v>Electronics</v>
      </c>
      <c r="S92" s="37">
        <f t="shared" si="7"/>
        <v>5415.3</v>
      </c>
      <c r="T92" s="2">
        <f t="shared" si="8"/>
        <v>0.2</v>
      </c>
      <c r="U92" s="37">
        <f ca="1">ROUND((ROUND((C92/100)*(1+T92),2)+S92+(J92/100))*(1+P92),2)</f>
        <v>94565.13</v>
      </c>
      <c r="V92" s="2">
        <v>1</v>
      </c>
      <c r="W92" s="37">
        <f ca="1">U92</f>
        <v>94565.13</v>
      </c>
      <c r="AC92" s="51" t="str">
        <f>L92</f>
        <v xml:space="preserve">FILETYPE       </v>
      </c>
      <c r="AD92" s="51" t="str">
        <f t="shared" ref="AD92:AD93" si="53">B92</f>
        <v>CA</v>
      </c>
      <c r="AE92" s="53">
        <f ca="1">C92/100</f>
        <v>69568.06</v>
      </c>
      <c r="AF92" s="52" t="str">
        <f ca="1">CONCATENATE(F92,"/",G92,"/",E92)</f>
        <v>10/5/38</v>
      </c>
      <c r="AG92" s="51" t="str">
        <f>R92</f>
        <v>Electronics</v>
      </c>
      <c r="AH92" s="53">
        <f ca="1">J92/100</f>
        <v>315.42</v>
      </c>
      <c r="AI92" s="53">
        <f ca="1">U92</f>
        <v>94565.13</v>
      </c>
    </row>
    <row r="93" spans="1:35" x14ac:dyDescent="0.25">
      <c r="A93" s="2" t="s">
        <v>38</v>
      </c>
      <c r="B93" s="2" t="s">
        <v>9</v>
      </c>
      <c r="C93" s="5">
        <f t="shared" ca="1" si="43"/>
        <v>503484</v>
      </c>
      <c r="D93" s="6">
        <f t="shared" ca="1" si="44"/>
        <v>20</v>
      </c>
      <c r="E93" s="6">
        <f t="shared" ca="1" si="45"/>
        <v>8</v>
      </c>
      <c r="F93" s="6">
        <f t="shared" ca="1" si="46"/>
        <v>4</v>
      </c>
      <c r="G93" s="6">
        <f t="shared" ca="1" si="47"/>
        <v>28</v>
      </c>
      <c r="H93" s="2" t="s">
        <v>32</v>
      </c>
      <c r="I93" s="7">
        <v>3</v>
      </c>
      <c r="J93" s="8">
        <f t="shared" ca="1" si="48"/>
        <v>921087</v>
      </c>
      <c r="L93" s="2" t="str">
        <f>LEFT(A93 &amp; REPT(" ",15),15)</f>
        <v xml:space="preserve">COSBY          </v>
      </c>
      <c r="M93" s="4"/>
      <c r="N93" s="2" t="str">
        <f ca="1">CONCATENATE(L93,B93,TEXT(C93,"00000000"),TEXT(D93,"00"),TEXT(E93,"00"),TEXT(F93,"00"),TEXT(G93,"00"),H93,TEXT(I93,"0"),TEXT(J93,"0000000"))</f>
        <v>COSBY          CA0050348420080428C30921087</v>
      </c>
      <c r="P93" s="2">
        <v>0.06</v>
      </c>
      <c r="Q93" s="2" t="str">
        <f t="shared" si="5"/>
        <v>CANOE</v>
      </c>
      <c r="R93" s="2" t="str">
        <f t="shared" si="6"/>
        <v>Fishing Package</v>
      </c>
      <c r="S93" s="37">
        <f t="shared" si="7"/>
        <v>345.45</v>
      </c>
      <c r="T93" s="2">
        <f t="shared" si="8"/>
        <v>0.2</v>
      </c>
      <c r="U93" s="37">
        <f ca="1">ROUND((ROUND((C93/100)*(1+T93),2)+S93+(J93/100))*(1+P93),2)</f>
        <v>16534.02</v>
      </c>
      <c r="V93" s="41">
        <f t="shared" ref="V93" si="54">V92+1</f>
        <v>2</v>
      </c>
      <c r="W93" s="40">
        <f ca="1">W92+U93</f>
        <v>111099.15000000001</v>
      </c>
      <c r="AC93" s="51" t="str">
        <f>L93</f>
        <v xml:space="preserve">COSBY          </v>
      </c>
      <c r="AD93" s="51" t="str">
        <f t="shared" si="53"/>
        <v>CA</v>
      </c>
      <c r="AE93" s="53">
        <f ca="1">C93/100</f>
        <v>5034.84</v>
      </c>
      <c r="AF93" s="52" t="str">
        <f ca="1">CONCATENATE(F93,"/",G93,"/",E93)</f>
        <v>4/28/8</v>
      </c>
      <c r="AG93" s="51" t="str">
        <f>R93</f>
        <v>Fishing Package</v>
      </c>
      <c r="AH93" s="53">
        <f ca="1">J93/100</f>
        <v>9210.8700000000008</v>
      </c>
      <c r="AI93" s="53">
        <f ca="1">U93</f>
        <v>16534.02</v>
      </c>
    </row>
    <row r="94" spans="1:35" s="10" customFormat="1" x14ac:dyDescent="0.25">
      <c r="C94" s="11"/>
      <c r="D94" s="12"/>
      <c r="E94" s="12"/>
      <c r="F94" s="12"/>
      <c r="G94" s="12"/>
      <c r="I94" s="13"/>
      <c r="J94" s="14"/>
      <c r="K94" s="3"/>
      <c r="M94" s="4"/>
      <c r="N94" s="15"/>
      <c r="O94" s="1"/>
      <c r="S94" s="38"/>
      <c r="U94" s="38"/>
      <c r="W94" s="38"/>
      <c r="Y94" s="38"/>
      <c r="AA94" s="38"/>
      <c r="AB94" s="1"/>
    </row>
    <row r="95" spans="1:35" s="10" customFormat="1" x14ac:dyDescent="0.25">
      <c r="C95" s="11"/>
      <c r="D95" s="12"/>
      <c r="E95" s="12"/>
      <c r="F95" s="12"/>
      <c r="G95" s="12"/>
      <c r="I95" s="13"/>
      <c r="J95" s="14"/>
      <c r="K95" s="3"/>
      <c r="M95" s="4"/>
      <c r="N95" s="15"/>
      <c r="O95" s="1"/>
      <c r="S95" s="38"/>
      <c r="U95" s="38"/>
      <c r="W95" s="38"/>
      <c r="Y95" s="38"/>
      <c r="AA95" s="38"/>
      <c r="AB95" s="1"/>
      <c r="AC95" s="10" t="s">
        <v>87</v>
      </c>
      <c r="AD95" s="10" t="s">
        <v>88</v>
      </c>
      <c r="AE95" s="10" t="s">
        <v>90</v>
      </c>
      <c r="AF95" s="10" t="s">
        <v>89</v>
      </c>
    </row>
    <row r="96" spans="1:35" s="10" customFormat="1" x14ac:dyDescent="0.25">
      <c r="C96" s="11"/>
      <c r="D96" s="12"/>
      <c r="E96" s="12"/>
      <c r="F96" s="12"/>
      <c r="G96" s="12"/>
      <c r="I96" s="13"/>
      <c r="J96" s="14"/>
      <c r="K96" s="3"/>
      <c r="M96" s="4"/>
      <c r="N96" s="15"/>
      <c r="O96" s="1"/>
      <c r="S96" s="38"/>
      <c r="U96" s="38"/>
      <c r="W96" s="38"/>
      <c r="X96" s="42">
        <f>X90+V93</f>
        <v>6</v>
      </c>
      <c r="Y96" s="43">
        <f ca="1">Y90+W93</f>
        <v>364576.31</v>
      </c>
      <c r="AA96" s="38"/>
      <c r="AB96" s="1"/>
      <c r="AC96" s="41" t="str">
        <f>B93</f>
        <v>CA</v>
      </c>
      <c r="AD96" s="41" t="str">
        <f>Q93</f>
        <v>CANOE</v>
      </c>
      <c r="AE96" s="41">
        <f>V93</f>
        <v>2</v>
      </c>
      <c r="AF96" s="40">
        <f ca="1">W93</f>
        <v>111099.15000000001</v>
      </c>
    </row>
    <row r="97" spans="1:35" s="10" customFormat="1" x14ac:dyDescent="0.25">
      <c r="C97" s="11"/>
      <c r="D97" s="12"/>
      <c r="E97" s="12"/>
      <c r="F97" s="12"/>
      <c r="G97" s="12"/>
      <c r="I97" s="13"/>
      <c r="J97" s="14"/>
      <c r="K97" s="3"/>
      <c r="M97" s="4"/>
      <c r="N97" s="15"/>
      <c r="O97" s="1"/>
      <c r="S97" s="38"/>
      <c r="U97" s="38"/>
      <c r="W97" s="38"/>
      <c r="Y97" s="38"/>
      <c r="AA97" s="38"/>
      <c r="AB97" s="1"/>
    </row>
    <row r="98" spans="1:35" s="16" customFormat="1" x14ac:dyDescent="0.25">
      <c r="C98" s="17"/>
      <c r="D98" s="18"/>
      <c r="E98" s="18"/>
      <c r="F98" s="18"/>
      <c r="G98" s="18"/>
      <c r="I98" s="19"/>
      <c r="J98" s="20"/>
      <c r="K98" s="3"/>
      <c r="M98" s="4"/>
      <c r="N98" s="21"/>
      <c r="O98" s="1"/>
      <c r="S98" s="39"/>
      <c r="U98" s="39"/>
      <c r="W98" s="39"/>
      <c r="Y98" s="39"/>
      <c r="AA98" s="39"/>
      <c r="AB98" s="1"/>
      <c r="AC98" s="16" t="s">
        <v>91</v>
      </c>
      <c r="AD98" s="16" t="s">
        <v>92</v>
      </c>
      <c r="AE98" s="16" t="s">
        <v>93</v>
      </c>
    </row>
    <row r="99" spans="1:35" s="16" customFormat="1" x14ac:dyDescent="0.25">
      <c r="C99" s="17"/>
      <c r="D99" s="18"/>
      <c r="E99" s="18"/>
      <c r="F99" s="18"/>
      <c r="G99" s="18"/>
      <c r="I99" s="19"/>
      <c r="J99" s="20"/>
      <c r="K99" s="3"/>
      <c r="M99" s="4"/>
      <c r="N99" s="21"/>
      <c r="O99" s="1"/>
      <c r="S99" s="39"/>
      <c r="U99" s="39"/>
      <c r="W99" s="39"/>
      <c r="Y99" s="39"/>
      <c r="Z99" s="16">
        <f>X96+Z78</f>
        <v>30</v>
      </c>
      <c r="AA99" s="39">
        <f ca="1">Y96+AA78</f>
        <v>4424809.5999999996</v>
      </c>
      <c r="AB99" s="1"/>
      <c r="AC99" s="42" t="str">
        <f>AD96</f>
        <v>CANOE</v>
      </c>
      <c r="AD99" s="42">
        <f>X96</f>
        <v>6</v>
      </c>
      <c r="AE99" s="43">
        <f ca="1">Y96</f>
        <v>364576.31</v>
      </c>
    </row>
    <row r="100" spans="1:35" s="16" customFormat="1" x14ac:dyDescent="0.25">
      <c r="C100" s="17"/>
      <c r="D100" s="18"/>
      <c r="E100" s="18"/>
      <c r="F100" s="18"/>
      <c r="G100" s="18"/>
      <c r="I100" s="19"/>
      <c r="J100" s="20"/>
      <c r="K100" s="3"/>
      <c r="M100" s="4"/>
      <c r="N100" s="21"/>
      <c r="O100" s="1"/>
      <c r="S100" s="39"/>
      <c r="U100" s="39"/>
      <c r="W100" s="39"/>
      <c r="Y100" s="39"/>
      <c r="AA100" s="39"/>
      <c r="AB100" s="1"/>
    </row>
    <row r="101" spans="1:35" x14ac:dyDescent="0.25">
      <c r="A101" s="2" t="s">
        <v>40</v>
      </c>
      <c r="B101" s="2" t="s">
        <v>12</v>
      </c>
      <c r="C101" s="5">
        <f t="shared" ref="C101:C110" ca="1" si="55">RANDBETWEEN(0,9999999)</f>
        <v>9488486</v>
      </c>
      <c r="D101" s="6">
        <f t="shared" ref="D101:D110" ca="1" si="56">RANDBETWEEN(19,20)</f>
        <v>19</v>
      </c>
      <c r="E101" s="6">
        <f t="shared" ref="E101:E110" ca="1" si="57">RANDBETWEEN(0,99)</f>
        <v>40</v>
      </c>
      <c r="F101" s="6">
        <f t="shared" ref="F101:F110" ca="1" si="58">RANDBETWEEN(1,12)</f>
        <v>6</v>
      </c>
      <c r="G101" s="6">
        <f t="shared" ref="G101:G110" ca="1" si="59">(RANDBETWEEN(1,31))</f>
        <v>21</v>
      </c>
      <c r="H101" s="2" t="s">
        <v>39</v>
      </c>
      <c r="I101" s="7">
        <v>1</v>
      </c>
      <c r="J101" s="8">
        <f t="shared" ref="J101:J110" ca="1" si="60">RANDBETWEEN(0,999999)</f>
        <v>717309</v>
      </c>
      <c r="L101" s="2" t="str">
        <f>LEFT(A101 &amp; REPT(" ",15),15)</f>
        <v xml:space="preserve">DAVIS          </v>
      </c>
      <c r="M101" s="4"/>
      <c r="N101" s="2" t="str">
        <f ca="1">CONCATENATE(L101,B101,TEXT(C101,"00000000"),TEXT(D101,"00"),TEXT(E101,"00"),TEXT(F101,"00"),TEXT(G101,"00"),H101,TEXT(I101,"0"),TEXT(J101,"0000000"))</f>
        <v>DAVIS          CO0948848619400621R10717309</v>
      </c>
      <c r="P101" s="2">
        <v>0.06</v>
      </c>
      <c r="Q101" s="2" t="str">
        <f t="shared" si="5"/>
        <v>CABIN CRUISER</v>
      </c>
      <c r="R101" s="2" t="str">
        <f t="shared" si="6"/>
        <v>Electronics</v>
      </c>
      <c r="S101" s="37">
        <f t="shared" si="7"/>
        <v>5415.3</v>
      </c>
      <c r="T101" s="2">
        <f t="shared" si="8"/>
        <v>0.3</v>
      </c>
      <c r="U101" s="37">
        <f ca="1">ROUND((ROUND((C101/100)*(1+T101),2)+S101+(J101/100))*(1+P101),2)</f>
        <v>144095.03</v>
      </c>
      <c r="V101" s="2">
        <v>1</v>
      </c>
      <c r="W101" s="37">
        <f ca="1">U101</f>
        <v>144095.03</v>
      </c>
      <c r="AC101" s="51" t="str">
        <f>L101</f>
        <v xml:space="preserve">DAVIS          </v>
      </c>
      <c r="AD101" s="51" t="str">
        <f t="shared" ref="AD101:AD104" si="61">B101</f>
        <v>CO</v>
      </c>
      <c r="AE101" s="53">
        <f ca="1">C101/100</f>
        <v>94884.86</v>
      </c>
      <c r="AF101" s="52" t="str">
        <f ca="1">CONCATENATE(F101,"/",G101,"/",E101)</f>
        <v>6/21/40</v>
      </c>
      <c r="AG101" s="51" t="str">
        <f>R101</f>
        <v>Electronics</v>
      </c>
      <c r="AH101" s="53">
        <f ca="1">J101/100</f>
        <v>7173.09</v>
      </c>
      <c r="AI101" s="53">
        <f ca="1">U101</f>
        <v>144095.03</v>
      </c>
    </row>
    <row r="102" spans="1:35" x14ac:dyDescent="0.25">
      <c r="A102" s="2" t="s">
        <v>40</v>
      </c>
      <c r="B102" s="2" t="s">
        <v>12</v>
      </c>
      <c r="C102" s="5">
        <f t="shared" ca="1" si="55"/>
        <v>2056511</v>
      </c>
      <c r="D102" s="6">
        <f t="shared" ca="1" si="56"/>
        <v>19</v>
      </c>
      <c r="E102" s="6">
        <f t="shared" ca="1" si="57"/>
        <v>8</v>
      </c>
      <c r="F102" s="6">
        <f t="shared" ca="1" si="58"/>
        <v>6</v>
      </c>
      <c r="G102" s="6">
        <f t="shared" ca="1" si="59"/>
        <v>9</v>
      </c>
      <c r="H102" s="2" t="s">
        <v>39</v>
      </c>
      <c r="I102" s="7">
        <v>2</v>
      </c>
      <c r="J102" s="8">
        <f t="shared" ca="1" si="60"/>
        <v>777092</v>
      </c>
      <c r="L102" s="2" t="str">
        <f>LEFT(A102 &amp; REPT(" ",15),15)</f>
        <v xml:space="preserve">DAVIS          </v>
      </c>
      <c r="M102" s="4"/>
      <c r="N102" s="2" t="str">
        <f ca="1">CONCATENATE(L102,B102,TEXT(C102,"00000000"),TEXT(D102,"00"),TEXT(E102,"00"),TEXT(F102,"00"),TEXT(G102,"00"),H102,TEXT(I102,"0"),TEXT(J102,"0000000"))</f>
        <v>DAVIS          CO0205651119080609R20777092</v>
      </c>
      <c r="P102" s="2">
        <v>0.06</v>
      </c>
      <c r="Q102" s="2" t="str">
        <f t="shared" si="5"/>
        <v>CABIN CRUISER</v>
      </c>
      <c r="R102" s="2" t="str">
        <f t="shared" si="6"/>
        <v>Ski Package</v>
      </c>
      <c r="S102" s="37">
        <f t="shared" si="7"/>
        <v>3980</v>
      </c>
      <c r="T102" s="2">
        <f t="shared" si="8"/>
        <v>0.3</v>
      </c>
      <c r="U102" s="37">
        <f ca="1">ROUND((ROUND((C102/100)*(1+T102),2)+S102+(J102/100))*(1+P102),2)</f>
        <v>40794.69</v>
      </c>
      <c r="V102" s="2">
        <f t="shared" ref="V102:V104" si="62">V101+1</f>
        <v>2</v>
      </c>
      <c r="W102" s="37">
        <f t="shared" ref="W102:W104" ca="1" si="63">W101+U102</f>
        <v>184889.72</v>
      </c>
      <c r="AC102" s="51" t="str">
        <f>L102</f>
        <v xml:space="preserve">DAVIS          </v>
      </c>
      <c r="AD102" s="51" t="str">
        <f t="shared" si="61"/>
        <v>CO</v>
      </c>
      <c r="AE102" s="53">
        <f ca="1">C102/100</f>
        <v>20565.11</v>
      </c>
      <c r="AF102" s="52" t="str">
        <f ca="1">CONCATENATE(F102,"/",G102,"/",E102)</f>
        <v>6/9/8</v>
      </c>
      <c r="AG102" s="51" t="str">
        <f>R102</f>
        <v>Ski Package</v>
      </c>
      <c r="AH102" s="53">
        <f ca="1">J102/100</f>
        <v>7770.92</v>
      </c>
      <c r="AI102" s="53">
        <f ca="1">U102</f>
        <v>40794.69</v>
      </c>
    </row>
    <row r="103" spans="1:35" x14ac:dyDescent="0.25">
      <c r="A103" s="2" t="s">
        <v>41</v>
      </c>
      <c r="B103" s="2" t="s">
        <v>12</v>
      </c>
      <c r="C103" s="5">
        <f t="shared" ca="1" si="55"/>
        <v>2759703</v>
      </c>
      <c r="D103" s="6">
        <f t="shared" ca="1" si="56"/>
        <v>19</v>
      </c>
      <c r="E103" s="6">
        <f t="shared" ca="1" si="57"/>
        <v>46</v>
      </c>
      <c r="F103" s="6">
        <f t="shared" ca="1" si="58"/>
        <v>3</v>
      </c>
      <c r="G103" s="6">
        <f t="shared" ca="1" si="59"/>
        <v>14</v>
      </c>
      <c r="H103" s="2" t="s">
        <v>39</v>
      </c>
      <c r="I103" s="7">
        <v>3</v>
      </c>
      <c r="J103" s="8">
        <f t="shared" ca="1" si="60"/>
        <v>582492</v>
      </c>
      <c r="L103" s="2" t="str">
        <f>LEFT(A103 &amp; REPT(" ",15),15)</f>
        <v xml:space="preserve">UTOPIA         </v>
      </c>
      <c r="M103" s="4"/>
      <c r="N103" s="2" t="str">
        <f ca="1">CONCATENATE(L103,B103,TEXT(C103,"00000000"),TEXT(D103,"00"),TEXT(E103,"00"),TEXT(F103,"00"),TEXT(G103,"00"),H103,TEXT(I103,"0"),TEXT(J103,"0000000"))</f>
        <v>UTOPIA         CO0275970319460314R30582492</v>
      </c>
      <c r="P103" s="2">
        <v>0.06</v>
      </c>
      <c r="Q103" s="2" t="str">
        <f t="shared" si="5"/>
        <v>CABIN CRUISER</v>
      </c>
      <c r="R103" s="2" t="str">
        <f t="shared" si="6"/>
        <v>Fishing Package</v>
      </c>
      <c r="S103" s="37">
        <f t="shared" si="7"/>
        <v>345.45</v>
      </c>
      <c r="T103" s="2">
        <f t="shared" si="8"/>
        <v>0.3</v>
      </c>
      <c r="U103" s="37">
        <f ca="1">ROUND((ROUND((C103/100)*(1+T103),2)+S103+(J103/100))*(1+P103),2)</f>
        <v>44569.3</v>
      </c>
      <c r="V103" s="2">
        <f t="shared" si="62"/>
        <v>3</v>
      </c>
      <c r="W103" s="37">
        <f t="shared" ca="1" si="63"/>
        <v>229459.02000000002</v>
      </c>
      <c r="AC103" s="51" t="str">
        <f>L103</f>
        <v xml:space="preserve">UTOPIA         </v>
      </c>
      <c r="AD103" s="51" t="str">
        <f t="shared" si="61"/>
        <v>CO</v>
      </c>
      <c r="AE103" s="53">
        <f ca="1">C103/100</f>
        <v>27597.03</v>
      </c>
      <c r="AF103" s="52" t="str">
        <f ca="1">CONCATENATE(F103,"/",G103,"/",E103)</f>
        <v>3/14/46</v>
      </c>
      <c r="AG103" s="51" t="str">
        <f>R103</f>
        <v>Fishing Package</v>
      </c>
      <c r="AH103" s="53">
        <f ca="1">J103/100</f>
        <v>5824.92</v>
      </c>
      <c r="AI103" s="53">
        <f ca="1">U103</f>
        <v>44569.3</v>
      </c>
    </row>
    <row r="104" spans="1:35" x14ac:dyDescent="0.25">
      <c r="A104" s="2" t="s">
        <v>42</v>
      </c>
      <c r="B104" s="2" t="s">
        <v>12</v>
      </c>
      <c r="C104" s="5">
        <f t="shared" ca="1" si="55"/>
        <v>5251703</v>
      </c>
      <c r="D104" s="6">
        <f t="shared" ca="1" si="56"/>
        <v>20</v>
      </c>
      <c r="E104" s="6">
        <f t="shared" ca="1" si="57"/>
        <v>18</v>
      </c>
      <c r="F104" s="6">
        <f t="shared" ca="1" si="58"/>
        <v>7</v>
      </c>
      <c r="G104" s="6">
        <f t="shared" ca="1" si="59"/>
        <v>11</v>
      </c>
      <c r="H104" s="2" t="s">
        <v>39</v>
      </c>
      <c r="I104" s="7">
        <v>2</v>
      </c>
      <c r="J104" s="8">
        <f t="shared" ca="1" si="60"/>
        <v>926477</v>
      </c>
      <c r="L104" s="2" t="str">
        <f>LEFT(A104 &amp; REPT(" ",15),15)</f>
        <v xml:space="preserve">FIDO           </v>
      </c>
      <c r="M104" s="4"/>
      <c r="N104" s="2" t="str">
        <f ca="1">CONCATENATE(L104,B104,TEXT(C104,"00000000"),TEXT(D104,"00"),TEXT(E104,"00"),TEXT(F104,"00"),TEXT(G104,"00"),H104,TEXT(I104,"0"),TEXT(J104,"0000000"))</f>
        <v>FIDO           CO0525170320180711R20926477</v>
      </c>
      <c r="P104" s="2">
        <v>0.06</v>
      </c>
      <c r="Q104" s="2" t="str">
        <f t="shared" si="5"/>
        <v>CABIN CRUISER</v>
      </c>
      <c r="R104" s="2" t="str">
        <f t="shared" si="6"/>
        <v>Ski Package</v>
      </c>
      <c r="S104" s="37">
        <f t="shared" si="7"/>
        <v>3980</v>
      </c>
      <c r="T104" s="2">
        <f t="shared" si="8"/>
        <v>0.3</v>
      </c>
      <c r="U104" s="37">
        <f ca="1">ROUND((ROUND((C104/100)*(1+T104),2)+S104+(J104/100))*(1+P104),2)</f>
        <v>86407.92</v>
      </c>
      <c r="V104" s="41">
        <f t="shared" si="62"/>
        <v>4</v>
      </c>
      <c r="W104" s="40">
        <f t="shared" ca="1" si="63"/>
        <v>315866.94</v>
      </c>
      <c r="AC104" s="51" t="str">
        <f>L104</f>
        <v xml:space="preserve">FIDO           </v>
      </c>
      <c r="AD104" s="51" t="str">
        <f t="shared" si="61"/>
        <v>CO</v>
      </c>
      <c r="AE104" s="53">
        <f ca="1">C104/100</f>
        <v>52517.03</v>
      </c>
      <c r="AF104" s="52" t="str">
        <f ca="1">CONCATENATE(F104,"/",G104,"/",E104)</f>
        <v>7/11/18</v>
      </c>
      <c r="AG104" s="51" t="str">
        <f>R104</f>
        <v>Ski Package</v>
      </c>
      <c r="AH104" s="53">
        <f ca="1">J104/100</f>
        <v>9264.77</v>
      </c>
      <c r="AI104" s="53">
        <f ca="1">U104</f>
        <v>86407.92</v>
      </c>
    </row>
    <row r="105" spans="1:35" s="10" customFormat="1" x14ac:dyDescent="0.25">
      <c r="C105" s="11"/>
      <c r="D105" s="12"/>
      <c r="E105" s="12"/>
      <c r="F105" s="12"/>
      <c r="G105" s="12"/>
      <c r="I105" s="13"/>
      <c r="J105" s="14"/>
      <c r="K105" s="3"/>
      <c r="M105" s="4"/>
      <c r="N105" s="15"/>
      <c r="O105" s="1"/>
      <c r="S105" s="38"/>
      <c r="U105" s="38"/>
      <c r="W105" s="38"/>
      <c r="Y105" s="38"/>
      <c r="AA105" s="38"/>
      <c r="AB105" s="1"/>
    </row>
    <row r="106" spans="1:35" s="10" customFormat="1" x14ac:dyDescent="0.25">
      <c r="C106" s="11"/>
      <c r="D106" s="12"/>
      <c r="E106" s="12"/>
      <c r="F106" s="12"/>
      <c r="G106" s="12"/>
      <c r="I106" s="13"/>
      <c r="J106" s="14"/>
      <c r="K106" s="3"/>
      <c r="M106" s="4"/>
      <c r="N106" s="15"/>
      <c r="O106" s="1"/>
      <c r="S106" s="38"/>
      <c r="U106" s="38"/>
      <c r="W106" s="38"/>
      <c r="Y106" s="38"/>
      <c r="AA106" s="38"/>
      <c r="AB106" s="1"/>
      <c r="AC106" s="10" t="s">
        <v>87</v>
      </c>
      <c r="AD106" s="10" t="s">
        <v>88</v>
      </c>
      <c r="AE106" s="10" t="s">
        <v>90</v>
      </c>
      <c r="AF106" s="10" t="s">
        <v>89</v>
      </c>
    </row>
    <row r="107" spans="1:35" s="10" customFormat="1" x14ac:dyDescent="0.25">
      <c r="C107" s="11"/>
      <c r="D107" s="12"/>
      <c r="E107" s="12"/>
      <c r="F107" s="12"/>
      <c r="G107" s="12"/>
      <c r="I107" s="13"/>
      <c r="J107" s="14"/>
      <c r="K107" s="3"/>
      <c r="M107" s="4"/>
      <c r="N107" s="15"/>
      <c r="O107" s="1"/>
      <c r="S107" s="38"/>
      <c r="U107" s="38"/>
      <c r="W107" s="38"/>
      <c r="X107" s="10">
        <f>X92+V104</f>
        <v>4</v>
      </c>
      <c r="Y107" s="38">
        <f ca="1">Y92+W104</f>
        <v>315866.94</v>
      </c>
      <c r="AA107" s="38"/>
      <c r="AB107" s="1"/>
      <c r="AC107" s="41" t="str">
        <f>B104</f>
        <v>CO</v>
      </c>
      <c r="AD107" s="41" t="str">
        <f>Q104</f>
        <v>CABIN CRUISER</v>
      </c>
      <c r="AE107" s="41">
        <f>V104</f>
        <v>4</v>
      </c>
      <c r="AF107" s="40">
        <f ca="1">W104</f>
        <v>315866.94</v>
      </c>
    </row>
    <row r="108" spans="1:35" s="10" customFormat="1" x14ac:dyDescent="0.25">
      <c r="C108" s="11"/>
      <c r="D108" s="12"/>
      <c r="E108" s="12"/>
      <c r="F108" s="12"/>
      <c r="G108" s="12"/>
      <c r="I108" s="13"/>
      <c r="J108" s="14"/>
      <c r="K108" s="3"/>
      <c r="M108" s="4"/>
      <c r="N108" s="15"/>
      <c r="O108" s="1"/>
      <c r="S108" s="38"/>
      <c r="U108" s="38"/>
      <c r="W108" s="38"/>
      <c r="Y108" s="38"/>
      <c r="AA108" s="38"/>
      <c r="AB108" s="1"/>
    </row>
    <row r="109" spans="1:35" x14ac:dyDescent="0.25">
      <c r="A109" s="2" t="s">
        <v>43</v>
      </c>
      <c r="B109" s="2" t="s">
        <v>18</v>
      </c>
      <c r="C109" s="5">
        <f t="shared" ca="1" si="55"/>
        <v>1895013</v>
      </c>
      <c r="D109" s="6">
        <f t="shared" ca="1" si="56"/>
        <v>20</v>
      </c>
      <c r="E109" s="6">
        <f t="shared" ca="1" si="57"/>
        <v>97</v>
      </c>
      <c r="F109" s="6">
        <f t="shared" ca="1" si="58"/>
        <v>8</v>
      </c>
      <c r="G109" s="6">
        <f t="shared" ca="1" si="59"/>
        <v>11</v>
      </c>
      <c r="H109" s="2" t="s">
        <v>39</v>
      </c>
      <c r="I109" s="7">
        <v>1</v>
      </c>
      <c r="J109" s="8">
        <f t="shared" ca="1" si="60"/>
        <v>645291</v>
      </c>
      <c r="L109" s="2" t="str">
        <f>LEFT(A109 &amp; REPT(" ",15),15)</f>
        <v xml:space="preserve">ILIOS          </v>
      </c>
      <c r="M109" s="4"/>
      <c r="N109" s="2" t="str">
        <f ca="1">CONCATENATE(L109,B109,TEXT(C109,"00000000"),TEXT(D109,"00"),TEXT(E109,"00"),TEXT(F109,"00"),TEXT(G109,"00"),H109,TEXT(I109,"0"),TEXT(J109,"0000000"))</f>
        <v>ILIOS          FL0189501320970811R10645291</v>
      </c>
      <c r="P109" s="2">
        <v>0.06</v>
      </c>
      <c r="Q109" s="2" t="str">
        <f t="shared" si="5"/>
        <v>CABIN CRUISER</v>
      </c>
      <c r="R109" s="2" t="str">
        <f t="shared" si="6"/>
        <v>Electronics</v>
      </c>
      <c r="S109" s="37">
        <f t="shared" si="7"/>
        <v>5415.3</v>
      </c>
      <c r="T109" s="2">
        <f t="shared" si="8"/>
        <v>0.3</v>
      </c>
      <c r="U109" s="37">
        <f ca="1">ROUND((ROUND((C109/100)*(1+T109),2)+S109+(J109/100))*(1+P109),2)</f>
        <v>38693.58</v>
      </c>
      <c r="V109" s="2">
        <v>1</v>
      </c>
      <c r="W109" s="37">
        <f ca="1">U109</f>
        <v>38693.58</v>
      </c>
      <c r="AC109" s="51" t="str">
        <f>L109</f>
        <v xml:space="preserve">ILIOS          </v>
      </c>
      <c r="AD109" s="51" t="str">
        <f t="shared" ref="AD109:AD110" si="64">B109</f>
        <v>FL</v>
      </c>
      <c r="AE109" s="53">
        <f ca="1">C109/100</f>
        <v>18950.13</v>
      </c>
      <c r="AF109" s="52" t="str">
        <f ca="1">CONCATENATE(F109,"/",G109,"/",E109)</f>
        <v>8/11/97</v>
      </c>
      <c r="AG109" s="51" t="str">
        <f>R109</f>
        <v>Electronics</v>
      </c>
      <c r="AH109" s="53">
        <f ca="1">J109/100</f>
        <v>6452.91</v>
      </c>
      <c r="AI109" s="53">
        <f ca="1">U109</f>
        <v>38693.58</v>
      </c>
    </row>
    <row r="110" spans="1:35" x14ac:dyDescent="0.25">
      <c r="A110" s="2" t="s">
        <v>44</v>
      </c>
      <c r="B110" s="2" t="s">
        <v>18</v>
      </c>
      <c r="C110" s="5">
        <f t="shared" ca="1" si="55"/>
        <v>9333656</v>
      </c>
      <c r="D110" s="6">
        <f t="shared" ca="1" si="56"/>
        <v>20</v>
      </c>
      <c r="E110" s="6">
        <f t="shared" ca="1" si="57"/>
        <v>56</v>
      </c>
      <c r="F110" s="6">
        <f t="shared" ca="1" si="58"/>
        <v>6</v>
      </c>
      <c r="G110" s="6">
        <f t="shared" ca="1" si="59"/>
        <v>6</v>
      </c>
      <c r="H110" s="2" t="s">
        <v>39</v>
      </c>
      <c r="I110" s="7">
        <v>3</v>
      </c>
      <c r="J110" s="8">
        <f t="shared" ca="1" si="60"/>
        <v>449924</v>
      </c>
      <c r="L110" s="2" t="str">
        <f>LEFT(A110 &amp; REPT(" ",15),15)</f>
        <v xml:space="preserve">IFFFFFY        </v>
      </c>
      <c r="M110" s="4"/>
      <c r="N110" s="2" t="str">
        <f ca="1">CONCATENATE(L110,B110,TEXT(C110,"00000000"),TEXT(D110,"00"),TEXT(E110,"00"),TEXT(F110,"00"),TEXT(G110,"00"),H110,TEXT(I110,"0"),TEXT(J110,"0000000"))</f>
        <v>IFFFFFY        FL0933365620560606R30449924</v>
      </c>
      <c r="P110" s="2">
        <v>0.06</v>
      </c>
      <c r="Q110" s="2" t="str">
        <f t="shared" si="5"/>
        <v>CABIN CRUISER</v>
      </c>
      <c r="R110" s="2" t="str">
        <f t="shared" si="6"/>
        <v>Fishing Package</v>
      </c>
      <c r="S110" s="37">
        <f t="shared" si="7"/>
        <v>345.45</v>
      </c>
      <c r="T110" s="2">
        <f t="shared" si="8"/>
        <v>0.3</v>
      </c>
      <c r="U110" s="37">
        <f ca="1">ROUND((ROUND((C110/100)*(1+T110),2)+S110+(J110/100))*(1+P110),2)</f>
        <v>133753.15</v>
      </c>
      <c r="V110" s="41">
        <f t="shared" ref="V110" si="65">V109+1</f>
        <v>2</v>
      </c>
      <c r="W110" s="40">
        <f ca="1">W109+U110</f>
        <v>172446.72999999998</v>
      </c>
      <c r="AC110" s="51" t="str">
        <f>L110</f>
        <v xml:space="preserve">IFFFFFY        </v>
      </c>
      <c r="AD110" s="51" t="str">
        <f t="shared" si="64"/>
        <v>FL</v>
      </c>
      <c r="AE110" s="53">
        <f ca="1">C110/100</f>
        <v>93336.56</v>
      </c>
      <c r="AF110" s="52" t="str">
        <f ca="1">CONCATENATE(F110,"/",G110,"/",E110)</f>
        <v>6/6/56</v>
      </c>
      <c r="AG110" s="51" t="str">
        <f>R110</f>
        <v>Fishing Package</v>
      </c>
      <c r="AH110" s="53">
        <f ca="1">J110/100</f>
        <v>4499.24</v>
      </c>
      <c r="AI110" s="53">
        <f ca="1">U110</f>
        <v>133753.15</v>
      </c>
    </row>
    <row r="111" spans="1:35" s="10" customFormat="1" x14ac:dyDescent="0.25">
      <c r="C111" s="11"/>
      <c r="D111" s="12"/>
      <c r="E111" s="12"/>
      <c r="F111" s="12"/>
      <c r="G111" s="12"/>
      <c r="I111" s="13"/>
      <c r="J111" s="14"/>
      <c r="K111" s="3"/>
      <c r="M111" s="4"/>
      <c r="N111" s="15"/>
      <c r="O111" s="1"/>
      <c r="S111" s="38"/>
      <c r="U111" s="38"/>
      <c r="W111" s="38"/>
      <c r="Y111" s="38"/>
      <c r="AA111" s="38"/>
      <c r="AB111" s="1"/>
    </row>
    <row r="112" spans="1:35" s="10" customFormat="1" x14ac:dyDescent="0.25">
      <c r="C112" s="11"/>
      <c r="D112" s="12"/>
      <c r="E112" s="12"/>
      <c r="F112" s="12"/>
      <c r="G112" s="12"/>
      <c r="I112" s="13"/>
      <c r="J112" s="14"/>
      <c r="K112" s="3"/>
      <c r="M112" s="4"/>
      <c r="N112" s="15"/>
      <c r="O112" s="1"/>
      <c r="S112" s="38"/>
      <c r="U112" s="38"/>
      <c r="W112" s="38"/>
      <c r="Y112" s="38"/>
      <c r="AA112" s="38"/>
      <c r="AB112" s="1"/>
      <c r="AC112" s="10" t="s">
        <v>87</v>
      </c>
      <c r="AD112" s="10" t="s">
        <v>88</v>
      </c>
      <c r="AE112" s="10" t="s">
        <v>90</v>
      </c>
      <c r="AF112" s="10" t="s">
        <v>89</v>
      </c>
    </row>
    <row r="113" spans="1:35" s="10" customFormat="1" x14ac:dyDescent="0.25">
      <c r="C113" s="11"/>
      <c r="D113" s="12"/>
      <c r="E113" s="12"/>
      <c r="F113" s="12"/>
      <c r="G113" s="12"/>
      <c r="I113" s="13"/>
      <c r="J113" s="14"/>
      <c r="K113" s="3"/>
      <c r="M113" s="4"/>
      <c r="N113" s="15"/>
      <c r="O113" s="1"/>
      <c r="S113" s="38"/>
      <c r="U113" s="38"/>
      <c r="W113" s="38"/>
      <c r="X113" s="42">
        <f>X107+V110</f>
        <v>6</v>
      </c>
      <c r="Y113" s="43">
        <f ca="1">Y107+W110</f>
        <v>488313.67</v>
      </c>
      <c r="AA113" s="38"/>
      <c r="AB113" s="1"/>
      <c r="AC113" s="41" t="str">
        <f>B110</f>
        <v>FL</v>
      </c>
      <c r="AD113" s="41" t="str">
        <f>Q110</f>
        <v>CABIN CRUISER</v>
      </c>
      <c r="AE113" s="41">
        <f>V110</f>
        <v>2</v>
      </c>
      <c r="AF113" s="40">
        <f ca="1">W110</f>
        <v>172446.72999999998</v>
      </c>
    </row>
    <row r="114" spans="1:35" s="10" customFormat="1" x14ac:dyDescent="0.25">
      <c r="C114" s="11"/>
      <c r="D114" s="12"/>
      <c r="E114" s="12"/>
      <c r="F114" s="12"/>
      <c r="G114" s="12"/>
      <c r="I114" s="13"/>
      <c r="J114" s="14"/>
      <c r="K114" s="3"/>
      <c r="M114" s="4"/>
      <c r="N114" s="15"/>
      <c r="O114" s="1"/>
      <c r="S114" s="38"/>
      <c r="U114" s="38"/>
      <c r="W114" s="38"/>
      <c r="Y114" s="38"/>
      <c r="AA114" s="38"/>
      <c r="AB114" s="1"/>
    </row>
    <row r="115" spans="1:35" s="16" customFormat="1" x14ac:dyDescent="0.25">
      <c r="C115" s="17"/>
      <c r="D115" s="18"/>
      <c r="E115" s="18"/>
      <c r="F115" s="18"/>
      <c r="G115" s="18"/>
      <c r="I115" s="19"/>
      <c r="J115" s="20"/>
      <c r="K115" s="3"/>
      <c r="M115" s="4"/>
      <c r="N115" s="21"/>
      <c r="O115" s="1"/>
      <c r="S115" s="39"/>
      <c r="U115" s="39"/>
      <c r="W115" s="39"/>
      <c r="Y115" s="39"/>
      <c r="AA115" s="39"/>
      <c r="AB115" s="1"/>
      <c r="AC115" s="16" t="s">
        <v>91</v>
      </c>
      <c r="AD115" s="16" t="s">
        <v>92</v>
      </c>
      <c r="AE115" s="16" t="s">
        <v>93</v>
      </c>
    </row>
    <row r="116" spans="1:35" s="16" customFormat="1" x14ac:dyDescent="0.25">
      <c r="C116" s="17"/>
      <c r="D116" s="18"/>
      <c r="E116" s="18"/>
      <c r="F116" s="18"/>
      <c r="G116" s="18"/>
      <c r="I116" s="19"/>
      <c r="J116" s="20"/>
      <c r="K116" s="3"/>
      <c r="M116" s="4"/>
      <c r="N116" s="21"/>
      <c r="O116" s="1"/>
      <c r="S116" s="39"/>
      <c r="U116" s="39"/>
      <c r="W116" s="39"/>
      <c r="Y116" s="39"/>
      <c r="Z116" s="16">
        <f>X113+Z99</f>
        <v>36</v>
      </c>
      <c r="AA116" s="39">
        <f ca="1">Y113+AA99</f>
        <v>4913123.2699999996</v>
      </c>
      <c r="AB116" s="1"/>
      <c r="AC116" s="42" t="str">
        <f>AD113</f>
        <v>CABIN CRUISER</v>
      </c>
      <c r="AD116" s="42">
        <f>X113</f>
        <v>6</v>
      </c>
      <c r="AE116" s="43">
        <f ca="1">Y113</f>
        <v>488313.67</v>
      </c>
    </row>
    <row r="117" spans="1:35" s="16" customFormat="1" x14ac:dyDescent="0.25">
      <c r="C117" s="17"/>
      <c r="D117" s="18"/>
      <c r="E117" s="18"/>
      <c r="F117" s="18"/>
      <c r="G117" s="18"/>
      <c r="I117" s="19"/>
      <c r="J117" s="20"/>
      <c r="K117" s="3"/>
      <c r="M117" s="4"/>
      <c r="N117" s="21"/>
      <c r="O117" s="1"/>
      <c r="S117" s="39"/>
      <c r="U117" s="39"/>
      <c r="W117" s="39"/>
      <c r="Y117" s="39"/>
      <c r="AA117" s="39"/>
      <c r="AB117" s="1"/>
    </row>
    <row r="118" spans="1:35" x14ac:dyDescent="0.25">
      <c r="A118" s="2" t="s">
        <v>48</v>
      </c>
      <c r="B118" s="2" t="s">
        <v>47</v>
      </c>
      <c r="C118" s="5">
        <f ca="1">RANDBETWEEN(0,9999999)</f>
        <v>7302629</v>
      </c>
      <c r="D118" s="6">
        <f ca="1">RANDBETWEEN(19,20)</f>
        <v>20</v>
      </c>
      <c r="E118" s="6">
        <f ca="1">RANDBETWEEN(0,99)</f>
        <v>89</v>
      </c>
      <c r="F118" s="6">
        <f ca="1">RANDBETWEEN(1,12)</f>
        <v>11</v>
      </c>
      <c r="G118" s="6">
        <f ca="1">(RANDBETWEEN(1,31))</f>
        <v>13</v>
      </c>
      <c r="H118" s="2" t="s">
        <v>3</v>
      </c>
      <c r="I118" s="7">
        <v>3</v>
      </c>
      <c r="J118" s="8">
        <f ca="1">RANDBETWEEN(0,999999)</f>
        <v>399294</v>
      </c>
      <c r="K118" s="4"/>
      <c r="L118" s="2" t="str">
        <f>LEFT(A118 &amp; REPT(" ",15),15)</f>
        <v xml:space="preserve">IFL            </v>
      </c>
      <c r="M118" s="4"/>
      <c r="N118" s="2" t="str">
        <f ca="1">CONCATENATE(L118,B118,TEXT(C118,"00000000"),TEXT(D118,"00"),TEXT(E118,"00"),TEXT(F118,"00"),TEXT(G118,"00"),H118,TEXT(I118,"0"),TEXT(J118,"0000000"))</f>
        <v>IFL            GA0730262920891113B30399294</v>
      </c>
      <c r="P118" s="2">
        <v>0.06</v>
      </c>
      <c r="Q118" s="2" t="str">
        <f t="shared" si="5"/>
        <v>BASS BOAT</v>
      </c>
      <c r="R118" s="2" t="str">
        <f t="shared" si="6"/>
        <v>Fishing Package</v>
      </c>
      <c r="S118" s="37">
        <f t="shared" si="7"/>
        <v>345.45</v>
      </c>
      <c r="T118" s="2">
        <f t="shared" si="8"/>
        <v>0.33</v>
      </c>
      <c r="U118" s="37">
        <f ca="1">ROUND((ROUND((C118/100)*(1+T118),2)+S118+(J118/100))*(1+P118),2)</f>
        <v>107551.16</v>
      </c>
      <c r="V118" s="2">
        <v>1</v>
      </c>
      <c r="W118" s="37">
        <f ca="1">U118</f>
        <v>107551.16</v>
      </c>
      <c r="AC118" s="51" t="str">
        <f>L118</f>
        <v xml:space="preserve">IFL            </v>
      </c>
      <c r="AD118" s="51" t="str">
        <f t="shared" ref="AD118:AD119" si="66">B118</f>
        <v>GA</v>
      </c>
      <c r="AE118" s="53">
        <f ca="1">C118/100</f>
        <v>73026.289999999994</v>
      </c>
      <c r="AF118" s="52" t="str">
        <f ca="1">CONCATENATE(F118,"/",G118,"/",E118)</f>
        <v>11/13/89</v>
      </c>
      <c r="AG118" s="51" t="str">
        <f>R118</f>
        <v>Fishing Package</v>
      </c>
      <c r="AH118" s="53">
        <f ca="1">J118/100</f>
        <v>3992.94</v>
      </c>
      <c r="AI118" s="53">
        <f ca="1">U118</f>
        <v>107551.16</v>
      </c>
    </row>
    <row r="119" spans="1:35" x14ac:dyDescent="0.25">
      <c r="A119" s="2" t="s">
        <v>49</v>
      </c>
      <c r="B119" s="2" t="s">
        <v>47</v>
      </c>
      <c r="C119" s="5">
        <f ca="1">RANDBETWEEN(0,9999999)</f>
        <v>4293936</v>
      </c>
      <c r="D119" s="6">
        <f ca="1">RANDBETWEEN(19,20)</f>
        <v>19</v>
      </c>
      <c r="E119" s="6">
        <f ca="1">RANDBETWEEN(0,99)</f>
        <v>84</v>
      </c>
      <c r="F119" s="6">
        <f ca="1">RANDBETWEEN(1,12)</f>
        <v>7</v>
      </c>
      <c r="G119" s="6">
        <f ca="1">(RANDBETWEEN(1,31))</f>
        <v>6</v>
      </c>
      <c r="H119" s="2" t="s">
        <v>3</v>
      </c>
      <c r="I119" s="7">
        <v>3</v>
      </c>
      <c r="J119" s="8">
        <f ca="1">RANDBETWEEN(0,999999)</f>
        <v>52914</v>
      </c>
      <c r="K119" s="4"/>
      <c r="L119" s="2" t="str">
        <f>LEFT(A119 &amp; REPT(" ",15),15)</f>
        <v xml:space="preserve">FILETYPE       </v>
      </c>
      <c r="M119" s="4"/>
      <c r="N119" s="2" t="str">
        <f ca="1">CONCATENATE(L119,B119,TEXT(C119,"00000000"),TEXT(D119,"00"),TEXT(E119,"00"),TEXT(F119,"00"),TEXT(G119,"00"),H119,TEXT(I119,"0"),TEXT(J119,"0000000"))</f>
        <v>FILETYPE       GA0429393619840706B30052914</v>
      </c>
      <c r="P119" s="2">
        <v>0.06</v>
      </c>
      <c r="Q119" s="2" t="str">
        <f t="shared" si="5"/>
        <v>BASS BOAT</v>
      </c>
      <c r="R119" s="2" t="str">
        <f t="shared" si="6"/>
        <v>Fishing Package</v>
      </c>
      <c r="S119" s="37">
        <f t="shared" si="7"/>
        <v>345.45</v>
      </c>
      <c r="T119" s="2">
        <f t="shared" si="8"/>
        <v>0.33</v>
      </c>
      <c r="U119" s="37">
        <f ca="1">ROUND((ROUND((C119/100)*(1+T119),2)+S119+(J119/100))*(1+P119),2)</f>
        <v>61462.98</v>
      </c>
      <c r="V119" s="41">
        <f t="shared" ref="V119" si="67">V118+1</f>
        <v>2</v>
      </c>
      <c r="W119" s="40">
        <f ca="1">W118+U119</f>
        <v>169014.14</v>
      </c>
      <c r="AC119" s="51" t="str">
        <f>L119</f>
        <v xml:space="preserve">FILETYPE       </v>
      </c>
      <c r="AD119" s="51" t="str">
        <f t="shared" si="66"/>
        <v>GA</v>
      </c>
      <c r="AE119" s="53">
        <f ca="1">C119/100</f>
        <v>42939.360000000001</v>
      </c>
      <c r="AF119" s="52" t="str">
        <f ca="1">CONCATENATE(F119,"/",G119,"/",E119)</f>
        <v>7/6/84</v>
      </c>
      <c r="AG119" s="51" t="str">
        <f>R119</f>
        <v>Fishing Package</v>
      </c>
      <c r="AH119" s="53">
        <f ca="1">J119/100</f>
        <v>529.14</v>
      </c>
      <c r="AI119" s="53">
        <f ca="1">U119</f>
        <v>61462.98</v>
      </c>
    </row>
    <row r="120" spans="1:35" s="10" customFormat="1" x14ac:dyDescent="0.25">
      <c r="C120" s="11"/>
      <c r="D120" s="12"/>
      <c r="E120" s="12"/>
      <c r="F120" s="12"/>
      <c r="G120" s="12"/>
      <c r="I120" s="13"/>
      <c r="J120" s="14"/>
      <c r="K120" s="3"/>
      <c r="M120" s="4"/>
      <c r="N120" s="15"/>
      <c r="O120" s="1"/>
      <c r="S120" s="38"/>
      <c r="U120" s="38"/>
      <c r="W120" s="38"/>
      <c r="Y120" s="38"/>
      <c r="AA120" s="38"/>
      <c r="AB120" s="1"/>
    </row>
    <row r="121" spans="1:35" s="10" customFormat="1" x14ac:dyDescent="0.25">
      <c r="C121" s="11"/>
      <c r="D121" s="12"/>
      <c r="E121" s="12"/>
      <c r="F121" s="12"/>
      <c r="G121" s="12"/>
      <c r="I121" s="13"/>
      <c r="J121" s="14"/>
      <c r="K121" s="3"/>
      <c r="M121" s="4"/>
      <c r="N121" s="15"/>
      <c r="O121" s="1"/>
      <c r="S121" s="38"/>
      <c r="U121" s="38"/>
      <c r="W121" s="38"/>
      <c r="Y121" s="38"/>
      <c r="AA121" s="38"/>
      <c r="AB121" s="1"/>
      <c r="AC121" s="10" t="s">
        <v>87</v>
      </c>
      <c r="AD121" s="10" t="s">
        <v>88</v>
      </c>
      <c r="AE121" s="10" t="s">
        <v>90</v>
      </c>
      <c r="AF121" s="10" t="s">
        <v>89</v>
      </c>
    </row>
    <row r="122" spans="1:35" s="10" customFormat="1" x14ac:dyDescent="0.25">
      <c r="C122" s="11"/>
      <c r="D122" s="12"/>
      <c r="E122" s="12"/>
      <c r="F122" s="12"/>
      <c r="G122" s="12"/>
      <c r="I122" s="13"/>
      <c r="J122" s="14"/>
      <c r="K122" s="3"/>
      <c r="M122" s="4"/>
      <c r="N122" s="15"/>
      <c r="O122" s="1"/>
      <c r="S122" s="38"/>
      <c r="U122" s="38"/>
      <c r="W122" s="38"/>
      <c r="X122" s="42">
        <f>X110+V119</f>
        <v>2</v>
      </c>
      <c r="Y122" s="43">
        <f ca="1">Y110+W119</f>
        <v>169014.14</v>
      </c>
      <c r="AA122" s="38"/>
      <c r="AB122" s="1"/>
      <c r="AC122" s="41" t="str">
        <f>B119</f>
        <v>GA</v>
      </c>
      <c r="AD122" s="41" t="str">
        <f>Q119</f>
        <v>BASS BOAT</v>
      </c>
      <c r="AE122" s="41">
        <f>V119</f>
        <v>2</v>
      </c>
      <c r="AF122" s="40">
        <f ca="1">W119</f>
        <v>169014.14</v>
      </c>
    </row>
    <row r="123" spans="1:35" s="10" customFormat="1" x14ac:dyDescent="0.25">
      <c r="C123" s="11"/>
      <c r="D123" s="12"/>
      <c r="E123" s="12"/>
      <c r="F123" s="12"/>
      <c r="G123" s="12"/>
      <c r="I123" s="13"/>
      <c r="J123" s="14"/>
      <c r="K123" s="3"/>
      <c r="M123" s="4"/>
      <c r="N123" s="15"/>
      <c r="O123" s="1"/>
      <c r="S123" s="38"/>
      <c r="U123" s="38"/>
      <c r="W123" s="38"/>
      <c r="Y123" s="38"/>
      <c r="AA123" s="38"/>
      <c r="AB123" s="1"/>
    </row>
    <row r="124" spans="1:35" s="16" customFormat="1" x14ac:dyDescent="0.25">
      <c r="C124" s="17"/>
      <c r="D124" s="18"/>
      <c r="E124" s="18"/>
      <c r="F124" s="18"/>
      <c r="G124" s="18"/>
      <c r="I124" s="19"/>
      <c r="J124" s="20"/>
      <c r="K124" s="3"/>
      <c r="M124" s="4"/>
      <c r="N124" s="21"/>
      <c r="O124" s="1"/>
      <c r="S124" s="39"/>
      <c r="U124" s="39"/>
      <c r="W124" s="39"/>
      <c r="Y124" s="39"/>
      <c r="AA124" s="39"/>
      <c r="AB124" s="1"/>
      <c r="AC124" s="16" t="s">
        <v>91</v>
      </c>
      <c r="AD124" s="16" t="s">
        <v>92</v>
      </c>
      <c r="AE124" s="16" t="s">
        <v>93</v>
      </c>
    </row>
    <row r="125" spans="1:35" s="16" customFormat="1" x14ac:dyDescent="0.25">
      <c r="C125" s="17"/>
      <c r="D125" s="18"/>
      <c r="E125" s="18"/>
      <c r="F125" s="18"/>
      <c r="G125" s="18"/>
      <c r="I125" s="19"/>
      <c r="J125" s="20"/>
      <c r="K125" s="3"/>
      <c r="M125" s="4"/>
      <c r="N125" s="21"/>
      <c r="O125" s="1"/>
      <c r="S125" s="39"/>
      <c r="U125" s="39"/>
      <c r="W125" s="39"/>
      <c r="Y125" s="39"/>
      <c r="Z125" s="16">
        <f>X122+Z116</f>
        <v>38</v>
      </c>
      <c r="AA125" s="39">
        <f ca="1">Y122+AA116</f>
        <v>5082137.4099999992</v>
      </c>
      <c r="AB125" s="1"/>
      <c r="AC125" s="42" t="str">
        <f>AD122</f>
        <v>BASS BOAT</v>
      </c>
      <c r="AD125" s="42">
        <f>X122</f>
        <v>2</v>
      </c>
      <c r="AE125" s="43">
        <f ca="1">Y122</f>
        <v>169014.14</v>
      </c>
    </row>
    <row r="126" spans="1:35" s="16" customFormat="1" x14ac:dyDescent="0.25">
      <c r="C126" s="17"/>
      <c r="D126" s="18"/>
      <c r="E126" s="18"/>
      <c r="F126" s="18"/>
      <c r="G126" s="18"/>
      <c r="I126" s="19"/>
      <c r="J126" s="20"/>
      <c r="K126" s="3"/>
      <c r="M126" s="4"/>
      <c r="N126" s="21"/>
      <c r="O126" s="1"/>
      <c r="S126" s="39"/>
      <c r="U126" s="39"/>
      <c r="W126" s="39"/>
      <c r="Y126" s="39"/>
      <c r="AA126" s="39"/>
      <c r="AB126" s="1"/>
    </row>
    <row r="127" spans="1:35" x14ac:dyDescent="0.25">
      <c r="A127" s="2" t="s">
        <v>51</v>
      </c>
      <c r="B127" s="2" t="s">
        <v>50</v>
      </c>
      <c r="C127" s="5">
        <f ca="1">RANDBETWEEN(0,9999999)</f>
        <v>4084076</v>
      </c>
      <c r="D127" s="6">
        <f ca="1">RANDBETWEEN(19,20)</f>
        <v>20</v>
      </c>
      <c r="E127" s="6">
        <f ca="1">RANDBETWEEN(0,99)</f>
        <v>82</v>
      </c>
      <c r="F127" s="6">
        <f ca="1">RANDBETWEEN(1,12)</f>
        <v>9</v>
      </c>
      <c r="G127" s="6">
        <f ca="1">(RANDBETWEEN(1,31))</f>
        <v>15</v>
      </c>
      <c r="H127" s="2" t="s">
        <v>25</v>
      </c>
      <c r="I127" s="7">
        <v>3</v>
      </c>
      <c r="J127" s="8">
        <f ca="1">RANDBETWEEN(0,999999)</f>
        <v>994283</v>
      </c>
      <c r="K127" s="4"/>
      <c r="L127" s="2" t="str">
        <f>LEFT(A127 &amp; REPT(" ",15),15)</f>
        <v xml:space="preserve">ORANGE JUICE   </v>
      </c>
      <c r="M127" s="4"/>
      <c r="N127" s="2" t="str">
        <f ca="1">CONCATENATE(L127,B127,TEXT(C127,"00000000"),TEXT(D127,"00"),TEXT(E127,"00"),TEXT(F127,"00"),TEXT(G127,"00"),H127,TEXT(I127,"0"),TEXT(J127,"0000000"))</f>
        <v>ORANGE JUICE   HI0408407620820915J30994283</v>
      </c>
      <c r="P127" s="2">
        <v>0.06</v>
      </c>
      <c r="Q127" s="2" t="str">
        <f t="shared" si="5"/>
        <v>JOHN BOAT</v>
      </c>
      <c r="R127" s="2" t="str">
        <f t="shared" si="6"/>
        <v>Fishing Package</v>
      </c>
      <c r="S127" s="37">
        <f t="shared" si="7"/>
        <v>345.45</v>
      </c>
      <c r="T127" s="2">
        <f t="shared" si="8"/>
        <v>0.33</v>
      </c>
      <c r="U127" s="37">
        <f ca="1">ROUND((ROUND((C127/100)*(1+T127),2)+S127+(J127/100))*(1+P127),2)</f>
        <v>68482.880000000005</v>
      </c>
      <c r="V127" s="41">
        <v>1</v>
      </c>
      <c r="W127" s="40">
        <f ca="1">U127</f>
        <v>68482.880000000005</v>
      </c>
      <c r="AC127" s="51" t="str">
        <f>L127</f>
        <v xml:space="preserve">ORANGE JUICE   </v>
      </c>
      <c r="AD127" s="51" t="str">
        <f t="shared" ref="AD127" si="68">B127</f>
        <v>HI</v>
      </c>
      <c r="AE127" s="53">
        <f ca="1">C127/100</f>
        <v>40840.76</v>
      </c>
      <c r="AF127" s="52" t="str">
        <f ca="1">CONCATENATE(F127,"/",G127,"/",E127)</f>
        <v>9/15/82</v>
      </c>
      <c r="AG127" s="51" t="str">
        <f>R127</f>
        <v>Fishing Package</v>
      </c>
      <c r="AH127" s="53">
        <f ca="1">J127/100</f>
        <v>9942.83</v>
      </c>
      <c r="AI127" s="53">
        <f ca="1">U127</f>
        <v>68482.880000000005</v>
      </c>
    </row>
    <row r="128" spans="1:35" s="10" customFormat="1" x14ac:dyDescent="0.25">
      <c r="C128" s="11"/>
      <c r="D128" s="12"/>
      <c r="E128" s="12"/>
      <c r="F128" s="12"/>
      <c r="G128" s="12"/>
      <c r="I128" s="13"/>
      <c r="J128" s="14"/>
      <c r="K128" s="3"/>
      <c r="M128" s="4"/>
      <c r="N128" s="15"/>
      <c r="O128" s="1"/>
      <c r="S128" s="38"/>
      <c r="U128" s="38"/>
      <c r="W128" s="38"/>
      <c r="Y128" s="38"/>
      <c r="AA128" s="38"/>
      <c r="AB128" s="1"/>
    </row>
    <row r="129" spans="1:35" s="10" customFormat="1" x14ac:dyDescent="0.25">
      <c r="C129" s="11"/>
      <c r="D129" s="12"/>
      <c r="E129" s="12"/>
      <c r="F129" s="12"/>
      <c r="G129" s="12"/>
      <c r="I129" s="13"/>
      <c r="J129" s="14"/>
      <c r="K129" s="3"/>
      <c r="M129" s="4"/>
      <c r="N129" s="15"/>
      <c r="O129" s="1"/>
      <c r="S129" s="38"/>
      <c r="U129" s="38"/>
      <c r="W129" s="38"/>
      <c r="Y129" s="38"/>
      <c r="AA129" s="38"/>
      <c r="AB129" s="1"/>
      <c r="AC129" s="10" t="s">
        <v>87</v>
      </c>
      <c r="AD129" s="10" t="s">
        <v>88</v>
      </c>
      <c r="AE129" s="10" t="s">
        <v>90</v>
      </c>
      <c r="AF129" s="10" t="s">
        <v>89</v>
      </c>
    </row>
    <row r="130" spans="1:35" s="10" customFormat="1" x14ac:dyDescent="0.25">
      <c r="C130" s="11"/>
      <c r="D130" s="12"/>
      <c r="E130" s="12"/>
      <c r="F130" s="12"/>
      <c r="G130" s="12"/>
      <c r="I130" s="13"/>
      <c r="J130" s="14"/>
      <c r="K130" s="3"/>
      <c r="M130" s="4"/>
      <c r="N130" s="15"/>
      <c r="O130" s="1"/>
      <c r="S130" s="38"/>
      <c r="U130" s="38"/>
      <c r="W130" s="38"/>
      <c r="X130" s="42">
        <f>V127</f>
        <v>1</v>
      </c>
      <c r="Y130" s="43">
        <f ca="1">+W127</f>
        <v>68482.880000000005</v>
      </c>
      <c r="AA130" s="38"/>
      <c r="AB130" s="1"/>
      <c r="AC130" s="41" t="str">
        <f>B127</f>
        <v>HI</v>
      </c>
      <c r="AD130" s="41" t="str">
        <f>Q127</f>
        <v>JOHN BOAT</v>
      </c>
      <c r="AE130" s="41">
        <f>V127</f>
        <v>1</v>
      </c>
      <c r="AF130" s="40">
        <f ca="1">W127</f>
        <v>68482.880000000005</v>
      </c>
    </row>
    <row r="131" spans="1:35" s="10" customFormat="1" x14ac:dyDescent="0.25">
      <c r="C131" s="11"/>
      <c r="D131" s="12"/>
      <c r="E131" s="12"/>
      <c r="F131" s="12"/>
      <c r="G131" s="12"/>
      <c r="I131" s="13"/>
      <c r="J131" s="14"/>
      <c r="K131" s="3"/>
      <c r="M131" s="4"/>
      <c r="N131" s="15"/>
      <c r="O131" s="1"/>
      <c r="S131" s="38"/>
      <c r="U131" s="38"/>
      <c r="W131" s="38"/>
      <c r="Y131" s="38"/>
      <c r="AA131" s="38"/>
      <c r="AB131" s="1"/>
    </row>
    <row r="132" spans="1:35" s="16" customFormat="1" x14ac:dyDescent="0.25">
      <c r="C132" s="17"/>
      <c r="D132" s="18"/>
      <c r="E132" s="18"/>
      <c r="F132" s="18"/>
      <c r="G132" s="18"/>
      <c r="I132" s="19"/>
      <c r="J132" s="20"/>
      <c r="K132" s="3"/>
      <c r="M132" s="4"/>
      <c r="N132" s="21"/>
      <c r="O132" s="1"/>
      <c r="S132" s="39"/>
      <c r="U132" s="39"/>
      <c r="W132" s="39"/>
      <c r="Y132" s="39"/>
      <c r="AA132" s="39"/>
      <c r="AB132" s="1"/>
      <c r="AC132" s="16" t="s">
        <v>91</v>
      </c>
      <c r="AD132" s="16" t="s">
        <v>92</v>
      </c>
      <c r="AE132" s="16" t="s">
        <v>93</v>
      </c>
    </row>
    <row r="133" spans="1:35" s="16" customFormat="1" x14ac:dyDescent="0.25">
      <c r="C133" s="17"/>
      <c r="D133" s="18"/>
      <c r="E133" s="18"/>
      <c r="F133" s="18"/>
      <c r="G133" s="18"/>
      <c r="I133" s="19"/>
      <c r="J133" s="20"/>
      <c r="K133" s="3"/>
      <c r="M133" s="4"/>
      <c r="N133" s="21"/>
      <c r="O133" s="1"/>
      <c r="S133" s="39"/>
      <c r="U133" s="39"/>
      <c r="W133" s="39"/>
      <c r="Y133" s="39"/>
      <c r="Z133" s="16">
        <f>X130+Z125</f>
        <v>39</v>
      </c>
      <c r="AA133" s="39">
        <f ca="1">Y130+AA125</f>
        <v>5150620.2899999991</v>
      </c>
      <c r="AB133" s="1"/>
      <c r="AC133" s="42" t="str">
        <f>AD130</f>
        <v>JOHN BOAT</v>
      </c>
      <c r="AD133" s="42">
        <f>X130</f>
        <v>1</v>
      </c>
      <c r="AE133" s="43">
        <f ca="1">Y130</f>
        <v>68482.880000000005</v>
      </c>
    </row>
    <row r="134" spans="1:35" s="16" customFormat="1" x14ac:dyDescent="0.25">
      <c r="C134" s="17"/>
      <c r="D134" s="18"/>
      <c r="E134" s="18"/>
      <c r="F134" s="18"/>
      <c r="G134" s="18"/>
      <c r="I134" s="19"/>
      <c r="J134" s="20"/>
      <c r="K134" s="3"/>
      <c r="M134" s="4"/>
      <c r="N134" s="21"/>
      <c r="O134" s="1"/>
      <c r="S134" s="39"/>
      <c r="U134" s="39"/>
      <c r="W134" s="39"/>
      <c r="Y134" s="39"/>
      <c r="AA134" s="39"/>
      <c r="AB134" s="1"/>
    </row>
    <row r="135" spans="1:35" x14ac:dyDescent="0.25">
      <c r="A135" s="2" t="s">
        <v>52</v>
      </c>
      <c r="B135" s="2" t="s">
        <v>50</v>
      </c>
      <c r="C135" s="5">
        <f ca="1">RANDBETWEEN(0,9999999)</f>
        <v>6241072</v>
      </c>
      <c r="D135" s="6">
        <f ca="1">RANDBETWEEN(19,20)</f>
        <v>20</v>
      </c>
      <c r="E135" s="6">
        <f ca="1">RANDBETWEEN(0,99)</f>
        <v>55</v>
      </c>
      <c r="F135" s="6">
        <f ca="1">RANDBETWEEN(1,12)</f>
        <v>1</v>
      </c>
      <c r="G135" s="6">
        <f ca="1">(RANDBETWEEN(1,31))</f>
        <v>20</v>
      </c>
      <c r="H135" s="2" t="s">
        <v>21</v>
      </c>
      <c r="I135" s="7">
        <v>3</v>
      </c>
      <c r="J135" s="8">
        <f ca="1">RANDBETWEEN(0,999999)</f>
        <v>479667</v>
      </c>
      <c r="K135" s="4"/>
      <c r="L135" s="2" t="str">
        <f>LEFT(A135 &amp; REPT(" ",15),15)</f>
        <v xml:space="preserve">PINYATTAS      </v>
      </c>
      <c r="M135" s="4"/>
      <c r="N135" s="2" t="str">
        <f ca="1">CONCATENATE(L135,B135,TEXT(C135,"00000000"),TEXT(D135,"00"),TEXT(E135,"00"),TEXT(F135,"00"),TEXT(G135,"00"),H135,TEXT(I135,"0"),TEXT(J135,"0000000"))</f>
        <v>PINYATTAS      HI0624107220550120S30479667</v>
      </c>
      <c r="P135" s="2">
        <v>0.06</v>
      </c>
      <c r="Q135" s="2" t="str">
        <f t="shared" si="5"/>
        <v>SKI BOAT</v>
      </c>
      <c r="R135" s="2" t="str">
        <f t="shared" si="6"/>
        <v>Fishing Package</v>
      </c>
      <c r="S135" s="37">
        <f t="shared" si="7"/>
        <v>345.45</v>
      </c>
      <c r="T135" s="2">
        <f t="shared" si="8"/>
        <v>0.42499999999999999</v>
      </c>
      <c r="U135" s="37">
        <f ca="1">ROUND((ROUND((C135/100)*(1+T135),2)+S135+(J135/100))*(1+P135),2)</f>
        <v>99722.04</v>
      </c>
      <c r="V135" s="41">
        <v>1</v>
      </c>
      <c r="W135" s="40">
        <f ca="1">U135</f>
        <v>99722.04</v>
      </c>
      <c r="AC135" s="51" t="str">
        <f>L135</f>
        <v xml:space="preserve">PINYATTAS      </v>
      </c>
      <c r="AD135" s="51" t="str">
        <f t="shared" ref="AD135" si="69">B135</f>
        <v>HI</v>
      </c>
      <c r="AE135" s="53">
        <f ca="1">C135/100</f>
        <v>62410.720000000001</v>
      </c>
      <c r="AF135" s="52" t="str">
        <f ca="1">CONCATENATE(F135,"/",G135,"/",E135)</f>
        <v>1/20/55</v>
      </c>
      <c r="AG135" s="51" t="str">
        <f>R135</f>
        <v>Fishing Package</v>
      </c>
      <c r="AH135" s="53">
        <f ca="1">J135/100</f>
        <v>4796.67</v>
      </c>
      <c r="AI135" s="53">
        <f ca="1">U135</f>
        <v>99722.04</v>
      </c>
    </row>
    <row r="136" spans="1:35" s="10" customFormat="1" x14ac:dyDescent="0.25">
      <c r="C136" s="11"/>
      <c r="D136" s="12"/>
      <c r="E136" s="12"/>
      <c r="F136" s="12"/>
      <c r="G136" s="12"/>
      <c r="I136" s="13"/>
      <c r="J136" s="14"/>
      <c r="K136" s="3"/>
      <c r="M136" s="4"/>
      <c r="N136" s="15"/>
      <c r="O136" s="1"/>
      <c r="S136" s="38"/>
      <c r="U136" s="38"/>
      <c r="W136" s="38"/>
      <c r="Y136" s="38"/>
      <c r="AA136" s="38"/>
      <c r="AB136" s="1"/>
    </row>
    <row r="137" spans="1:35" s="10" customFormat="1" x14ac:dyDescent="0.25">
      <c r="C137" s="11"/>
      <c r="D137" s="12"/>
      <c r="E137" s="12"/>
      <c r="F137" s="12"/>
      <c r="G137" s="12"/>
      <c r="I137" s="13"/>
      <c r="J137" s="14"/>
      <c r="K137" s="3"/>
      <c r="M137" s="4"/>
      <c r="N137" s="15"/>
      <c r="O137" s="1"/>
      <c r="S137" s="38"/>
      <c r="U137" s="38"/>
      <c r="W137" s="38"/>
      <c r="Y137" s="38"/>
      <c r="AA137" s="38"/>
      <c r="AB137" s="1"/>
      <c r="AC137" s="10" t="s">
        <v>87</v>
      </c>
      <c r="AD137" s="10" t="s">
        <v>88</v>
      </c>
      <c r="AE137" s="10" t="s">
        <v>90</v>
      </c>
      <c r="AF137" s="10" t="s">
        <v>89</v>
      </c>
    </row>
    <row r="138" spans="1:35" s="10" customFormat="1" x14ac:dyDescent="0.25">
      <c r="C138" s="11"/>
      <c r="D138" s="12"/>
      <c r="E138" s="12"/>
      <c r="F138" s="12"/>
      <c r="G138" s="12"/>
      <c r="I138" s="13"/>
      <c r="J138" s="14"/>
      <c r="K138" s="3"/>
      <c r="M138" s="4"/>
      <c r="N138" s="15"/>
      <c r="O138" s="1"/>
      <c r="S138" s="38"/>
      <c r="U138" s="38"/>
      <c r="W138" s="38"/>
      <c r="X138" s="42">
        <f>V135</f>
        <v>1</v>
      </c>
      <c r="Y138" s="43">
        <f ca="1">W135</f>
        <v>99722.04</v>
      </c>
      <c r="AA138" s="38"/>
      <c r="AB138" s="1"/>
      <c r="AC138" s="41" t="str">
        <f>B135</f>
        <v>HI</v>
      </c>
      <c r="AD138" s="41" t="str">
        <f>Q135</f>
        <v>SKI BOAT</v>
      </c>
      <c r="AE138" s="41">
        <f>V135</f>
        <v>1</v>
      </c>
      <c r="AF138" s="40">
        <f ca="1">W135</f>
        <v>99722.04</v>
      </c>
    </row>
    <row r="139" spans="1:35" s="10" customFormat="1" x14ac:dyDescent="0.25">
      <c r="C139" s="11"/>
      <c r="D139" s="12"/>
      <c r="E139" s="12"/>
      <c r="F139" s="12"/>
      <c r="G139" s="12"/>
      <c r="I139" s="13"/>
      <c r="J139" s="14"/>
      <c r="K139" s="3"/>
      <c r="M139" s="4"/>
      <c r="N139" s="15"/>
      <c r="O139" s="1"/>
      <c r="S139" s="38"/>
      <c r="U139" s="38"/>
      <c r="W139" s="38"/>
      <c r="Y139" s="38"/>
      <c r="AA139" s="38"/>
      <c r="AB139" s="1"/>
    </row>
    <row r="140" spans="1:35" s="16" customFormat="1" x14ac:dyDescent="0.25">
      <c r="C140" s="17"/>
      <c r="D140" s="18"/>
      <c r="E140" s="18"/>
      <c r="F140" s="18"/>
      <c r="G140" s="18"/>
      <c r="I140" s="19"/>
      <c r="J140" s="20"/>
      <c r="K140" s="3"/>
      <c r="M140" s="4"/>
      <c r="N140" s="21"/>
      <c r="O140" s="1"/>
      <c r="S140" s="39"/>
      <c r="U140" s="39"/>
      <c r="W140" s="39"/>
      <c r="Y140" s="39"/>
      <c r="AA140" s="39"/>
      <c r="AB140" s="1"/>
      <c r="AC140" s="16" t="s">
        <v>91</v>
      </c>
      <c r="AD140" s="16" t="s">
        <v>92</v>
      </c>
      <c r="AE140" s="16" t="s">
        <v>93</v>
      </c>
    </row>
    <row r="141" spans="1:35" s="16" customFormat="1" x14ac:dyDescent="0.25">
      <c r="C141" s="17"/>
      <c r="D141" s="18"/>
      <c r="E141" s="18"/>
      <c r="F141" s="18"/>
      <c r="G141" s="18"/>
      <c r="I141" s="19"/>
      <c r="J141" s="20"/>
      <c r="K141" s="3"/>
      <c r="M141" s="4"/>
      <c r="N141" s="21"/>
      <c r="O141" s="1"/>
      <c r="S141" s="39"/>
      <c r="U141" s="39"/>
      <c r="W141" s="39"/>
      <c r="Y141" s="39"/>
      <c r="Z141" s="16">
        <f>X138+Z133</f>
        <v>40</v>
      </c>
      <c r="AA141" s="39">
        <f ca="1">Y138+AA133</f>
        <v>5250342.3299999991</v>
      </c>
      <c r="AB141" s="1"/>
      <c r="AC141" s="42" t="str">
        <f>AD138</f>
        <v>SKI BOAT</v>
      </c>
      <c r="AD141" s="42">
        <f>X138</f>
        <v>1</v>
      </c>
      <c r="AE141" s="43">
        <f ca="1">Y138</f>
        <v>99722.04</v>
      </c>
    </row>
    <row r="142" spans="1:35" s="16" customFormat="1" x14ac:dyDescent="0.25">
      <c r="C142" s="17"/>
      <c r="D142" s="18"/>
      <c r="E142" s="18"/>
      <c r="F142" s="18"/>
      <c r="G142" s="18"/>
      <c r="I142" s="19"/>
      <c r="J142" s="20"/>
      <c r="K142" s="3"/>
      <c r="M142" s="4"/>
      <c r="N142" s="21"/>
      <c r="O142" s="1"/>
      <c r="S142" s="39"/>
      <c r="U142" s="39"/>
      <c r="W142" s="39"/>
      <c r="Y142" s="39"/>
      <c r="AA142" s="39"/>
      <c r="AB142" s="1"/>
    </row>
    <row r="143" spans="1:35" x14ac:dyDescent="0.25">
      <c r="A143" s="2" t="s">
        <v>54</v>
      </c>
      <c r="B143" s="2" t="s">
        <v>53</v>
      </c>
      <c r="C143" s="5">
        <f ca="1">RANDBETWEEN(0,9999999)</f>
        <v>3640052</v>
      </c>
      <c r="D143" s="6">
        <f ca="1">RANDBETWEEN(19,20)</f>
        <v>20</v>
      </c>
      <c r="E143" s="6">
        <f ca="1">RANDBETWEEN(0,99)</f>
        <v>96</v>
      </c>
      <c r="F143" s="6">
        <f ca="1">RANDBETWEEN(1,12)</f>
        <v>7</v>
      </c>
      <c r="G143" s="6">
        <f ca="1">(RANDBETWEEN(1,31))</f>
        <v>6</v>
      </c>
      <c r="H143" s="2" t="s">
        <v>13</v>
      </c>
      <c r="I143" s="7">
        <v>3</v>
      </c>
      <c r="J143" s="8">
        <f ca="1">RANDBETWEEN(0,999999)</f>
        <v>230842</v>
      </c>
      <c r="K143" s="4"/>
      <c r="L143" s="2" t="str">
        <f>LEFT(A143 &amp; REPT(" ",15),15)</f>
        <v xml:space="preserve">DING           </v>
      </c>
      <c r="M143" s="4"/>
      <c r="N143" s="2" t="str">
        <f ca="1">CONCATENATE(L143,B143,TEXT(C143,"00000000"),TEXT(D143,"00"),TEXT(E143,"00"),TEXT(F143,"00"),TEXT(G143,"00"),H143,TEXT(I143,"0"),TEXT(J143,"0000000"))</f>
        <v>DING           IN0364005220960706P30230842</v>
      </c>
      <c r="P143" s="2">
        <v>0.06</v>
      </c>
      <c r="Q143" s="2" t="str">
        <f t="shared" si="5"/>
        <v>PONTOON</v>
      </c>
      <c r="R143" s="2" t="str">
        <f t="shared" si="6"/>
        <v>Fishing Package</v>
      </c>
      <c r="S143" s="37">
        <f t="shared" si="7"/>
        <v>345.45</v>
      </c>
      <c r="T143" s="2">
        <f t="shared" si="8"/>
        <v>0.25</v>
      </c>
      <c r="U143" s="37">
        <f ca="1">ROUND((ROUND((C143/100)*(1+T143),2)+S143+(J143/100))*(1+P143),2)</f>
        <v>51043.79</v>
      </c>
      <c r="V143" s="41">
        <v>1</v>
      </c>
      <c r="W143" s="40">
        <f ca="1">U143</f>
        <v>51043.79</v>
      </c>
      <c r="AC143" s="51" t="str">
        <f>L143</f>
        <v xml:space="preserve">DING           </v>
      </c>
      <c r="AD143" s="51" t="str">
        <f t="shared" ref="AD143" si="70">B143</f>
        <v>IN</v>
      </c>
      <c r="AE143" s="53">
        <f ca="1">C143/100</f>
        <v>36400.519999999997</v>
      </c>
      <c r="AF143" s="52" t="str">
        <f ca="1">CONCATENATE(F143,"/",G143,"/",E143)</f>
        <v>7/6/96</v>
      </c>
      <c r="AG143" s="51" t="str">
        <f>R143</f>
        <v>Fishing Package</v>
      </c>
      <c r="AH143" s="53">
        <f ca="1">J143/100</f>
        <v>2308.42</v>
      </c>
      <c r="AI143" s="53">
        <f ca="1">U143</f>
        <v>51043.79</v>
      </c>
    </row>
    <row r="144" spans="1:35" s="10" customFormat="1" x14ac:dyDescent="0.25">
      <c r="C144" s="11"/>
      <c r="D144" s="12"/>
      <c r="E144" s="12"/>
      <c r="F144" s="12"/>
      <c r="G144" s="12"/>
      <c r="I144" s="13"/>
      <c r="J144" s="14"/>
      <c r="K144" s="3"/>
      <c r="M144" s="4"/>
      <c r="N144" s="15"/>
      <c r="O144" s="1"/>
      <c r="S144" s="38"/>
      <c r="U144" s="38"/>
      <c r="W144" s="38"/>
      <c r="Y144" s="38"/>
      <c r="AA144" s="38"/>
      <c r="AB144" s="1"/>
    </row>
    <row r="145" spans="1:35" s="10" customFormat="1" x14ac:dyDescent="0.25">
      <c r="C145" s="11"/>
      <c r="D145" s="12"/>
      <c r="E145" s="12"/>
      <c r="F145" s="12"/>
      <c r="G145" s="12"/>
      <c r="I145" s="13"/>
      <c r="J145" s="14"/>
      <c r="K145" s="3"/>
      <c r="M145" s="4"/>
      <c r="N145" s="15"/>
      <c r="O145" s="1"/>
      <c r="S145" s="38"/>
      <c r="U145" s="38"/>
      <c r="W145" s="38"/>
      <c r="Y145" s="38"/>
      <c r="AA145" s="38"/>
      <c r="AB145" s="1"/>
      <c r="AC145" s="10" t="s">
        <v>87</v>
      </c>
      <c r="AD145" s="10" t="s">
        <v>88</v>
      </c>
      <c r="AE145" s="10" t="s">
        <v>90</v>
      </c>
      <c r="AF145" s="10" t="s">
        <v>89</v>
      </c>
    </row>
    <row r="146" spans="1:35" s="10" customFormat="1" x14ac:dyDescent="0.25">
      <c r="C146" s="11"/>
      <c r="D146" s="12"/>
      <c r="E146" s="12"/>
      <c r="F146" s="12"/>
      <c r="G146" s="12"/>
      <c r="I146" s="13"/>
      <c r="J146" s="14"/>
      <c r="K146" s="3"/>
      <c r="M146" s="4"/>
      <c r="N146" s="15"/>
      <c r="O146" s="1"/>
      <c r="S146" s="38"/>
      <c r="U146" s="38"/>
      <c r="W146" s="38"/>
      <c r="X146" s="42">
        <f>X127+V143</f>
        <v>1</v>
      </c>
      <c r="Y146" s="43">
        <f ca="1">Y127+W143</f>
        <v>51043.79</v>
      </c>
      <c r="AA146" s="38"/>
      <c r="AB146" s="1"/>
      <c r="AC146" s="41" t="str">
        <f>B143</f>
        <v>IN</v>
      </c>
      <c r="AD146" s="41" t="str">
        <f>Q143</f>
        <v>PONTOON</v>
      </c>
      <c r="AE146" s="41">
        <f>V143</f>
        <v>1</v>
      </c>
      <c r="AF146" s="40">
        <f ca="1">W143</f>
        <v>51043.79</v>
      </c>
    </row>
    <row r="147" spans="1:35" s="10" customFormat="1" x14ac:dyDescent="0.25">
      <c r="C147" s="11"/>
      <c r="D147" s="12"/>
      <c r="E147" s="12"/>
      <c r="F147" s="12"/>
      <c r="G147" s="12"/>
      <c r="I147" s="13"/>
      <c r="J147" s="14"/>
      <c r="K147" s="3"/>
      <c r="M147" s="4"/>
      <c r="N147" s="15"/>
      <c r="O147" s="1"/>
      <c r="S147" s="38"/>
      <c r="U147" s="38"/>
      <c r="W147" s="38"/>
      <c r="Y147" s="38"/>
      <c r="AA147" s="38"/>
      <c r="AB147" s="1"/>
    </row>
    <row r="148" spans="1:35" s="16" customFormat="1" x14ac:dyDescent="0.25">
      <c r="C148" s="17"/>
      <c r="D148" s="18"/>
      <c r="E148" s="18"/>
      <c r="F148" s="18"/>
      <c r="G148" s="18"/>
      <c r="I148" s="19"/>
      <c r="J148" s="20"/>
      <c r="K148" s="3"/>
      <c r="M148" s="4"/>
      <c r="N148" s="21"/>
      <c r="O148" s="1"/>
      <c r="S148" s="39"/>
      <c r="U148" s="39"/>
      <c r="W148" s="39"/>
      <c r="Y148" s="39"/>
      <c r="AA148" s="39"/>
      <c r="AB148" s="1"/>
      <c r="AC148" s="16" t="s">
        <v>91</v>
      </c>
      <c r="AD148" s="16" t="s">
        <v>92</v>
      </c>
      <c r="AE148" s="16" t="s">
        <v>93</v>
      </c>
    </row>
    <row r="149" spans="1:35" s="16" customFormat="1" x14ac:dyDescent="0.25">
      <c r="C149" s="17"/>
      <c r="D149" s="18"/>
      <c r="E149" s="18"/>
      <c r="F149" s="18"/>
      <c r="G149" s="18"/>
      <c r="I149" s="19"/>
      <c r="J149" s="20"/>
      <c r="K149" s="3"/>
      <c r="M149" s="4"/>
      <c r="N149" s="21"/>
      <c r="O149" s="1"/>
      <c r="S149" s="39"/>
      <c r="U149" s="39"/>
      <c r="W149" s="39"/>
      <c r="Y149" s="39"/>
      <c r="Z149" s="16">
        <f>X146+Z141</f>
        <v>41</v>
      </c>
      <c r="AA149" s="39">
        <f ca="1">Y146+AA141</f>
        <v>5301386.1199999992</v>
      </c>
      <c r="AB149" s="1"/>
      <c r="AC149" s="42" t="str">
        <f>AD146</f>
        <v>PONTOON</v>
      </c>
      <c r="AD149" s="42">
        <f>X146</f>
        <v>1</v>
      </c>
      <c r="AE149" s="43">
        <f ca="1">Y146</f>
        <v>51043.79</v>
      </c>
    </row>
    <row r="150" spans="1:35" s="16" customFormat="1" x14ac:dyDescent="0.25">
      <c r="C150" s="17"/>
      <c r="D150" s="18"/>
      <c r="E150" s="18"/>
      <c r="F150" s="18"/>
      <c r="G150" s="18"/>
      <c r="I150" s="19"/>
      <c r="J150" s="20"/>
      <c r="K150" s="3"/>
      <c r="M150" s="4"/>
      <c r="N150" s="21"/>
      <c r="O150" s="1"/>
      <c r="S150" s="39"/>
      <c r="U150" s="39"/>
      <c r="W150" s="39"/>
      <c r="Y150" s="39"/>
      <c r="AA150" s="39"/>
      <c r="AB150" s="1"/>
    </row>
    <row r="151" spans="1:35" x14ac:dyDescent="0.25">
      <c r="A151" s="2" t="s">
        <v>55</v>
      </c>
      <c r="B151" s="2" t="s">
        <v>53</v>
      </c>
      <c r="C151" s="5">
        <f ca="1">RANDBETWEEN(0,9999999)</f>
        <v>9422360</v>
      </c>
      <c r="D151" s="6">
        <f ca="1">RANDBETWEEN(19,20)</f>
        <v>19</v>
      </c>
      <c r="E151" s="6">
        <f ca="1">RANDBETWEEN(0,99)</f>
        <v>99</v>
      </c>
      <c r="F151" s="6">
        <f ca="1">RANDBETWEEN(1,12)</f>
        <v>7</v>
      </c>
      <c r="G151" s="6">
        <f ca="1">(RANDBETWEEN(1,31))</f>
        <v>13</v>
      </c>
      <c r="H151" s="2" t="s">
        <v>32</v>
      </c>
      <c r="I151" s="7">
        <v>3</v>
      </c>
      <c r="J151" s="8">
        <f ca="1">RANDBETWEEN(0,999999)</f>
        <v>195416</v>
      </c>
      <c r="K151" s="4"/>
      <c r="L151" s="2" t="str">
        <f>LEFT(A151 &amp; REPT(" ",15),15)</f>
        <v xml:space="preserve">DONG           </v>
      </c>
      <c r="M151" s="4"/>
      <c r="N151" s="2" t="str">
        <f ca="1">CONCATENATE(L151,B151,TEXT(C151,"00000000"),TEXT(D151,"00"),TEXT(E151,"00"),TEXT(F151,"00"),TEXT(G151,"00"),H151,TEXT(I151,"0"),TEXT(J151,"0000000"))</f>
        <v>DONG           IN0942236019990713C30195416</v>
      </c>
      <c r="P151" s="2">
        <v>0.06</v>
      </c>
      <c r="Q151" s="2" t="str">
        <f t="shared" si="5"/>
        <v>CANOE</v>
      </c>
      <c r="R151" s="2" t="str">
        <f t="shared" si="6"/>
        <v>Fishing Package</v>
      </c>
      <c r="S151" s="37">
        <f t="shared" si="7"/>
        <v>345.45</v>
      </c>
      <c r="T151" s="2">
        <f t="shared" si="8"/>
        <v>0.2</v>
      </c>
      <c r="U151" s="37">
        <f ca="1">ROUND((ROUND((C151/100)*(1+T151),2)+S151+(J151/100))*(1+P151),2)</f>
        <v>122290.01</v>
      </c>
      <c r="V151" s="41">
        <v>1</v>
      </c>
      <c r="W151" s="40">
        <f ca="1">U151</f>
        <v>122290.01</v>
      </c>
      <c r="AC151" s="51" t="str">
        <f>L151</f>
        <v xml:space="preserve">DONG           </v>
      </c>
      <c r="AD151" s="51" t="str">
        <f t="shared" ref="AD151" si="71">B151</f>
        <v>IN</v>
      </c>
      <c r="AE151" s="53">
        <f ca="1">C151/100</f>
        <v>94223.6</v>
      </c>
      <c r="AF151" s="52" t="str">
        <f ca="1">CONCATENATE(F151,"/",G151,"/",E151)</f>
        <v>7/13/99</v>
      </c>
      <c r="AG151" s="51" t="str">
        <f>R151</f>
        <v>Fishing Package</v>
      </c>
      <c r="AH151" s="53">
        <f ca="1">J151/100</f>
        <v>1954.16</v>
      </c>
      <c r="AI151" s="53">
        <f ca="1">U151</f>
        <v>122290.01</v>
      </c>
    </row>
    <row r="152" spans="1:35" s="10" customFormat="1" x14ac:dyDescent="0.25">
      <c r="C152" s="11"/>
      <c r="D152" s="12"/>
      <c r="E152" s="12"/>
      <c r="F152" s="12"/>
      <c r="G152" s="12"/>
      <c r="I152" s="13"/>
      <c r="J152" s="14"/>
      <c r="K152" s="3"/>
      <c r="M152" s="4"/>
      <c r="N152" s="15"/>
      <c r="O152" s="1"/>
      <c r="S152" s="38"/>
      <c r="U152" s="38"/>
      <c r="W152" s="38"/>
      <c r="Y152" s="38"/>
      <c r="AA152" s="38"/>
      <c r="AB152" s="1"/>
    </row>
    <row r="153" spans="1:35" s="10" customFormat="1" x14ac:dyDescent="0.25">
      <c r="C153" s="11"/>
      <c r="D153" s="12"/>
      <c r="E153" s="12"/>
      <c r="F153" s="12"/>
      <c r="G153" s="12"/>
      <c r="I153" s="13"/>
      <c r="J153" s="14"/>
      <c r="K153" s="3"/>
      <c r="M153" s="4"/>
      <c r="N153" s="15"/>
      <c r="O153" s="1"/>
      <c r="S153" s="38"/>
      <c r="U153" s="38"/>
      <c r="W153" s="38"/>
      <c r="Y153" s="38"/>
      <c r="AA153" s="38"/>
      <c r="AB153" s="1"/>
      <c r="AC153" s="10" t="s">
        <v>87</v>
      </c>
      <c r="AD153" s="10" t="s">
        <v>88</v>
      </c>
      <c r="AE153" s="10" t="s">
        <v>90</v>
      </c>
      <c r="AF153" s="10" t="s">
        <v>89</v>
      </c>
    </row>
    <row r="154" spans="1:35" s="10" customFormat="1" x14ac:dyDescent="0.25">
      <c r="C154" s="11"/>
      <c r="D154" s="12"/>
      <c r="E154" s="12"/>
      <c r="F154" s="12"/>
      <c r="G154" s="12"/>
      <c r="I154" s="13"/>
      <c r="J154" s="14"/>
      <c r="K154" s="3"/>
      <c r="M154" s="4"/>
      <c r="N154" s="15"/>
      <c r="O154" s="1"/>
      <c r="S154" s="38"/>
      <c r="U154" s="38"/>
      <c r="W154" s="38"/>
      <c r="X154" s="42">
        <f>X139+V151</f>
        <v>1</v>
      </c>
      <c r="Y154" s="43">
        <f ca="1">Y139+W151</f>
        <v>122290.01</v>
      </c>
      <c r="AA154" s="38"/>
      <c r="AB154" s="1"/>
      <c r="AC154" s="41" t="str">
        <f>B151</f>
        <v>IN</v>
      </c>
      <c r="AD154" s="41" t="str">
        <f>Q151</f>
        <v>CANOE</v>
      </c>
      <c r="AE154" s="41">
        <f>V151</f>
        <v>1</v>
      </c>
      <c r="AF154" s="40">
        <f ca="1">W151</f>
        <v>122290.01</v>
      </c>
    </row>
    <row r="155" spans="1:35" s="10" customFormat="1" x14ac:dyDescent="0.25">
      <c r="C155" s="11"/>
      <c r="D155" s="12"/>
      <c r="E155" s="12"/>
      <c r="F155" s="12"/>
      <c r="G155" s="12"/>
      <c r="I155" s="13"/>
      <c r="J155" s="14"/>
      <c r="K155" s="3"/>
      <c r="M155" s="4"/>
      <c r="N155" s="15"/>
      <c r="O155" s="1"/>
      <c r="S155" s="38"/>
      <c r="U155" s="38"/>
      <c r="W155" s="38"/>
      <c r="Y155" s="38"/>
      <c r="AA155" s="38"/>
      <c r="AB155" s="1"/>
    </row>
    <row r="156" spans="1:35" s="16" customFormat="1" x14ac:dyDescent="0.25">
      <c r="C156" s="17"/>
      <c r="D156" s="18"/>
      <c r="E156" s="18"/>
      <c r="F156" s="18"/>
      <c r="G156" s="18"/>
      <c r="I156" s="19"/>
      <c r="J156" s="20"/>
      <c r="K156" s="3"/>
      <c r="M156" s="4"/>
      <c r="N156" s="21"/>
      <c r="O156" s="1"/>
      <c r="S156" s="39"/>
      <c r="U156" s="39"/>
      <c r="W156" s="39"/>
      <c r="Y156" s="39"/>
      <c r="AA156" s="39"/>
      <c r="AB156" s="1"/>
      <c r="AC156" s="16" t="s">
        <v>91</v>
      </c>
      <c r="AD156" s="16" t="s">
        <v>92</v>
      </c>
      <c r="AE156" s="16" t="s">
        <v>93</v>
      </c>
    </row>
    <row r="157" spans="1:35" s="16" customFormat="1" x14ac:dyDescent="0.25">
      <c r="C157" s="17"/>
      <c r="D157" s="18"/>
      <c r="E157" s="18"/>
      <c r="F157" s="18"/>
      <c r="G157" s="18"/>
      <c r="I157" s="19"/>
      <c r="J157" s="20"/>
      <c r="K157" s="3"/>
      <c r="M157" s="4"/>
      <c r="N157" s="21"/>
      <c r="O157" s="1"/>
      <c r="S157" s="39"/>
      <c r="U157" s="39"/>
      <c r="W157" s="39"/>
      <c r="Y157" s="39"/>
      <c r="Z157" s="16">
        <f>X154+Z149</f>
        <v>42</v>
      </c>
      <c r="AA157" s="39">
        <f ca="1">Y154+AA149</f>
        <v>5423676.129999999</v>
      </c>
      <c r="AB157" s="1"/>
      <c r="AC157" s="42" t="str">
        <f>AD154</f>
        <v>CANOE</v>
      </c>
      <c r="AD157" s="42">
        <f>X154</f>
        <v>1</v>
      </c>
      <c r="AE157" s="43">
        <f ca="1">Y154</f>
        <v>122290.01</v>
      </c>
    </row>
    <row r="158" spans="1:35" s="16" customFormat="1" x14ac:dyDescent="0.25">
      <c r="C158" s="17"/>
      <c r="D158" s="18"/>
      <c r="E158" s="18"/>
      <c r="F158" s="18"/>
      <c r="G158" s="18"/>
      <c r="I158" s="19"/>
      <c r="J158" s="20"/>
      <c r="K158" s="3"/>
      <c r="M158" s="4"/>
      <c r="N158" s="21"/>
      <c r="O158" s="1"/>
      <c r="S158" s="39"/>
      <c r="U158" s="39"/>
      <c r="W158" s="39"/>
      <c r="Y158" s="39"/>
      <c r="AA158" s="39"/>
      <c r="AB158" s="1"/>
    </row>
    <row r="159" spans="1:35" x14ac:dyDescent="0.25">
      <c r="A159" s="2" t="s">
        <v>54</v>
      </c>
      <c r="B159" s="2" t="s">
        <v>53</v>
      </c>
      <c r="C159" s="5">
        <f ca="1">RANDBETWEEN(0,9999999)</f>
        <v>2102017</v>
      </c>
      <c r="D159" s="6">
        <f ca="1">RANDBETWEEN(19,20)</f>
        <v>19</v>
      </c>
      <c r="E159" s="6">
        <f ca="1">RANDBETWEEN(0,99)</f>
        <v>84</v>
      </c>
      <c r="F159" s="6">
        <f ca="1">RANDBETWEEN(1,12)</f>
        <v>12</v>
      </c>
      <c r="G159" s="6">
        <f ca="1">(RANDBETWEEN(1,31))</f>
        <v>8</v>
      </c>
      <c r="H159" s="2" t="s">
        <v>3</v>
      </c>
      <c r="I159" s="7">
        <v>3</v>
      </c>
      <c r="J159" s="8">
        <f ca="1">RANDBETWEEN(0,999999)</f>
        <v>908646</v>
      </c>
      <c r="K159" s="4"/>
      <c r="L159" s="2" t="str">
        <f>LEFT(A159 &amp; REPT(" ",15),15)</f>
        <v xml:space="preserve">DING           </v>
      </c>
      <c r="M159" s="4"/>
      <c r="N159" s="2" t="str">
        <f ca="1">CONCATENATE(L159,B159,TEXT(C159,"00000000"),TEXT(D159,"00"),TEXT(E159,"00"),TEXT(F159,"00"),TEXT(G159,"00"),H159,TEXT(I159,"0"),TEXT(J159,"0000000"))</f>
        <v>DING           IN0210201719841208B30908646</v>
      </c>
      <c r="P159" s="2">
        <v>0.06</v>
      </c>
      <c r="Q159" s="2" t="str">
        <f t="shared" si="5"/>
        <v>BASS BOAT</v>
      </c>
      <c r="R159" s="2" t="str">
        <f t="shared" si="6"/>
        <v>Fishing Package</v>
      </c>
      <c r="S159" s="37">
        <f t="shared" si="7"/>
        <v>345.45</v>
      </c>
      <c r="T159" s="2">
        <f t="shared" si="8"/>
        <v>0.33</v>
      </c>
      <c r="U159" s="37">
        <f ca="1">ROUND((ROUND((C159/100)*(1+T159),2)+S159+(J159/100))*(1+P159),2)</f>
        <v>39632.06</v>
      </c>
      <c r="V159" s="40">
        <v>1</v>
      </c>
      <c r="W159" s="40">
        <f ca="1">W158+U159</f>
        <v>39632.06</v>
      </c>
      <c r="AC159" s="51" t="str">
        <f>L159</f>
        <v xml:space="preserve">DING           </v>
      </c>
      <c r="AD159" s="51" t="str">
        <f t="shared" ref="AD159" si="72">B159</f>
        <v>IN</v>
      </c>
      <c r="AE159" s="53">
        <f ca="1">C159/100</f>
        <v>21020.17</v>
      </c>
      <c r="AF159" s="52" t="str">
        <f ca="1">CONCATENATE(F159,"/",G159,"/",E159)</f>
        <v>12/8/84</v>
      </c>
      <c r="AG159" s="51" t="str">
        <f>R159</f>
        <v>Fishing Package</v>
      </c>
      <c r="AH159" s="53">
        <f ca="1">J159/100</f>
        <v>9086.4599999999991</v>
      </c>
      <c r="AI159" s="53">
        <f ca="1">U159</f>
        <v>39632.06</v>
      </c>
    </row>
    <row r="160" spans="1:35" s="10" customFormat="1" x14ac:dyDescent="0.25">
      <c r="C160" s="11"/>
      <c r="D160" s="12"/>
      <c r="E160" s="12"/>
      <c r="F160" s="12"/>
      <c r="G160" s="12"/>
      <c r="I160" s="13"/>
      <c r="J160" s="14"/>
      <c r="K160" s="3"/>
      <c r="M160" s="4"/>
      <c r="N160" s="15"/>
      <c r="O160" s="1"/>
      <c r="S160" s="38"/>
      <c r="U160" s="38"/>
      <c r="W160" s="38"/>
      <c r="Y160" s="38"/>
      <c r="AA160" s="38"/>
      <c r="AB160" s="1"/>
    </row>
    <row r="161" spans="3:32" s="10" customFormat="1" ht="15.75" thickBot="1" x14ac:dyDescent="0.3">
      <c r="C161" s="11"/>
      <c r="D161" s="12"/>
      <c r="E161" s="12"/>
      <c r="F161" s="12"/>
      <c r="G161" s="12"/>
      <c r="I161" s="13"/>
      <c r="J161" s="14"/>
      <c r="K161" s="3"/>
      <c r="M161" s="4"/>
      <c r="N161" s="15"/>
      <c r="O161" s="1"/>
      <c r="S161" s="38"/>
      <c r="U161" s="38"/>
      <c r="W161" s="38"/>
      <c r="Y161" s="38"/>
      <c r="AA161" s="38"/>
      <c r="AB161" s="1"/>
      <c r="AC161" s="10" t="s">
        <v>87</v>
      </c>
      <c r="AD161" s="10" t="s">
        <v>88</v>
      </c>
      <c r="AE161" s="10" t="s">
        <v>90</v>
      </c>
      <c r="AF161" s="10" t="s">
        <v>89</v>
      </c>
    </row>
    <row r="162" spans="3:32" s="10" customFormat="1" ht="16.5" thickTop="1" thickBot="1" x14ac:dyDescent="0.3">
      <c r="C162" s="11"/>
      <c r="D162" s="12"/>
      <c r="E162" s="12"/>
      <c r="F162" s="12"/>
      <c r="G162" s="12"/>
      <c r="I162" s="13"/>
      <c r="J162" s="14"/>
      <c r="K162" s="3"/>
      <c r="M162" s="4"/>
      <c r="N162" s="15"/>
      <c r="O162" s="1"/>
      <c r="S162" s="38"/>
      <c r="U162" s="38"/>
      <c r="W162" s="38"/>
      <c r="X162" s="46">
        <f>X147+V159</f>
        <v>1</v>
      </c>
      <c r="Y162" s="47">
        <f ca="1">Y147+W159</f>
        <v>39632.06</v>
      </c>
      <c r="AA162" s="38"/>
      <c r="AB162" s="1"/>
      <c r="AC162" s="41" t="str">
        <f>B159</f>
        <v>IN</v>
      </c>
      <c r="AD162" s="41" t="str">
        <f>Q159</f>
        <v>BASS BOAT</v>
      </c>
      <c r="AE162" s="41">
        <f>V159</f>
        <v>1</v>
      </c>
      <c r="AF162" s="40">
        <f ca="1">W159</f>
        <v>39632.06</v>
      </c>
    </row>
    <row r="163" spans="3:32" s="10" customFormat="1" ht="15.75" thickTop="1" x14ac:dyDescent="0.25">
      <c r="C163" s="11"/>
      <c r="D163" s="12"/>
      <c r="E163" s="12"/>
      <c r="F163" s="12"/>
      <c r="G163" s="12"/>
      <c r="I163" s="13"/>
      <c r="J163" s="14"/>
      <c r="K163" s="3"/>
      <c r="M163" s="4"/>
      <c r="N163" s="15"/>
      <c r="O163" s="1"/>
      <c r="S163" s="38"/>
      <c r="U163" s="38"/>
      <c r="W163" s="38"/>
      <c r="Y163" s="38"/>
      <c r="AA163" s="38"/>
      <c r="AB163" s="1"/>
    </row>
    <row r="164" spans="3:32" s="16" customFormat="1" ht="15.75" thickBot="1" x14ac:dyDescent="0.3">
      <c r="C164" s="17"/>
      <c r="D164" s="18"/>
      <c r="E164" s="18"/>
      <c r="F164" s="18"/>
      <c r="G164" s="18"/>
      <c r="I164" s="19"/>
      <c r="J164" s="20"/>
      <c r="K164" s="3"/>
      <c r="M164" s="4"/>
      <c r="N164" s="21"/>
      <c r="O164" s="1"/>
      <c r="S164" s="39"/>
      <c r="U164" s="39"/>
      <c r="W164" s="39"/>
      <c r="Y164" s="39"/>
      <c r="AA164" s="39"/>
      <c r="AB164" s="1"/>
      <c r="AC164" s="16" t="s">
        <v>91</v>
      </c>
      <c r="AD164" s="16" t="s">
        <v>92</v>
      </c>
      <c r="AE164" s="16" t="s">
        <v>93</v>
      </c>
    </row>
    <row r="165" spans="3:32" s="16" customFormat="1" ht="16.5" thickTop="1" thickBot="1" x14ac:dyDescent="0.3">
      <c r="C165" s="17"/>
      <c r="D165" s="18"/>
      <c r="E165" s="18"/>
      <c r="F165" s="18"/>
      <c r="G165" s="18"/>
      <c r="I165" s="19"/>
      <c r="J165" s="20"/>
      <c r="K165" s="3"/>
      <c r="M165" s="4"/>
      <c r="N165" s="21"/>
      <c r="O165" s="1"/>
      <c r="S165" s="39"/>
      <c r="U165" s="39"/>
      <c r="W165" s="39"/>
      <c r="Y165" s="39"/>
      <c r="Z165" s="44">
        <f>X162+Z157</f>
        <v>43</v>
      </c>
      <c r="AA165" s="45">
        <f ca="1">Y162+AA157</f>
        <v>5463308.1899999985</v>
      </c>
      <c r="AB165" s="1"/>
      <c r="AC165" s="42" t="str">
        <f>AD162</f>
        <v>BASS BOAT</v>
      </c>
      <c r="AD165" s="42">
        <f>X162</f>
        <v>1</v>
      </c>
      <c r="AE165" s="43">
        <f ca="1">Y162</f>
        <v>39632.06</v>
      </c>
    </row>
    <row r="166" spans="3:32" s="16" customFormat="1" ht="16.5" thickTop="1" thickBot="1" x14ac:dyDescent="0.3">
      <c r="C166" s="17"/>
      <c r="D166" s="18"/>
      <c r="E166" s="18"/>
      <c r="F166" s="18"/>
      <c r="G166" s="18"/>
      <c r="I166" s="19"/>
      <c r="J166" s="20"/>
      <c r="K166" s="3"/>
      <c r="M166" s="4"/>
      <c r="N166" s="21"/>
      <c r="O166" s="1"/>
      <c r="S166" s="39"/>
      <c r="U166" s="39"/>
      <c r="W166" s="39"/>
      <c r="Y166" s="39"/>
      <c r="AA166" s="39"/>
      <c r="AB166" s="1"/>
    </row>
    <row r="167" spans="3:32" ht="16.5" thickTop="1" thickBot="1" x14ac:dyDescent="0.3">
      <c r="L167" s="2" t="str">
        <f>LEFT(A167 &amp; REPT(" ",15),15)</f>
        <v xml:space="preserve">               </v>
      </c>
      <c r="M167" s="4"/>
      <c r="N167" s="9"/>
      <c r="AC167" s="44"/>
      <c r="AD167" s="44"/>
      <c r="AE167" s="44"/>
    </row>
    <row r="168" spans="3:32" ht="16.5" thickTop="1" thickBot="1" x14ac:dyDescent="0.3">
      <c r="L168" s="2" t="str">
        <f t="shared" ref="L168:L169" si="73">LEFT(A168 &amp; REPT(" ",15),15)</f>
        <v xml:space="preserve">               </v>
      </c>
      <c r="M168" s="4"/>
      <c r="N168" s="9"/>
      <c r="AC168" s="44" t="s">
        <v>94</v>
      </c>
      <c r="AD168" s="44" t="s">
        <v>95</v>
      </c>
      <c r="AE168" s="44"/>
    </row>
    <row r="169" spans="3:32" ht="16.5" thickTop="1" thickBot="1" x14ac:dyDescent="0.3">
      <c r="L169" s="2" t="str">
        <f t="shared" si="73"/>
        <v xml:space="preserve">               </v>
      </c>
      <c r="M169" s="4"/>
      <c r="N169" s="9"/>
      <c r="AC169" s="44">
        <f>Z165</f>
        <v>43</v>
      </c>
      <c r="AD169" s="45">
        <f ca="1">AA165</f>
        <v>5463308.1899999985</v>
      </c>
      <c r="AE169" s="44"/>
    </row>
    <row r="170" spans="3:32" ht="15.75" thickTop="1" x14ac:dyDescent="0.25"/>
  </sheetData>
  <mergeCells count="5">
    <mergeCell ref="P1:AA1"/>
    <mergeCell ref="A2:J2"/>
    <mergeCell ref="A1:N1"/>
    <mergeCell ref="D3:E3"/>
    <mergeCell ref="AC1:A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Ford</dc:creator>
  <cp:lastModifiedBy>Curtis Ford</cp:lastModifiedBy>
  <dcterms:created xsi:type="dcterms:W3CDTF">2020-01-07T14:40:57Z</dcterms:created>
  <dcterms:modified xsi:type="dcterms:W3CDTF">2020-01-09T03:07:43Z</dcterms:modified>
</cp:coreProperties>
</file>