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LordCurtis.AEGON\Documents\cb\Resume\"/>
    </mc:Choice>
  </mc:AlternateContent>
  <bookViews>
    <workbookView xWindow="-20" yWindow="300" windowWidth="19220" windowHeight="3380" tabRatio="854" firstSheet="2" activeTab="2"/>
  </bookViews>
  <sheets>
    <sheet name="Additional (opt)" sheetId="15" state="hidden" r:id="rId1"/>
    <sheet name="Integration Drawing (opt)" sheetId="16" state="hidden" r:id="rId2"/>
    <sheet name="Instructions" sheetId="27" r:id="rId3"/>
    <sheet name="design assumptions" sheetId="33" r:id="rId4"/>
    <sheet name="project requirements" sheetId="22" r:id="rId5"/>
    <sheet name="data production planning DPP" sheetId="24" r:id="rId6"/>
    <sheet name="DB sizing" sheetId="34" r:id="rId7"/>
    <sheet name="solution synopsis drawing" sheetId="21" r:id="rId8"/>
    <sheet name="server resources" sheetId="9" r:id="rId9"/>
    <sheet name="storage requirements" sheetId="12" r:id="rId10"/>
    <sheet name="Network Resources" sheetId="8" state="hidden" r:id="rId11"/>
    <sheet name="network design" sheetId="23" r:id="rId12"/>
    <sheet name="storage specs" sheetId="28" r:id="rId13"/>
    <sheet name="server specs" sheetId="29" r:id="rId14"/>
    <sheet name="references" sheetId="26" r:id="rId15"/>
  </sheets>
  <externalReferences>
    <externalReference r:id="rId16"/>
  </externalReferences>
  <definedNames>
    <definedName name="_xlnm._FilterDatabase" localSheetId="8" hidden="1">'server resources'!$A$6:$A$54</definedName>
    <definedName name="_xlnm._FilterDatabase" localSheetId="9" hidden="1">'storage requirements'!$A$2:$A$51</definedName>
    <definedName name="AHEI_DB_800_virtual_linux">#REF!</definedName>
    <definedName name="AHEI_VNA_SAS__thin_proxy__8.0.0_x86_virtual_Oracle_Linux_6.3__64_bit">#REF!</definedName>
    <definedName name="col_server">#REF!</definedName>
    <definedName name="col_sizing">#REF!</definedName>
    <definedName name="HTML_CodePage" hidden="1">1252</definedName>
    <definedName name="HTML_Control" localSheetId="8" hidden="1">{"'AS + WFM'!$A$1:$H$226","'DB'!$A$1:$H$226","'RS 1'!$A$1:$H$227"}</definedName>
    <definedName name="HTML_Control" hidden="1">{"'AS + WFM'!$A$1:$H$226","'DB'!$A$1:$H$226","'RS 1'!$A$1:$H$227"}</definedName>
    <definedName name="HTML_Description" hidden="1">""</definedName>
    <definedName name="HTML_Email" hidden="1">"gilbert.hersschens.gh@belux.agfa.com"</definedName>
    <definedName name="HTML_Header" hidden="1">"Site_Id"</definedName>
    <definedName name="HTML_LastUpdate" hidden="1">"03/07/98"</definedName>
    <definedName name="HTML_LineAfter" hidden="1">FALSE</definedName>
    <definedName name="HTML_LineBefore" hidden="1">FALSE</definedName>
    <definedName name="HTML_Name" hidden="1">"G. Hersschens"</definedName>
    <definedName name="HTML_OBDlg2" hidden="1">TRUE</definedName>
    <definedName name="HTML_OBDlg4" hidden="1">TRUE</definedName>
    <definedName name="HTML_OS" hidden="1">0</definedName>
    <definedName name="HTML_PathFile" hidden="1">"D:\Agfa\Projecten\CHU Liège\MyHTML.htm"</definedName>
    <definedName name="HTML_Title" hidden="1">"IPO IMPAX CHU V3"</definedName>
    <definedName name="stbl_AHEI_database_800_virtual_linux">[1]tbl_erver_sizing!$A$3:$O$6</definedName>
  </definedNames>
  <calcPr calcId="162913"/>
</workbook>
</file>

<file path=xl/calcChain.xml><?xml version="1.0" encoding="utf-8"?>
<calcChain xmlns="http://schemas.openxmlformats.org/spreadsheetml/2006/main">
  <c r="F36" i="12" l="1"/>
  <c r="K47" i="12"/>
  <c r="L47" i="12"/>
  <c r="K48" i="12"/>
  <c r="L48" i="12"/>
  <c r="H48" i="12"/>
  <c r="G48" i="12"/>
  <c r="H47" i="12"/>
  <c r="G47" i="12"/>
  <c r="L40" i="12"/>
  <c r="K40" i="12"/>
  <c r="L39" i="12"/>
  <c r="K39" i="12"/>
  <c r="G40" i="12"/>
  <c r="H40" i="12"/>
  <c r="H39" i="12"/>
  <c r="G39" i="12"/>
  <c r="G49" i="12" l="1"/>
  <c r="G67" i="12" s="1"/>
  <c r="L15" i="12"/>
  <c r="H15" i="12"/>
  <c r="K14" i="12"/>
  <c r="G14" i="12"/>
  <c r="G80" i="9" l="1"/>
  <c r="I64" i="9"/>
  <c r="H64" i="9"/>
  <c r="G64" i="9"/>
  <c r="S35" i="9"/>
  <c r="R35" i="9"/>
  <c r="Q35" i="9"/>
  <c r="Q36" i="9"/>
  <c r="P35" i="9"/>
  <c r="I35" i="9"/>
  <c r="H35" i="9"/>
  <c r="G35" i="9"/>
  <c r="F35" i="9"/>
  <c r="S29" i="9"/>
  <c r="R29" i="9"/>
  <c r="Q29" i="9"/>
  <c r="P29" i="9"/>
  <c r="I29" i="9"/>
  <c r="H29" i="9"/>
  <c r="G29" i="9"/>
  <c r="F29" i="9"/>
  <c r="S17" i="9"/>
  <c r="R17" i="9"/>
  <c r="Q17" i="9"/>
  <c r="P17" i="9"/>
  <c r="I17" i="9"/>
  <c r="H17" i="9"/>
  <c r="G17" i="9"/>
  <c r="F17" i="9"/>
  <c r="S11" i="9"/>
  <c r="R11" i="9"/>
  <c r="Q11" i="9"/>
  <c r="P11" i="9"/>
  <c r="I11" i="9"/>
  <c r="H11" i="9"/>
  <c r="G11" i="9"/>
  <c r="S9" i="9"/>
  <c r="R9" i="9"/>
  <c r="Q9" i="9"/>
  <c r="P9" i="9"/>
  <c r="I9" i="9"/>
  <c r="H9" i="9"/>
  <c r="G9" i="9"/>
  <c r="F9" i="9"/>
  <c r="S40" i="9"/>
  <c r="R40" i="9"/>
  <c r="Q40" i="9"/>
  <c r="P40" i="9"/>
  <c r="I40" i="9"/>
  <c r="H40" i="9"/>
  <c r="G40" i="9"/>
  <c r="F40" i="9"/>
  <c r="S33" i="9"/>
  <c r="R33" i="9"/>
  <c r="Q33" i="9"/>
  <c r="P33" i="9"/>
  <c r="I33" i="9"/>
  <c r="H33" i="9"/>
  <c r="G33" i="9"/>
  <c r="F33" i="9"/>
  <c r="S32" i="9"/>
  <c r="R32" i="9"/>
  <c r="Q32" i="9"/>
  <c r="P32" i="9"/>
  <c r="I32" i="9"/>
  <c r="H32" i="9"/>
  <c r="G32" i="9"/>
  <c r="F32" i="9"/>
  <c r="S95" i="9"/>
  <c r="S97" i="9" s="1"/>
  <c r="R95" i="9"/>
  <c r="R97" i="9" s="1"/>
  <c r="I95" i="9"/>
  <c r="I97" i="9" s="1"/>
  <c r="H95" i="9"/>
  <c r="H97" i="9" s="1"/>
  <c r="F95" i="9"/>
  <c r="I58" i="9" l="1"/>
  <c r="H58" i="9"/>
  <c r="G58" i="9"/>
  <c r="F58" i="9"/>
  <c r="S37" i="9"/>
  <c r="R37" i="9"/>
  <c r="Q37" i="9"/>
  <c r="P37" i="9"/>
  <c r="I37" i="9"/>
  <c r="H37" i="9"/>
  <c r="G37" i="9"/>
  <c r="F37" i="9"/>
  <c r="S34" i="9"/>
  <c r="R34" i="9"/>
  <c r="Q34" i="9"/>
  <c r="P34" i="9"/>
  <c r="I34" i="9"/>
  <c r="H34" i="9"/>
  <c r="G34" i="9"/>
  <c r="F34" i="9"/>
  <c r="S8" i="9"/>
  <c r="R8" i="9"/>
  <c r="Q8" i="9"/>
  <c r="P8" i="9"/>
  <c r="I8" i="9"/>
  <c r="H8" i="9"/>
  <c r="G8" i="9"/>
  <c r="F8" i="9"/>
  <c r="S24" i="9"/>
  <c r="R24" i="9"/>
  <c r="Q24" i="9"/>
  <c r="P24" i="9"/>
  <c r="S23" i="9"/>
  <c r="R23" i="9"/>
  <c r="Q23" i="9"/>
  <c r="P23" i="9"/>
  <c r="S22" i="9"/>
  <c r="R22" i="9"/>
  <c r="Q22" i="9"/>
  <c r="P22" i="9"/>
  <c r="I24" i="9"/>
  <c r="H24" i="9"/>
  <c r="G24" i="9"/>
  <c r="F24" i="9"/>
  <c r="I23" i="9"/>
  <c r="H23" i="9"/>
  <c r="G23" i="9"/>
  <c r="F23" i="9"/>
  <c r="I22" i="9"/>
  <c r="H22" i="9"/>
  <c r="G22" i="9"/>
  <c r="F22" i="9"/>
  <c r="S28" i="9"/>
  <c r="R28" i="9"/>
  <c r="Q28" i="9"/>
  <c r="P28" i="9"/>
  <c r="I28" i="9"/>
  <c r="H28" i="9"/>
  <c r="G28" i="9"/>
  <c r="F28" i="9"/>
  <c r="I29" i="12" l="1"/>
  <c r="K8" i="12" l="1"/>
  <c r="I30" i="12"/>
  <c r="I31" i="12" l="1"/>
  <c r="S54" i="9"/>
  <c r="S55" i="9" s="1"/>
  <c r="I54" i="9"/>
  <c r="I55" i="9" s="1"/>
  <c r="H54" i="9"/>
  <c r="H55" i="9" s="1"/>
  <c r="R54" i="9"/>
  <c r="R55" i="9" s="1"/>
  <c r="P54" i="9"/>
  <c r="K7" i="12" s="1"/>
  <c r="F54" i="9"/>
  <c r="G7" i="12" s="1"/>
  <c r="S13" i="9"/>
  <c r="S14" i="9" s="1"/>
  <c r="I66" i="9"/>
  <c r="I67" i="9" s="1"/>
  <c r="H66" i="9"/>
  <c r="H67" i="9" s="1"/>
  <c r="F66" i="9"/>
  <c r="G8" i="12" s="1"/>
  <c r="F85" i="9" l="1"/>
  <c r="H75" i="9" l="1"/>
  <c r="P13" i="9" l="1"/>
  <c r="K6" i="12" s="1"/>
  <c r="F13" i="9"/>
  <c r="S85" i="9"/>
  <c r="S87" i="9" s="1"/>
  <c r="R85" i="9"/>
  <c r="R87" i="9" s="1"/>
  <c r="S75" i="9"/>
  <c r="R75" i="9"/>
  <c r="R13" i="9"/>
  <c r="R14" i="9" s="1"/>
  <c r="H13" i="9"/>
  <c r="H14" i="9" s="1"/>
  <c r="I13" i="9"/>
  <c r="I14" i="9" s="1"/>
  <c r="K29" i="12" l="1"/>
  <c r="L25" i="12"/>
  <c r="K30" i="12"/>
  <c r="K31" i="12" s="1"/>
  <c r="K55" i="12" s="1"/>
  <c r="G6" i="12"/>
  <c r="I85" i="9"/>
  <c r="I87" i="9" s="1"/>
  <c r="H85" i="9"/>
  <c r="H87" i="9" s="1"/>
  <c r="G29" i="12" l="1"/>
  <c r="H25" i="12"/>
  <c r="G30" i="12"/>
  <c r="G31" i="12" s="1"/>
  <c r="G55" i="12" s="1"/>
  <c r="H29" i="12" l="1"/>
  <c r="H30" i="12"/>
  <c r="I75" i="9"/>
  <c r="H31" i="12" l="1"/>
  <c r="H49" i="12" s="1"/>
  <c r="H67" i="12" s="1"/>
  <c r="L30" i="12"/>
  <c r="M30" i="12"/>
  <c r="M29" i="12"/>
  <c r="L29" i="12"/>
  <c r="I55" i="12"/>
  <c r="M31" i="12" l="1"/>
  <c r="M55" i="12" s="1"/>
  <c r="L31" i="12"/>
  <c r="L55" i="12" s="1"/>
  <c r="H55" i="12"/>
  <c r="G56" i="12" s="1"/>
  <c r="L41" i="12" l="1"/>
  <c r="K56" i="12"/>
  <c r="K41" i="12"/>
  <c r="K61" i="12" s="1"/>
  <c r="H41" i="12"/>
  <c r="H61" i="12" s="1"/>
  <c r="L49" i="12" l="1"/>
  <c r="L67" i="12" s="1"/>
  <c r="L61" i="12"/>
  <c r="K49" i="12"/>
  <c r="K67" i="12" s="1"/>
  <c r="G41" i="12"/>
  <c r="G61" i="12" s="1"/>
  <c r="M61" i="12" l="1"/>
  <c r="M67" i="12" s="1"/>
  <c r="K68" i="12" s="1"/>
  <c r="K62" i="12" l="1"/>
  <c r="I61" i="12"/>
  <c r="I67" i="12" s="1"/>
  <c r="G62" i="12" l="1"/>
  <c r="G68" i="12" s="1"/>
</calcChain>
</file>

<file path=xl/comments1.xml><?xml version="1.0" encoding="utf-8"?>
<comments xmlns="http://schemas.openxmlformats.org/spreadsheetml/2006/main">
  <authors>
    <author>Lukas Gut</author>
  </authors>
  <commentList>
    <comment ref="B27" authorId="0" shapeId="0">
      <text>
        <r>
          <rPr>
            <b/>
            <sz val="9"/>
            <color indexed="81"/>
            <rFont val="Tahoma"/>
            <family val="2"/>
          </rPr>
          <t>Lukas Gut:</t>
        </r>
        <r>
          <rPr>
            <sz val="9"/>
            <color indexed="81"/>
            <rFont val="Tahoma"/>
            <family val="2"/>
          </rPr>
          <t xml:space="preserve">
With exception from Enterprise Imaging Standalone and Standalone Premium, BI is always pre-deployed on the Enterprise Imaging 8.0.0 platform (rfr above).
As such, the existing Enterprise Imaging platform needs to provision for the extra required resources for the EI 8.0.0 BI VM as per specifications in tables below
Business Intelligence 8.0.0 consists – amongst other - of a database (DB), and a Business
Intelligence (BI) logical component based on the Oracle Business Intelligence (OBI) solution suite.
Agfa HealthCare Enterprise Imaging Business Intelligence will provide business intelligence on the
Agfa HealthCare Enterprise Imaging solution, allowing healthcare managers and organizations
using Enterprise Imaging or Enterprise Imaging for Radiology/Cardiology to get a better
understanding of the operations within their department and/or hospital and base their decisions
on accurate statistics.
This product will replace and extend the functionality of Agility Management Reports.</t>
        </r>
      </text>
    </comment>
    <comment ref="O27" authorId="0" shapeId="0">
      <text>
        <r>
          <rPr>
            <b/>
            <sz val="9"/>
            <color indexed="81"/>
            <rFont val="Tahoma"/>
            <family val="2"/>
          </rPr>
          <t>Lukas Gut:</t>
        </r>
        <r>
          <rPr>
            <sz val="9"/>
            <color indexed="81"/>
            <rFont val="Tahoma"/>
            <family val="2"/>
          </rPr>
          <t xml:space="preserve">
Note on Oracle DB sizing: BI loads maximum 2 years of data from the CSP DB; the size of the
EI 8.0.0 BI DB is therefore limited.</t>
        </r>
      </text>
    </comment>
    <comment ref="S27" authorId="0" shapeId="0">
      <text>
        <r>
          <rPr>
            <b/>
            <sz val="9"/>
            <color indexed="81"/>
            <rFont val="Tahoma"/>
            <family val="2"/>
          </rPr>
          <t>Lukas Gut:</t>
        </r>
        <r>
          <rPr>
            <sz val="9"/>
            <color indexed="81"/>
            <rFont val="Tahoma"/>
            <family val="2"/>
          </rPr>
          <t xml:space="preserve">
Yes – ~20 GB
Note: BI works without the RMAN redo logs. Backups are created by a data-pump
mechanism.
~15% of the AMR database requires a backup (data-pump export to backup volume )
~85% of the AMR is data uploaded from the EI CSP/Agility database ( data warehouse)
No redo log files.</t>
        </r>
      </text>
    </comment>
    <comment ref="B62" authorId="0" shapeId="0">
      <text>
        <r>
          <rPr>
            <b/>
            <sz val="9"/>
            <color indexed="81"/>
            <rFont val="Tahoma"/>
            <family val="2"/>
          </rPr>
          <t>Lukas Gut:</t>
        </r>
        <r>
          <rPr>
            <sz val="9"/>
            <color indexed="81"/>
            <rFont val="Tahoma"/>
            <family val="2"/>
          </rPr>
          <t xml:space="preserve">
Dual Data Center setups require a VMware vCenter server Appliance in each Data Centre.</t>
        </r>
      </text>
    </comment>
    <comment ref="B63" authorId="0" shapeId="0">
      <text>
        <r>
          <rPr>
            <b/>
            <sz val="9"/>
            <color indexed="81"/>
            <rFont val="Tahoma"/>
            <family val="2"/>
          </rPr>
          <t>Lukas Gut:</t>
        </r>
        <r>
          <rPr>
            <sz val="9"/>
            <color indexed="81"/>
            <rFont val="Tahoma"/>
            <family val="2"/>
          </rPr>
          <t xml:space="preserve">
VMware SRM (Site Recovery Manager) can be added to the design to facilitate an automated (but manually triggered!) fail over.</t>
        </r>
      </text>
    </comment>
    <comment ref="B65" authorId="0" shapeId="0">
      <text>
        <r>
          <rPr>
            <b/>
            <sz val="9"/>
            <color indexed="81"/>
            <rFont val="Tahoma"/>
            <family val="2"/>
          </rPr>
          <t>Lukas Gut:</t>
        </r>
        <r>
          <rPr>
            <sz val="9"/>
            <color indexed="81"/>
            <rFont val="Tahoma"/>
            <family val="2"/>
          </rPr>
          <t xml:space="preserve">
For a High-Availability / Failover configuration a set of additional VMware applications are required (vDP – vSOM) these will be installed only in &gt;150.000 Studies/ Year configurations. </t>
        </r>
      </text>
    </comment>
    <comment ref="B67" authorId="0" shapeId="0">
      <text>
        <r>
          <rPr>
            <b/>
            <sz val="9"/>
            <color indexed="81"/>
            <rFont val="Tahoma"/>
            <family val="2"/>
          </rPr>
          <t>Lukas Gut:</t>
        </r>
        <r>
          <rPr>
            <sz val="9"/>
            <color indexed="81"/>
            <rFont val="Tahoma"/>
            <family val="2"/>
          </rPr>
          <t xml:space="preserve">
For a High-Availability / Failover configuration a set of additional VMware applications are required (vDP – vSOM) these will be installed only in &gt;150.000 Studies/ Year configurations. </t>
        </r>
      </text>
    </comment>
  </commentList>
</comments>
</file>

<file path=xl/sharedStrings.xml><?xml version="1.0" encoding="utf-8"?>
<sst xmlns="http://schemas.openxmlformats.org/spreadsheetml/2006/main" count="2524" uniqueCount="740">
  <si>
    <t>Cluster</t>
  </si>
  <si>
    <t>Bandwidth</t>
  </si>
  <si>
    <t>2 x 1 Gbps</t>
  </si>
  <si>
    <t>Total</t>
  </si>
  <si>
    <t xml:space="preserve">Total </t>
  </si>
  <si>
    <t>Network</t>
  </si>
  <si>
    <t>Remarks</t>
  </si>
  <si>
    <t>vCPU 
[#]</t>
  </si>
  <si>
    <t>vMEM 
[GB]</t>
  </si>
  <si>
    <t>Production network</t>
  </si>
  <si>
    <t>Test network</t>
  </si>
  <si>
    <t xml:space="preserve">ICIS Application </t>
  </si>
  <si>
    <t>Management</t>
  </si>
  <si>
    <t>Hospital Production</t>
  </si>
  <si>
    <t xml:space="preserve">ICIS Application  </t>
  </si>
  <si>
    <t>Storage</t>
  </si>
  <si>
    <t>vSphere 
HW ver.</t>
  </si>
  <si>
    <t xml:space="preserve">Enterprise Imaging - Network Resources </t>
  </si>
  <si>
    <t>4 on board 1Gbps NIC
1 x 4 port add-on 1Gbps NIC</t>
  </si>
  <si>
    <t>Linux</t>
  </si>
  <si>
    <t>Application 
HA Cluster</t>
  </si>
  <si>
    <t>Physical NICS</t>
  </si>
  <si>
    <t>Database vSphere
HA Cluster</t>
  </si>
  <si>
    <t>Test Cluster</t>
  </si>
  <si>
    <t>Type</t>
  </si>
  <si>
    <t>Platform</t>
  </si>
  <si>
    <t>OS</t>
  </si>
  <si>
    <t>/backup</t>
  </si>
  <si>
    <t xml:space="preserve"> </t>
  </si>
  <si>
    <t>Cent OS</t>
  </si>
  <si>
    <t>CentOS</t>
  </si>
  <si>
    <t>Component</t>
  </si>
  <si>
    <t>Solaris 10</t>
  </si>
  <si>
    <t>Operating system</t>
  </si>
  <si>
    <t>n/a</t>
  </si>
  <si>
    <t>Total resources:</t>
  </si>
  <si>
    <t>BACKUP (G:\)</t>
  </si>
  <si>
    <t>/cache</t>
  </si>
  <si>
    <t>/wado2cache</t>
  </si>
  <si>
    <t>/dbase</t>
  </si>
  <si>
    <t>/online</t>
  </si>
  <si>
    <t>ESXi</t>
  </si>
  <si>
    <t>/data</t>
  </si>
  <si>
    <t>/dbbackup</t>
  </si>
  <si>
    <t>Data</t>
  </si>
  <si>
    <t>nfs</t>
  </si>
  <si>
    <t>OL 6.6 64 bit</t>
  </si>
  <si>
    <t>W2012R2 64 bit</t>
  </si>
  <si>
    <t>Win2008R2 64 bit</t>
  </si>
  <si>
    <t>CACHE (H:\)</t>
  </si>
  <si>
    <t>/nl_archive</t>
  </si>
  <si>
    <t>CACHE (F:\)</t>
  </si>
  <si>
    <t>go back</t>
  </si>
  <si>
    <t>MEM 
[GB]</t>
  </si>
  <si>
    <t>W2K8 R2</t>
  </si>
  <si>
    <t>W2K12R2 64 bit</t>
  </si>
  <si>
    <t>VMFS</t>
  </si>
  <si>
    <t>vSphere vCenter  5.5</t>
  </si>
  <si>
    <t xml:space="preserve">vSphere vMA  </t>
  </si>
  <si>
    <t xml:space="preserve">vSphere vSOM An vSOM 5.8 Anal. </t>
  </si>
  <si>
    <t xml:space="preserve">vSphere vSOM UI 5.8 UI  </t>
  </si>
  <si>
    <t>vSphere SRM  5.x</t>
  </si>
  <si>
    <t>…</t>
  </si>
  <si>
    <t>AHEI GTI Server</t>
  </si>
  <si>
    <t>AHEI CSP Database (&lt;1 Million)</t>
  </si>
  <si>
    <t>OL 6.3 64-bit</t>
  </si>
  <si>
    <t>DB (E:\)</t>
  </si>
  <si>
    <t>vSphere Cluster</t>
  </si>
  <si>
    <t xml:space="preserve">vLAN layout (per vSphere cluster type) </t>
  </si>
  <si>
    <t>Physical Network Interface cards (# of NICS)</t>
  </si>
  <si>
    <t>Uplinks to hospital switch (# of ports)</t>
  </si>
  <si>
    <t>Database 
Cluster</t>
  </si>
  <si>
    <t>Gbps: 2 x 4 Gbps 
10Gbps:  n/a
ILO:  2 x 100Mbps</t>
  </si>
  <si>
    <t>Application 
Cluster</t>
  </si>
  <si>
    <t>Gbps: 2 x 8 Gbps 
10Gbps:  n/a
ILO:  2 x 100Mbps</t>
  </si>
  <si>
    <t>Production network
Application network
Storage network
Management network</t>
  </si>
  <si>
    <t>4 x onboard NIC
4 x add-on NIC</t>
  </si>
  <si>
    <t>Gigabit:  2 x 12 Gbps
100 Mbit: 4 x 100 Mbps</t>
  </si>
  <si>
    <t>Test network (optional)</t>
  </si>
  <si>
    <t>Pictures &amp; Symbols for Enterprise Imaging platform documentation (PDD’s, design doc’s, …)</t>
  </si>
  <si>
    <t>Oracle SE1</t>
  </si>
  <si>
    <t>OL 6.7 64 bit</t>
  </si>
  <si>
    <t>Total: 2 x 1 socket 16 cores 64GB RAM (AMD)</t>
  </si>
  <si>
    <t>N+1 design only</t>
  </si>
  <si>
    <t>OL 6.3 64 bit</t>
  </si>
  <si>
    <t>multi server oonly</t>
  </si>
  <si>
    <t>cores 
[#]</t>
  </si>
  <si>
    <t>Facility  1
ESX(i) cluster</t>
  </si>
  <si>
    <t>VMware ESX 5.5 Application Cluster</t>
  </si>
  <si>
    <t xml:space="preserve">VMware ESX 5.5 Application Cluster </t>
  </si>
  <si>
    <t>VMware ESX 5.5 Database Cluster</t>
  </si>
  <si>
    <t>DL385G8 1s 16c</t>
  </si>
  <si>
    <t>Phyical x86 XYZ
server 1</t>
  </si>
  <si>
    <t>Phyical x86 XYZ
server 2</t>
  </si>
  <si>
    <t>Facility  2
ESX(i) cluster</t>
  </si>
  <si>
    <t>NAS</t>
  </si>
  <si>
    <t>SAN</t>
  </si>
  <si>
    <t xml:space="preserve">VMDK 
Size [GB]
</t>
  </si>
  <si>
    <t>VMDK 
Size [GB]</t>
  </si>
  <si>
    <t>No</t>
  </si>
  <si>
    <t>filestore</t>
  </si>
  <si>
    <t xml:space="preserve">Dell R730 </t>
  </si>
  <si>
    <t>W2K12 R2 64 bit</t>
  </si>
  <si>
    <t>Windows</t>
  </si>
  <si>
    <t xml:space="preserve">2 x 6 </t>
  </si>
  <si>
    <t>IMPAX BI</t>
  </si>
  <si>
    <t>TeraRecon iNtuition Rendering Server</t>
  </si>
  <si>
    <t xml:space="preserve">Purpose of this document: 
</t>
  </si>
  <si>
    <t>How to use this document:</t>
  </si>
  <si>
    <t xml:space="preserve">Enterprise Imaging  as well as IMPAX platform designs are built on a combination of modular building blocks: one or more mandatory core components  (EI DB, CSP, CWP, BI …) and - depending on the application needs and project requirements  – one or more optional components (VNA, Teaching Files,  Transfer…).  
</t>
  </si>
  <si>
    <t>VMFS datastore</t>
  </si>
  <si>
    <t>BCDR  (RTO, RPO) :</t>
  </si>
  <si>
    <t>Physical DC locations:</t>
  </si>
  <si>
    <t>Platform Synopsis Drawing</t>
  </si>
  <si>
    <t xml:space="preserve">Project Information </t>
  </si>
  <si>
    <t>Target SLA</t>
  </si>
  <si>
    <t>Uptime [%]</t>
  </si>
  <si>
    <t>availability level [HW, SW]</t>
  </si>
  <si>
    <t>Inventory</t>
  </si>
  <si>
    <t>* Project duration</t>
  </si>
  <si>
    <t>* Project start date</t>
  </si>
  <si>
    <t>* Project name</t>
  </si>
  <si>
    <t>* Customer name</t>
  </si>
  <si>
    <t>* Solution Scope [EI, VNA ...]</t>
  </si>
  <si>
    <t>Order placer / filler system name</t>
  </si>
  <si>
    <t>Number of PID domains</t>
  </si>
  <si>
    <t>PAS /ADT vendor / Product name</t>
  </si>
  <si>
    <t>3rd Imaging systems (IMS, VNA…)</t>
  </si>
  <si>
    <t>target sizing</t>
  </si>
  <si>
    <t>Multi PID Domains</t>
  </si>
  <si>
    <t>expected growth (non organic)</t>
  </si>
  <si>
    <t>requirement 1</t>
  </si>
  <si>
    <t>requirement 2</t>
  </si>
  <si>
    <r>
      <t xml:space="preserve">Data Production Planning
</t>
    </r>
    <r>
      <rPr>
        <i/>
        <sz val="12"/>
        <rFont val="Calibri"/>
        <family val="2"/>
        <scheme val="minor"/>
      </rPr>
      <t>(export from SOFON)</t>
    </r>
  </si>
  <si>
    <t xml:space="preserve">Enterprise Imaging - Network Design  </t>
  </si>
  <si>
    <t>2 x onboard NIC
2 x add-on NIC</t>
  </si>
  <si>
    <t>LL Reference</t>
  </si>
  <si>
    <t>EI 8.0.0 Platform Design Configurations</t>
  </si>
  <si>
    <t>EI 8.0.0 Master PDD</t>
  </si>
  <si>
    <t xml:space="preserve">EI 8.0.0 Imaging Workflows (Koen) </t>
  </si>
  <si>
    <t xml:space="preserve">EI 8.0.0 Software Architecture Specification </t>
  </si>
  <si>
    <t>EI 8.0.0 PDD Workspace of Managed Stack (PDD)</t>
  </si>
  <si>
    <t xml:space="preserve">EI 8.0.0 PS Calculator (New) </t>
  </si>
  <si>
    <t xml:space="preserve">EI 8.0.0 License Calculator (New) </t>
  </si>
  <si>
    <t>Enterprise Imaging 8.0.0 Transfer for Sales PPT (Anjum)</t>
  </si>
  <si>
    <t>Enterprise Imaging deployment models (Willy Druyts)</t>
  </si>
  <si>
    <t>49597664 </t>
  </si>
  <si>
    <t>Enterprise Imaging 8.0.0 for Radiology Release for Sales</t>
  </si>
  <si>
    <t>8.0.0 – What’s New: XERO, Exchange, VNA (Hendrick Plaetninck)</t>
  </si>
  <si>
    <t>EI 8.0.0 TtT Architecture Deployment 2015-08-31</t>
  </si>
  <si>
    <t xml:space="preserve">Enterprise Imaging 8.x.x BCDR Strategy White Paper </t>
  </si>
  <si>
    <t>ICIS 2014.1 Network Reference Architectures</t>
  </si>
  <si>
    <t>EI Deployment styles</t>
  </si>
  <si>
    <t>Design requirements</t>
  </si>
  <si>
    <r>
      <t xml:space="preserve">Enterprise Imaging - Server Design  
The below list reflects the baseline configuration: 500K studies, Active-Standby with ODG, two dedicated ESX(i) High Availability Cluster, Agfa Turnkey Solution </t>
    </r>
    <r>
      <rPr>
        <sz val="14"/>
        <color rgb="FFFF0000"/>
        <rFont val="Calibri"/>
        <family val="2"/>
        <scheme val="minor"/>
      </rPr>
      <t xml:space="preserve">PLEASE UPDATE </t>
    </r>
    <r>
      <rPr>
        <sz val="14"/>
        <rFont val="Calibri"/>
        <family val="2"/>
        <scheme val="minor"/>
      </rPr>
      <t>according your project needs.</t>
    </r>
  </si>
  <si>
    <t>Tier</t>
  </si>
  <si>
    <t>General Recommendations for Customer Managed Storage                                               (unknown storage technonlogy)*</t>
  </si>
  <si>
    <t>Tier 1</t>
  </si>
  <si>
    <t>System, Databases, Operating Systems, VMFS</t>
  </si>
  <si>
    <t>RAID 10: Always on Block IO</t>
  </si>
  <si>
    <t>Recommend 10k to 15k RPM SAS drives</t>
  </si>
  <si>
    <t>Minimum 12 disks for small Database, 24 or more for large DB</t>
  </si>
  <si>
    <t>Recommended latency &lt; 5 mSec.  iSCSi not recommended due to potential latency issues</t>
  </si>
  <si>
    <t>Recommended IOPS for this storage tier:</t>
  </si>
  <si>
    <t>w</t>
  </si>
  <si>
    <t>Small Site (150k Annual Studies)     Normal 500 to 1k IOPS   Peak Operations  2k to 2.5k IOPS</t>
  </si>
  <si>
    <t>Med Site (250k Annual Studies)      Normal 500 to 1k IOPS   Peak Operations  3k to 3.5k IOPS</t>
  </si>
  <si>
    <t>Large Site (1M Annual Studies)       Normal 10k to 25k IOPS   Peak Operations  30k to 40k IOPS</t>
  </si>
  <si>
    <t>Tier 2</t>
  </si>
  <si>
    <t>Short Term Storage (Image Caches, Database backups**)</t>
  </si>
  <si>
    <t>RAID 5 (not RAID 6) for Image Caches</t>
  </si>
  <si>
    <t>Recommend 10k RPM SAS drives</t>
  </si>
  <si>
    <t>Block storage OR high performance File Access (dedicated storage vLAN)</t>
  </si>
  <si>
    <t>Block storage typically used for Small Site Image Caches (e.g. 1 EI App Server)</t>
  </si>
  <si>
    <t>File Access typically used for Larger Sites (e.g. required for multiple EI App Servers)</t>
  </si>
  <si>
    <t xml:space="preserve">     Recommendations for File Access</t>
  </si>
  <si>
    <t xml:space="preserve">        - Average time per operation                   &lt; 6 milliseconds</t>
  </si>
  <si>
    <t xml:space="preserve">        - Average time per lookup operation       &lt; 100 milliseconds</t>
  </si>
  <si>
    <t xml:space="preserve">        - Single thread random read                     &gt; 30 MB/Sec</t>
  </si>
  <si>
    <t>Small Site (150k Annual Studies)     Normal 100 to 500 IOPS   Peak Operations  300 to 1.5k IOPS</t>
  </si>
  <si>
    <t>Med Site (250k Annual Studies)      Normal 500 to 1k IOPS   Peak Operations  1.5k to 3k IOPS</t>
  </si>
  <si>
    <t>Large Site (1M Annual Studies)       Normal 1k to 5k IOPS   Peak Operations  3k to 15k IOPS</t>
  </si>
  <si>
    <t>Tier 4</t>
  </si>
  <si>
    <t>Long Term Image Archive</t>
  </si>
  <si>
    <t>RAID 5 or RAID 6 on either block or file - typically file</t>
  </si>
  <si>
    <t>Archive Tier, larger volume, cost optimized</t>
  </si>
  <si>
    <t>Recommend up to 4 TB drives</t>
  </si>
  <si>
    <t>Recommend 2 archived copies of every imaging study</t>
  </si>
  <si>
    <t>*   More details available for known selection (e.g. EMC, HP, NetApp)</t>
  </si>
  <si>
    <t>** Recommend an enterprise backup solution to move DB backup files to a secure location</t>
  </si>
  <si>
    <t>solution</t>
  </si>
  <si>
    <t>component</t>
  </si>
  <si>
    <t>version</t>
  </si>
  <si>
    <t>type</t>
  </si>
  <si>
    <t>sizing</t>
  </si>
  <si>
    <t>platform</t>
  </si>
  <si>
    <t>HW version</t>
  </si>
  <si>
    <t>OS_type</t>
  </si>
  <si>
    <t>other sw</t>
  </si>
  <si>
    <t>VMFS1_Mnt</t>
  </si>
  <si>
    <t>VMFS1_GB</t>
  </si>
  <si>
    <t>VMFS1_Type</t>
  </si>
  <si>
    <t>VMFS1_Tier</t>
  </si>
  <si>
    <t>VMFS2_Mnt</t>
  </si>
  <si>
    <t>VMFS2_GB</t>
  </si>
  <si>
    <t>VMFS2_Type</t>
  </si>
  <si>
    <t>VMFS2_Tier</t>
  </si>
  <si>
    <t>VMFS3_Mnt</t>
  </si>
  <si>
    <t>VMFS3_GB</t>
  </si>
  <si>
    <t>VMFS3_Type</t>
  </si>
  <si>
    <t>VMFS3_Tier</t>
  </si>
  <si>
    <t>VMFS4_Mnt</t>
  </si>
  <si>
    <t>VMFS4_GB</t>
  </si>
  <si>
    <t>VMFS4_Type</t>
  </si>
  <si>
    <t>VMFS4_Tier</t>
  </si>
  <si>
    <t>vcpu_Intel</t>
  </si>
  <si>
    <t>vcpu_AMD</t>
  </si>
  <si>
    <t>physical CPU</t>
  </si>
  <si>
    <t>RAM</t>
  </si>
  <si>
    <t>req_servers</t>
  </si>
  <si>
    <t>is_lb</t>
  </si>
  <si>
    <t>AHEI CSP</t>
  </si>
  <si>
    <t>db</t>
  </si>
  <si>
    <t>8.0.0</t>
  </si>
  <si>
    <t>&lt;30-75K st/y</t>
  </si>
  <si>
    <t>linux</t>
  </si>
  <si>
    <t xml:space="preserve">Oracle  11g (11.2.0.4)  64bit  </t>
  </si>
  <si>
    <t>/root</t>
  </si>
  <si>
    <t xml:space="preserve">/data </t>
  </si>
  <si>
    <t>UIgetCspDbT1</t>
  </si>
  <si>
    <t>UIgetCspDbT2</t>
  </si>
  <si>
    <t>&lt;150K st/y</t>
  </si>
  <si>
    <t>&lt;350K st/y</t>
  </si>
  <si>
    <t>&lt;500K st/y</t>
  </si>
  <si>
    <t>1 Milj st/y (*1)</t>
  </si>
  <si>
    <t>phys.</t>
  </si>
  <si>
    <t>EXT</t>
  </si>
  <si>
    <t>/archive</t>
  </si>
  <si>
    <t>[DPP]</t>
  </si>
  <si>
    <t>AHEI CSP Test</t>
  </si>
  <si>
    <t>test</t>
  </si>
  <si>
    <t xml:space="preserve"> one fits all</t>
  </si>
  <si>
    <t>win</t>
  </si>
  <si>
    <t>OS (C:\)</t>
  </si>
  <si>
    <t>NTFS</t>
  </si>
  <si>
    <t>ARCH (F:\)</t>
  </si>
  <si>
    <t>one fits all</t>
  </si>
  <si>
    <t>app</t>
  </si>
  <si>
    <t>&lt;75K st/y</t>
  </si>
  <si>
    <t>JBOSS - DCM4CHEE2</t>
  </si>
  <si>
    <t>UIgetCspT2</t>
  </si>
  <si>
    <t>ARCH (G:\)</t>
  </si>
  <si>
    <t>UIgetCspT4</t>
  </si>
  <si>
    <t>smb2</t>
  </si>
  <si>
    <t>1 Milj st/y</t>
  </si>
  <si>
    <t>AHEI CWP</t>
  </si>
  <si>
    <t>UIgetCwpWado</t>
  </si>
  <si>
    <t>&lt;500K st/y (100 con. usr.)</t>
  </si>
  <si>
    <t>&lt;1Mln  st/y (200 con. usr.)</t>
  </si>
  <si>
    <t>&lt;3Mln st/y (600 con. usr.)</t>
  </si>
  <si>
    <t>&lt;3.5Mln st/y (600 con. usr.)</t>
  </si>
  <si>
    <t>AHEI CWP Test</t>
  </si>
  <si>
    <t>AHEI BI</t>
  </si>
  <si>
    <t>one fits all?</t>
  </si>
  <si>
    <t>Oracle 11g + OBI 11.1.1.9</t>
  </si>
  <si>
    <t>AHEI Teaching File</t>
  </si>
  <si>
    <t>One fits all?</t>
  </si>
  <si>
    <t xml:space="preserve">Oracle  11g (11.2.0.4) </t>
  </si>
  <si>
    <t>/impax/server_TCE</t>
  </si>
  <si>
    <t>AHEI Transfer</t>
  </si>
  <si>
    <t>&lt;160K st/y</t>
  </si>
  <si>
    <t>VM</t>
  </si>
  <si>
    <t>apps</t>
  </si>
  <si>
    <t>AHEI XERO 3D</t>
  </si>
  <si>
    <t>Gtwy</t>
  </si>
  <si>
    <t>gtw</t>
  </si>
  <si>
    <t>100 sim. Users</t>
  </si>
  <si>
    <t>putty</t>
  </si>
  <si>
    <t>RN</t>
  </si>
  <si>
    <t>7 sim.  / 2 con. users</t>
  </si>
  <si>
    <t>14 sim. / 5 con. user.</t>
  </si>
  <si>
    <t>AHEI Proxy</t>
  </si>
  <si>
    <t>Proxy</t>
  </si>
  <si>
    <t>&lt;25K st/y</t>
  </si>
  <si>
    <t>HA-proxy</t>
  </si>
  <si>
    <t>AHEI HA LB</t>
  </si>
  <si>
    <t>lb</t>
  </si>
  <si>
    <t>Big IP F5 LTM</t>
  </si>
  <si>
    <t>&lt;1Mio st/y</t>
  </si>
  <si>
    <t>AHEI Mini-CSP</t>
  </si>
  <si>
    <t>aio</t>
  </si>
  <si>
    <t>?</t>
  </si>
  <si>
    <t xml:space="preserve">OL 6.7 64 bit </t>
  </si>
  <si>
    <t>AHEI Service</t>
  </si>
  <si>
    <t>putty etc.</t>
  </si>
  <si>
    <t>TeraRecon</t>
  </si>
  <si>
    <t>AHEI GTI 7.3</t>
  </si>
  <si>
    <t>one fits al</t>
  </si>
  <si>
    <t>based on mini-CSP</t>
  </si>
  <si>
    <t>\root</t>
  </si>
  <si>
    <t>AHEI Hosting AIO</t>
  </si>
  <si>
    <t>CACHE / ARCH (G:\)</t>
  </si>
  <si>
    <t>[DPP] + Add archive</t>
  </si>
  <si>
    <t>AHEI VNA</t>
  </si>
  <si>
    <t>&lt;250K st/y</t>
  </si>
  <si>
    <t>OL 6.3 (64 bit)</t>
  </si>
  <si>
    <t>UIgetVNADbT1</t>
  </si>
  <si>
    <t>UIgetVnaDbT2</t>
  </si>
  <si>
    <t>&lt;1Mln st/y</t>
  </si>
  <si>
    <t>&gt;1Mln st/y</t>
  </si>
  <si>
    <t>&lt;3,5Mln st/y</t>
  </si>
  <si>
    <t xml:space="preserve">SAS </t>
  </si>
  <si>
    <t>UIgetVnaT2</t>
  </si>
  <si>
    <t>UIgetVnaT4</t>
  </si>
  <si>
    <t>&lt;1M st/y</t>
  </si>
  <si>
    <t>&lt;3M st/y</t>
  </si>
  <si>
    <t>&gt; 4M st/y</t>
  </si>
  <si>
    <t>AHEI VNA Thin Proxy</t>
  </si>
  <si>
    <t>SAS</t>
  </si>
  <si>
    <t>AHEI VNA Arr</t>
  </si>
  <si>
    <t>AHEI ILM</t>
  </si>
  <si>
    <t>AHEI VERIFY</t>
  </si>
  <si>
    <t>??</t>
  </si>
  <si>
    <t>Oracle 11g SE (no ODG support)</t>
  </si>
  <si>
    <t>AHEI</t>
  </si>
  <si>
    <t>NFS storage server?</t>
  </si>
  <si>
    <t>stor</t>
  </si>
  <si>
    <t>up to..??</t>
  </si>
  <si>
    <t>AHEI CONNECT</t>
  </si>
  <si>
    <t>con</t>
  </si>
  <si>
    <t>\data</t>
  </si>
  <si>
    <t>vSphere vCenter</t>
  </si>
  <si>
    <t>util</t>
  </si>
  <si>
    <t>none</t>
  </si>
  <si>
    <t>vSphere SRM</t>
  </si>
  <si>
    <t>5.x</t>
  </si>
  <si>
    <t>vSphere vMA</t>
  </si>
  <si>
    <t>vSphere vSOM UI</t>
  </si>
  <si>
    <t xml:space="preserve">5.8 UI </t>
  </si>
  <si>
    <t>version 5.8</t>
  </si>
  <si>
    <t>vSphere vSOM An</t>
  </si>
  <si>
    <t>vSOM 5.8 Anal.</t>
  </si>
  <si>
    <t>vSphere vDP</t>
  </si>
  <si>
    <t>vDP</t>
  </si>
  <si>
    <t>ICIS</t>
  </si>
  <si>
    <t>NFS storage</t>
  </si>
  <si>
    <t>2014.1</t>
  </si>
  <si>
    <t>AMT</t>
  </si>
  <si>
    <t xml:space="preserve">Agfa Migration tool </t>
  </si>
  <si>
    <t>mig</t>
  </si>
  <si>
    <t xml:space="preserve">Small </t>
  </si>
  <si>
    <t>Large</t>
  </si>
  <si>
    <t>AHEI Monarch</t>
  </si>
  <si>
    <t>Medium</t>
  </si>
  <si>
    <t>IMPAX PACS</t>
  </si>
  <si>
    <t>IOCM server IMPAX</t>
  </si>
  <si>
    <t>iocm</t>
  </si>
  <si>
    <t>IMPAX CM</t>
  </si>
  <si>
    <t>CM</t>
  </si>
  <si>
    <t>2.4.1</t>
  </si>
  <si>
    <t>S-M</t>
  </si>
  <si>
    <t>Win2008 64 bit</t>
  </si>
  <si>
    <t>L</t>
  </si>
  <si>
    <t>Application Server</t>
  </si>
  <si>
    <t>6.6</t>
  </si>
  <si>
    <t>S-M-L</t>
  </si>
  <si>
    <t>Database</t>
  </si>
  <si>
    <t>WFM</t>
  </si>
  <si>
    <t>wfm</t>
  </si>
  <si>
    <t>&lt;100K</t>
  </si>
  <si>
    <t>&lt;200K</t>
  </si>
  <si>
    <t>&lt;300K</t>
  </si>
  <si>
    <t>WFM/AS</t>
  </si>
  <si>
    <t>curator</t>
  </si>
  <si>
    <t>cur</t>
  </si>
  <si>
    <t>Audit Manager</t>
  </si>
  <si>
    <t>am</t>
  </si>
  <si>
    <t>database</t>
  </si>
  <si>
    <t>X-small (&gt;15mil img/ 150J ex./yr)</t>
  </si>
  <si>
    <t>T5-2</t>
  </si>
  <si>
    <t>1 core</t>
  </si>
  <si>
    <t>small (&gt;30mil img/ 350J ex./yr)</t>
  </si>
  <si>
    <t xml:space="preserve">T5-2 </t>
  </si>
  <si>
    <t>2 cores</t>
  </si>
  <si>
    <t>IMPAX RIS</t>
  </si>
  <si>
    <t>6.1</t>
  </si>
  <si>
    <t>S</t>
  </si>
  <si>
    <t>M</t>
  </si>
  <si>
    <t>Interface</t>
  </si>
  <si>
    <t>XL</t>
  </si>
  <si>
    <t>Iplan Scheduling</t>
  </si>
  <si>
    <t>sche</t>
  </si>
  <si>
    <t>OMS</t>
  </si>
  <si>
    <t>Mediweb</t>
  </si>
  <si>
    <t>web</t>
  </si>
  <si>
    <t>Speech</t>
  </si>
  <si>
    <t>speech</t>
  </si>
  <si>
    <t>Agfa Healthcare Portal database</t>
  </si>
  <si>
    <t xml:space="preserve">Agfa Healthcare Portal application </t>
  </si>
  <si>
    <t xml:space="preserve">Mongo DB </t>
  </si>
  <si>
    <t>Agfa Healthcare Portal for IITS HCIS EHR Platform design Document</t>
  </si>
  <si>
    <t xml:space="preserve">Agfa Healthcare Enterprise Imaging 8.0.0 Solution Architecture Design Collection </t>
  </si>
  <si>
    <t>Step 1.)  populate the project overview information and the data production planning tabs</t>
  </si>
  <si>
    <t xml:space="preserve">Step 2.)  create an initial version of the  synopsis drawing, server, storage and network design (follow the design rules in the documents listed under references and  </t>
  </si>
  <si>
    <t>Step 3.)  use the document during review meetings to reflect changes and always save it under a new version</t>
  </si>
  <si>
    <r>
      <t xml:space="preserve">This workbook is used to document the target platform architecture of both Enterprise Imaging and IMPAX projects (both new and upgrades).
It is a mandatory deliverable in the OG-OF handover process to the implementation teams.
Save the file in the format: </t>
    </r>
    <r>
      <rPr>
        <i/>
        <sz val="12"/>
        <color theme="0" tint="-0.499984740745262"/>
        <rFont val="Calibri"/>
        <family val="2"/>
        <scheme val="minor"/>
      </rPr>
      <t xml:space="preserve">Solution Architecture Workbook [Project NameXYZ_Ver_N].xlsm </t>
    </r>
    <r>
      <rPr>
        <sz val="12"/>
        <color theme="0" tint="-0.499984740745262"/>
        <rFont val="Calibri"/>
        <family val="2"/>
        <scheme val="minor"/>
      </rPr>
      <t xml:space="preserve">and always upload the most recent version to livelink.
</t>
    </r>
  </si>
  <si>
    <t xml:space="preserve">ICIS 2015.1 Storage Server </t>
  </si>
  <si>
    <t>or existing SAS</t>
  </si>
  <si>
    <t>Mongo DB</t>
  </si>
  <si>
    <t>phasing out</t>
  </si>
  <si>
    <t>Miscellaneous documents</t>
  </si>
  <si>
    <t>Description</t>
  </si>
  <si>
    <t>Mini-CSP</t>
  </si>
  <si>
    <t>PDD 50024659</t>
  </si>
  <si>
    <t>The (mini)-CSP is used for specific deployments in combination with CWP as a XERO Standalone package. The main reason to call this server mini-CSP is to make the distinction with the full CSP server, since not all functionality is supported yet on Linux.</t>
  </si>
  <si>
    <t>In a later release (8.2.1 release), more CSP-functionality will be supported on Linux so the notion ‘mini-CSP’ will no longer exist and will have a full CSP server under it (both supported on Linux and Windows), where eventually some functionality typical in departmental deployments will still run on a Windows node, e.g. speech, mail, fax, DICOM printing, …</t>
  </si>
  <si>
    <t>CSP</t>
  </si>
  <si>
    <r>
      <t>•</t>
    </r>
    <r>
      <rPr>
        <sz val="14"/>
        <color rgb="FF231F20"/>
        <rFont val="Calibri"/>
        <family val="2"/>
      </rPr>
      <t xml:space="preserve">Core Server Platform (CSP) is the “application server component” for Enterprise Imaging and services core functions of Enterprise Imaging. </t>
    </r>
  </si>
  <si>
    <r>
      <t>•</t>
    </r>
    <r>
      <rPr>
        <sz val="14"/>
        <color rgb="FF231F20"/>
        <rFont val="Calibri"/>
        <family val="2"/>
      </rPr>
      <t>The Enterprise Imaging Solution runs all components using a JBoss application server.</t>
    </r>
  </si>
  <si>
    <r>
      <t>•</t>
    </r>
    <r>
      <rPr>
        <sz val="14"/>
        <color rgb="FF231F20"/>
        <rFont val="Calibri"/>
        <family val="2"/>
      </rPr>
      <t xml:space="preserve">formerly known as “Agility Application Server” </t>
    </r>
  </si>
  <si>
    <r>
      <t>•</t>
    </r>
    <r>
      <rPr>
        <sz val="14"/>
        <color rgb="FF231F20"/>
        <rFont val="Calibri"/>
        <family val="2"/>
      </rPr>
      <t>Migration server is also part of CSP  - XERO and XTEND are in transition</t>
    </r>
  </si>
  <si>
    <t>EI DB</t>
  </si>
  <si>
    <r>
      <t>•</t>
    </r>
    <r>
      <rPr>
        <sz val="14"/>
        <color rgb="FF231F20"/>
        <rFont val="Calibri"/>
        <family val="2"/>
      </rPr>
      <t>Enterprise Imaging Database stores all data model entities needed by the Enterprise Imaging solution in a single database instance.</t>
    </r>
  </si>
  <si>
    <t>PDD 50032050</t>
  </si>
  <si>
    <r>
      <t>•</t>
    </r>
    <r>
      <rPr>
        <sz val="14"/>
        <color rgb="FF231F20"/>
        <rFont val="Calibri"/>
        <family val="2"/>
      </rPr>
      <t>For remote facilities, an on-site Proxy server can act on behalf of the CSP to connect modalities and (full client) desktop end-users.</t>
    </r>
  </si>
  <si>
    <t>EI BI</t>
  </si>
  <si>
    <t>PDD 500046574</t>
  </si>
  <si>
    <r>
      <t>•</t>
    </r>
    <r>
      <rPr>
        <sz val="14"/>
        <color rgb="FF231F20"/>
        <rFont val="Calibri"/>
        <family val="2"/>
      </rPr>
      <t>BI will replace and extend functionality of Agility Management Reports. By default staged for new customers. AMR no longer sold after 2015.1</t>
    </r>
  </si>
  <si>
    <r>
      <t>•</t>
    </r>
    <r>
      <rPr>
        <sz val="14"/>
        <color rgb="FF231F20"/>
        <rFont val="Calibri"/>
        <family val="2"/>
      </rPr>
      <t>AMR Had to be transitioned. BI package included for free (VNA + departmental). Sell SMA and upsell services. (connects to both CSP and VNA database). AMR is no longer available IMPAX BI and enterprise Imaging are the go forward strategy. Included in the EI installer.</t>
    </r>
  </si>
  <si>
    <t>Teaching Files</t>
  </si>
  <si>
    <t>PDD 49953179</t>
  </si>
  <si>
    <t>Enterprise Imaging integrates with an underneath separate teaching files system. Enterprise Imaging clients store data into the separate teaching file system, using export pipelines that anonymize the data. The data can be visualized and queried from the Enterprise Imaging desktops, or can be visualized using an Enterprise Imaging Teaching file web client</t>
  </si>
  <si>
    <t>Transfer</t>
  </si>
  <si>
    <t>PDD 50614842</t>
  </si>
  <si>
    <t>Can go either into EI-R (CSP) backend or VNA Enterprise Imaging integrated with TRANSFER which sends foreign DICOM images to Enterprise Imaging. TRANSFER will ensure uniqueness of the patient ID by pre or post fixing. Enterprise Imaging is used to reconcile the incoming studies.</t>
  </si>
  <si>
    <t>This deployment is applicable in the departmental deployments (both CSP/VNA centric) and in the Universal Viewer (XERO) deployment. In a future 8.1.1 version, the CWP server is being consolidated with the proxy server to allow Transfer use cases and deploy</t>
  </si>
  <si>
    <t>CWP server</t>
  </si>
  <si>
    <t>PDD 50027980</t>
  </si>
  <si>
    <t>Core Web Platform (CWP) server is the “Web server component” for Enterprise Imaging and services Web functions of Enterprise Imaging (XERO Viewer , XTEND, CDP)</t>
  </si>
  <si>
    <t>It is not possible to install a CWP server without a CSP server, because it uses business logic from CSP. It is always installed starting from a CSP (existing or new)</t>
  </si>
  <si>
    <t>SW Load balancer</t>
  </si>
  <si>
    <t>PDD 50027805</t>
  </si>
  <si>
    <t>For systems up to a maximum of 500K Studies per year, a dedicated SW Load balancer VM is included in the solution. The SW LB is intended to act as load balancer for the Enterprise Imaging CSP, CWP functionality. It offers a single Virtual IP address (VIP) as contact point for external components and will distribute the network load across the different EI application servers (CSP, CWP, …)</t>
  </si>
  <si>
    <t>XERO 3D</t>
  </si>
  <si>
    <t>PDD 49175593</t>
  </si>
  <si>
    <t>PDD 49173280</t>
  </si>
  <si>
    <t>An EI XERO VIEWER 3D cluster consists of one or more Computation Nodes (rendering node) and one or more Workflow Servers (gateway nodes), with a unique “ICAS cluster ID”.</t>
  </si>
  <si>
    <t>Admin Server</t>
  </si>
  <si>
    <t>part of the EI solution is to host service and configuration tools that require a Windows platform. These tools are …:</t>
  </si>
  <si>
    <t>PDD 44563430</t>
  </si>
  <si>
    <t>Not supported on HP hardware, due to VolumePro card compatibility problems with HP DL385 Gen8 platform. Foresee dedicated Dell HW (ABC code) for TeraRecon server. iNtuition Rendering Server Hardware - Dell 2U Rack. Dell R730 Rack Chassis - 2U See. Server Info TeraRecon (April this year) - R730 Rack 2U PDF (2 seiten)</t>
  </si>
  <si>
    <t>GTI</t>
  </si>
  <si>
    <t>PDD 46906102</t>
  </si>
  <si>
    <t>The GTI Client/Server system will be used to distribute, configure and monitor usage of Agfa and third party products that integrate with AHEI PACS and EI solutions.</t>
  </si>
  <si>
    <t xml:space="preserve">Required for full feature GTI plugin + server (Hectect + Orthoview) </t>
  </si>
  <si>
    <t>Oasis, Tomtec etc. are already embedded and don't need GTI - Ad LL ref table Gilbert</t>
  </si>
  <si>
    <t xml:space="preserve">Agfa Healthcare Portal for IITS HCIS EHR </t>
  </si>
  <si>
    <t>PDD 50138088</t>
  </si>
  <si>
    <t xml:space="preserve">The Agfa HealthCare Portal is an integrated platform powered by the 3rd party supplier “MphRx” (My Personal Health Record Express Inc.) to bring together clinical data that is otherwise spread across multiple systems like Radiology, Labs and multiple EMR systems. The platform provides the ability to aggregate HealthCare information from disparate health IT systems to provide access to patients, internal and external physicians using Web- and Mobile applications as well as role based access control mechanisms (Physician, Caregiver, Patient) to protect patient data. </t>
  </si>
  <si>
    <t>Rhapsody</t>
  </si>
  <si>
    <t>HW Sizing Rhapsody</t>
  </si>
  <si>
    <r>
      <t>•</t>
    </r>
    <r>
      <rPr>
        <sz val="14"/>
        <color rgb="FF231F20"/>
        <rFont val="Calibri"/>
        <family val="2"/>
      </rPr>
      <t>Enterprise Imaging Administration desktop (for license management).</t>
    </r>
  </si>
  <si>
    <r>
      <t>•</t>
    </r>
    <r>
      <rPr>
        <sz val="14"/>
        <color rgb="FF231F20"/>
        <rFont val="Calibri"/>
        <family val="2"/>
      </rPr>
      <t>In Linux-only environments (such as EI XERO Standalone deployments), the AdminServer is a recommended component to improve serviceability of the Enterprise Imaging solution.</t>
    </r>
  </si>
  <si>
    <t>EI VNA</t>
  </si>
  <si>
    <t>PDD 49744949</t>
  </si>
  <si>
    <t>Contractions</t>
  </si>
  <si>
    <t>Expansions</t>
  </si>
  <si>
    <t>Upgrades</t>
  </si>
  <si>
    <t>Solution Architecture Workbook Template EI 8.0.x</t>
  </si>
  <si>
    <t>AHEI CSP 8.0.x database (linux)</t>
  </si>
  <si>
    <t>AHEI CSP 8.0.x database Stdby (linux)</t>
  </si>
  <si>
    <t>AHEI CSP 8.0.x database (win)</t>
  </si>
  <si>
    <t>AHEI CSP 8.0.x database Stdby (win)</t>
  </si>
  <si>
    <t>AHEI Transfer db 8.0.x (EE or SE)</t>
  </si>
  <si>
    <t>AHEI Transfer db 8.0.x Stdby (EE or SE)</t>
  </si>
  <si>
    <t>AHEI 8.0.x CSP server 1</t>
  </si>
  <si>
    <t>AHEI 8.0.x CSP server 2</t>
  </si>
  <si>
    <t>AHEI 8.0.x CSP server 3</t>
  </si>
  <si>
    <t>AHEI 8.0.x CWP server 1</t>
  </si>
  <si>
    <t>AHEI 8.0.x CWP server 2</t>
  </si>
  <si>
    <t>AHEI 8.0.x mini-CSP</t>
  </si>
  <si>
    <t>AHEI 8.0.x XERO RN</t>
  </si>
  <si>
    <t>AHEI 8.0.x XERO 3D Gtwy</t>
  </si>
  <si>
    <t>AHEI 8.0.x SW Loadbalancer</t>
  </si>
  <si>
    <t>AHEI 8.0.x BI</t>
  </si>
  <si>
    <t>AHEI 8.0.x Teaching File server</t>
  </si>
  <si>
    <t>AHEI 8.0.x VNA Arr SAS</t>
  </si>
  <si>
    <t>AHEI 8.0.x VNA Thin Proxy server</t>
  </si>
  <si>
    <t>AHEI 8.0.x ILM  server</t>
  </si>
  <si>
    <t>AHEI 8.0.x VERIFY  server</t>
  </si>
  <si>
    <t>AHEI 8.0.x CONNECT  server</t>
  </si>
  <si>
    <t xml:space="preserve">AHEI 8.0.x Transfer Application </t>
  </si>
  <si>
    <t>AHEI 8.0.x AIO hosting</t>
  </si>
  <si>
    <t xml:space="preserve">AHEI  8.0.x AdminStation </t>
  </si>
  <si>
    <t>AHEI 8.0.x Proxy 1</t>
  </si>
  <si>
    <t>AHEI 8.0.x Proxy 2</t>
  </si>
  <si>
    <t>8.0.x  EI components (New):</t>
  </si>
  <si>
    <t>+ Monarch projects</t>
  </si>
  <si>
    <t>EI Decision Chart</t>
  </si>
  <si>
    <t>&gt; 150K ex./yr.</t>
  </si>
  <si>
    <t>optional DDC</t>
  </si>
  <si>
    <r>
      <t xml:space="preserve">VMware ESX 5.5 Test Cluster
</t>
    </r>
    <r>
      <rPr>
        <sz val="9"/>
        <color theme="0"/>
        <rFont val="Calibri"/>
        <family val="2"/>
        <scheme val="minor"/>
      </rPr>
      <t>(can be overprovisioned)</t>
    </r>
  </si>
  <si>
    <t>AHEI CSP 8.0.x database Test (linux)</t>
  </si>
  <si>
    <t>AHEI CSP 8.0.x database Test (win)</t>
  </si>
  <si>
    <t>AHEI VNA 8.0.x database Test (linux)</t>
  </si>
  <si>
    <t>AHEI Transfer 8.0.x Test (EE or SE)</t>
  </si>
  <si>
    <t>AHEI 8.0.x CSP server Test</t>
  </si>
  <si>
    <t>AHEI 8.0.x CWP server Test</t>
  </si>
  <si>
    <t>AHEI 8.0.x VNA SAS  8.0.x  Test</t>
  </si>
  <si>
    <t>Total: 1 x 1 socket 16 cores 64GB RAM (AMD)</t>
  </si>
  <si>
    <t>VNA, Arr, Thin</t>
  </si>
  <si>
    <t>AHEI VNA 8.0.x database Stdby (linux)</t>
  </si>
  <si>
    <t>AHEI VNA 8.0.x database (linux)</t>
  </si>
  <si>
    <t>ODG</t>
  </si>
  <si>
    <t>3.1 TB?</t>
  </si>
  <si>
    <t>If HA only</t>
  </si>
  <si>
    <t>IF HA only</t>
  </si>
  <si>
    <t>vSphere vDP Data Protector 5.5</t>
  </si>
  <si>
    <t>The purpose of this section is to provide an overview on the project requirements, design assumptions and solution scope. Fields marked with asterisk (*) are mandatory. The requirements analysis is the first step in the solution design process. During this phase, Agfa Pre-Sales determine customer expectations and the scope of a project.
For upgrade projects, the information typically gets collected in an Agfa Upgrade Survey based on input resulting from customer discussions as well input from local Agfa Key Account Management and Service Management. For new projects, relevant requirements are extracted from the different RFP documents.</t>
  </si>
  <si>
    <t>project type:  (customer or agfa managed):</t>
  </si>
  <si>
    <t>preferred vendor technology:</t>
  </si>
  <si>
    <t>Project Requirements</t>
  </si>
  <si>
    <t xml:space="preserve">Agfa HC Enterprise Imaging 8.0.x Platform Design Template Configurations </t>
  </si>
  <si>
    <t>Segmentation</t>
  </si>
  <si>
    <r>
      <t xml:space="preserve">X-Small - Standalone WS
=Premium config
</t>
    </r>
    <r>
      <rPr>
        <i/>
        <sz val="10"/>
        <color theme="1"/>
        <rFont val="Calibri"/>
        <family val="2"/>
        <scheme val="minor"/>
      </rPr>
      <t>In SOFON (PDD 7.2) "Guided"</t>
    </r>
  </si>
  <si>
    <r>
      <t xml:space="preserve">Small - Single Server 
=Single Server Rack 
</t>
    </r>
    <r>
      <rPr>
        <i/>
        <sz val="10"/>
        <color theme="1"/>
        <rFont val="Calibri"/>
        <family val="2"/>
        <scheme val="minor"/>
      </rPr>
      <t>In SOFON (PDD 7.4) "Guided"</t>
    </r>
  </si>
  <si>
    <r>
      <t xml:space="preserve">Small - Dual Server
</t>
    </r>
    <r>
      <rPr>
        <i/>
        <sz val="10"/>
        <color theme="1"/>
        <rFont val="Calibri"/>
        <family val="2"/>
        <scheme val="minor"/>
      </rPr>
      <t>see PDD Dual Server  (PDD 7.4)</t>
    </r>
  </si>
  <si>
    <r>
      <t xml:space="preserve">Medium - Active -Standby - Dual DC
</t>
    </r>
    <r>
      <rPr>
        <i/>
        <sz val="10"/>
        <color theme="1"/>
        <rFont val="Calibri"/>
        <family val="2"/>
        <scheme val="minor"/>
      </rPr>
      <t>no PDD Ref</t>
    </r>
  </si>
  <si>
    <r>
      <t xml:space="preserve">Large - Active-Standby - Dual DC
</t>
    </r>
    <r>
      <rPr>
        <i/>
        <sz val="10"/>
        <color theme="1"/>
        <rFont val="Calibri"/>
        <family val="2"/>
        <scheme val="minor"/>
      </rPr>
      <t>no PDD Ref</t>
    </r>
  </si>
  <si>
    <r>
      <t xml:space="preserve">X-Large - Active-Standby - Dual DC
</t>
    </r>
    <r>
      <rPr>
        <i/>
        <sz val="10"/>
        <color theme="1"/>
        <rFont val="Calibri"/>
        <family val="2"/>
        <scheme val="minor"/>
      </rPr>
      <t>no PDD Ref</t>
    </r>
  </si>
  <si>
    <t>Project size</t>
  </si>
  <si>
    <t>x &lt; 25.000 studies / year</t>
  </si>
  <si>
    <t>25.000 &lt; x &lt; 150.000 studies / year</t>
  </si>
  <si>
    <t>150.000 &lt; x &lt; 500.000 studies / year</t>
  </si>
  <si>
    <t>500.000  &lt; x &lt; 1.000.000 studies / year</t>
  </si>
  <si>
    <t>1.000.000  &lt; x &lt; 2.000.000 studies / year</t>
  </si>
  <si>
    <t>Design</t>
  </si>
  <si>
    <t xml:space="preserve">The standalone configuration is a single workstation including a radiologist desktop. It hosts the CSP server, CWP web server, EI database and client components on a native windows Workstation and has a limited cache. </t>
  </si>
  <si>
    <t xml:space="preserve">The single server configuration is a single rack server. It hosts CSP server, CWP web server, EI BI and an EI database components on a free Vmware vSphere  hypervisor and has a limited cache.
</t>
  </si>
  <si>
    <t xml:space="preserve">In this configuration, applications are running on two physical servers connected to a central storage based on single application VM's. It hosts BI, Teaching File, CSP, CWP and EI database components on a Vmware ESXi Hypervisor and integrates into a vSphere environment for High availability. Archive data and backups are stored to file locations in the backup room. 
</t>
  </si>
  <si>
    <t>In this configuration, applications are running on three physical servers connected to a central storage, but CSP and CWP applications run on more than one VM behind a load balancer. It hosts BI, Teaching File, 3 x CSP, 2 x CWP and EI database components on a Vmware ESXi Hypervisor and integrates into a vSphere environment for High availability in room 1. Room 2 runs an identical vSphere HA environment to provide Business Continuity through Site Recovery Manager.</t>
  </si>
  <si>
    <t>In this configuration, as opposed to the "Medium" configuration, all database VM's run in a dedicated vSphere ESXi hypervisor HA cluster consisting of two physical servers. Application VM's run in a vsphere ESXi hypervisor HA cluster consisting of three physical servers.  Additionally, EI databases are protected by Oracle Dataguard with standby Databases in room 2. Room 2 runs an identical vSphere HA environment to provide Business Continuity through Site Recovery Manager.</t>
  </si>
  <si>
    <t>See configuration "Large" with following additional components: 
▪ upscaled CSP &amp; CWP components 
▪ Two dual server HA proxy (&lt;150st/y)
▪ EI VNA (IDC) components (+ ILM)</t>
  </si>
  <si>
    <t>Supported # of users</t>
  </si>
  <si>
    <t>▪ Max. 1 conc. diagnostic users
▪ Max. 3 conc. Non desktop users
▪ Max. 5 conc. Web users (Incl. XTEND)</t>
  </si>
  <si>
    <t>▪ Max. 7 conc. diagnostic desktops (Radiologists)
▪ Max. 23 conc. Non Diag. Desktops</t>
  </si>
  <si>
    <t>▪ Max. 7 conc. diagnostic  desktops (Radiologists)
▪ Max. 23 conc. Non Diag. Desktops</t>
  </si>
  <si>
    <t>WIP</t>
  </si>
  <si>
    <t xml:space="preserve">WIP </t>
  </si>
  <si>
    <t>System location</t>
  </si>
  <si>
    <t>single DC</t>
  </si>
  <si>
    <t>Single DC + backup room</t>
  </si>
  <si>
    <t>dual DC (fully equipped)</t>
  </si>
  <si>
    <t xml:space="preserve">dual DC (fully equipped) </t>
  </si>
  <si>
    <t>dual DC (fully equipped) + 2 proxy</t>
  </si>
  <si>
    <t>Server High availability</t>
  </si>
  <si>
    <r>
      <t xml:space="preserve">vSphere High Availability </t>
    </r>
    <r>
      <rPr>
        <vertAlign val="superscript"/>
        <sz val="10"/>
        <color theme="1"/>
        <rFont val="Calibri"/>
        <family val="2"/>
        <scheme val="minor"/>
      </rPr>
      <t>*)</t>
    </r>
  </si>
  <si>
    <t>Database High availability</t>
  </si>
  <si>
    <t>Oracle Database Appliance (RAC)</t>
  </si>
  <si>
    <t>Archiving</t>
  </si>
  <si>
    <t>n/a (optionally HSM)</t>
  </si>
  <si>
    <t>HSM, S&amp;R or local UNC path</t>
  </si>
  <si>
    <t>Backup</t>
  </si>
  <si>
    <t>only RMAN to local disk. No external backup included</t>
  </si>
  <si>
    <t>RMAN, VM's (vDP), image data to backup room (Dedicated server)</t>
  </si>
  <si>
    <t>RMAN, VM's (vDP), image data to 2nd room</t>
  </si>
  <si>
    <t>Disaster Recovery (DR)</t>
  </si>
  <si>
    <t>Backup Recovery from 2nd room</t>
  </si>
  <si>
    <t xml:space="preserve">Backup to 2nd room </t>
  </si>
  <si>
    <t>Business Continuity (BC)</t>
  </si>
  <si>
    <t>Storage replication, failover to 2nd location, dedicated vCenter cluster per room, Site Recovery Manager (SRM)</t>
  </si>
  <si>
    <t>storage replication  + ODG, failover to 2nd location, dedicated vCenter cluster per room, Site Recovery Manager (SRM)</t>
  </si>
  <si>
    <t>RTO [hours]</t>
  </si>
  <si>
    <r>
      <t xml:space="preserve">8-24 h </t>
    </r>
    <r>
      <rPr>
        <vertAlign val="superscript"/>
        <sz val="10"/>
        <color theme="1"/>
        <rFont val="Calibri"/>
        <family val="2"/>
        <scheme val="minor"/>
      </rPr>
      <t>1)</t>
    </r>
  </si>
  <si>
    <r>
      <t xml:space="preserve">&lt;1-2 h </t>
    </r>
    <r>
      <rPr>
        <vertAlign val="superscript"/>
        <sz val="10"/>
        <color theme="1"/>
        <rFont val="Calibri"/>
        <family val="2"/>
        <scheme val="minor"/>
      </rPr>
      <t>2)</t>
    </r>
  </si>
  <si>
    <r>
      <t xml:space="preserve">&lt;1 h </t>
    </r>
    <r>
      <rPr>
        <vertAlign val="superscript"/>
        <sz val="10"/>
        <color theme="1"/>
        <rFont val="Calibri"/>
        <family val="2"/>
        <scheme val="minor"/>
      </rPr>
      <t>3)</t>
    </r>
  </si>
  <si>
    <t>RPO [hours]</t>
  </si>
  <si>
    <t>24 h</t>
  </si>
  <si>
    <t>&lt;1-2 h</t>
  </si>
  <si>
    <t>&lt;0.5 h</t>
  </si>
  <si>
    <t>~99 %</t>
  </si>
  <si>
    <t>~99.95 %</t>
  </si>
  <si>
    <t>~99.99 %</t>
  </si>
  <si>
    <t>Scalability</t>
  </si>
  <si>
    <t xml:space="preserve">n/a </t>
  </si>
  <si>
    <t>Spare:  0 c, 50 GB (+ addlt srvr + addtl. Storage D2700)</t>
  </si>
  <si>
    <t>Spare: 25 c, 139,5 GB  (+ addlt srvr + addtl. Storage)</t>
  </si>
  <si>
    <t>Spare: 23 c, 183,5 GB (+ addlt srvr + addtl. Storage)</t>
  </si>
  <si>
    <t>Spare (apps): 89 c, 571,5 GB (+ addlt srvr + addtl. Storage)</t>
  </si>
  <si>
    <t>Hypervisor</t>
  </si>
  <si>
    <t>Vmware guest Hypervisor</t>
  </si>
  <si>
    <t>5.5 (ESXi) 5.5 hypervisor</t>
  </si>
  <si>
    <t xml:space="preserve">Vmware vSphere 5.5 + vDP
</t>
  </si>
  <si>
    <t>Vmware vSphere 5.5
vSOM, vDP + SRM</t>
  </si>
  <si>
    <t>Vmware vSphere 5.5
vSOM, vDP + SRM
Proxy: ESXI free hypervisor only</t>
  </si>
  <si>
    <t>VMware licenses</t>
  </si>
  <si>
    <t>1 x VMFusion 8 Prof [56P88]</t>
  </si>
  <si>
    <t>4 x vSphere 6 Standard [55PQY]
1 x vCenter Server 6 Found. [55PT5]</t>
  </si>
  <si>
    <t>12 x vSphere 6 Standard [55PQY]
2 x vCenter Server 6 Found. [55PT5]
1 x Vmware vCenter SRM 6 standard [55PVA]</t>
  </si>
  <si>
    <t>16 x vSphere 6 Standard [55PQY]
4 x vCenter Server 6 Found. [55PT5]
1 x Vmware vCenter SRM 6 standard [55PVA]</t>
  </si>
  <si>
    <t>40 x vSphere 6 Standard [55PQY]
8 x vCenter Server 6 Found. [55PT5]
1 x Vmware vCenter SRM 6 standard [55PVA]</t>
  </si>
  <si>
    <t>Server hardware
(type, cpu, RAM)</t>
  </si>
  <si>
    <t>1 x HP Z440 ( 1 x 8 core CPU 32 GB RAM)
Alternative: Dell T5810</t>
  </si>
  <si>
    <t>1 x DL 385p Gen8 (1 socket 16 core CPU 
64 GB RAM)
Alternatives: HP ML 110 Gen9, ML 350 Gen9, Dell R715, Dell T430 or T630 server</t>
  </si>
  <si>
    <t>2 x DL 385p Gen8 ( 2 socket 16 core CPU 
128 GB RAM) incl. FC HBA [5UCTA]
Alternatives:  HP ML 110 Gen9, ML 350 Gen9, DL 385p Gen8 server, Dell R715, Dell T430 T630)</t>
  </si>
  <si>
    <t>6 x DL 385p Gen8 (2 socket  16 core CPU
128 GB RAM) incl. FC HBA [5UCTA]
Alternatives:  HP ML 110 Gen9, ML 350 Gen9, DL 385p Gen8 server, Dell R715, Dell T430 T630)</t>
  </si>
  <si>
    <t>4 x DL 385p Gen8 (1 socket  16 core CPU 128 GB RAM) incl. FC HBA [5UCTA]
6 x DL 385p Gen8 (2 socket  16 core CPU 128 GB RAM) incl. FC HBA [5UCTA]</t>
  </si>
  <si>
    <t xml:space="preserve">18 (4+14) x DL 385p Gen8 (2 socket  16 core CPU 128 GB RAM) incl. FC HBA [5UCTA] (Main DC's)
4 x DL 385p Gen8 (1 socket  8 core CPU 32 GB RAM) See Chapter 10.4 PDD
</t>
  </si>
  <si>
    <t>Host Operating system</t>
  </si>
  <si>
    <t xml:space="preserve">Windows 8.1 Pro 64-bit OS </t>
  </si>
  <si>
    <t>ESX</t>
  </si>
  <si>
    <t>Oracle licenses</t>
  </si>
  <si>
    <t xml:space="preserve"> 1 x Oracle SE1 [5VSSA]</t>
  </si>
  <si>
    <t>1 x Oracle SE1 [5VSSA]</t>
  </si>
  <si>
    <t>2 x Oracle SE1 [5VSSA]</t>
  </si>
  <si>
    <t>12 x Oracle SE1 [5VSSA]</t>
  </si>
  <si>
    <t>4 server * 16 cores * 0.5 cf= 32 EE
[5VSTC]</t>
  </si>
  <si>
    <t>4 server * 2 s * 16 cores * 0.5 cf= 64 EE
[5VSTC]</t>
  </si>
  <si>
    <t>Agfa licenses</t>
  </si>
  <si>
    <t xml:space="preserve"> XERO BASIC 1 CU [55RBD]
 Core Server Platform [5T1J7]</t>
  </si>
  <si>
    <t>EI for Clinical Acquisitions ?</t>
  </si>
  <si>
    <t>t.b.d</t>
  </si>
  <si>
    <t>OS licenses
▪  Windows 
▪ Oracle Linux
▪ Red Hat</t>
  </si>
  <si>
    <t xml:space="preserve">
1 x WIN 8.1 Pro 64-bit [5Z85S]
1 x Oracle Linux 64 bit (reg.) […]
8 x Red Hat Jboss App srvr [5ZNBO]</t>
  </si>
  <si>
    <t xml:space="preserve">
1 x HP MS W2012 R2 STD [52EUA]
3 x Oracle Linux 64 bit (reg.) […]
6 x Red Hat Jboss App srvr [5ZNBO]</t>
  </si>
  <si>
    <t xml:space="preserve">
1 x HP MS W2012 R2 STD  [52EUA]
3 x Oracle Linux 64 bit (reg.)  […]
6 x Red Hat Jboss App  srvr  [5ZNBO] 
</t>
  </si>
  <si>
    <t xml:space="preserve">
1 x HP MS W2012 R2 STD  [52EUA]
3 x Oracle Linux 64 bit (reg.) […]
18 x Red Hat Jboss App  srvr  [5ZNBO] 
</t>
  </si>
  <si>
    <t xml:space="preserve">
3 x HP MS W2012 R2 STD  [52EUA]
2 x Oracle Linux 64 bit (reg.)  […]
48 x Red Hat Jboss App  srvr  [5ZNBO] 
</t>
  </si>
  <si>
    <t xml:space="preserve">
3 x HP MS W2012 R2 STD  [52EUA]
4 x Oracle Linux 64 bit (reg.)  […]
70 x Red Hat Jboss App  srvr  [5ZNBO] 
</t>
  </si>
  <si>
    <t>Monitor / Graphic board (PSOI)</t>
  </si>
  <si>
    <t>1 x  AMC FirePro  
1 x Barco MXRT 2500</t>
  </si>
  <si>
    <t>Example storage tiering (PSOI)</t>
  </si>
  <si>
    <t>T-1: 500 GB (usable)
T-2: 2 TB (usable)</t>
  </si>
  <si>
    <t>T-1: 2'400 GB (usable)
T-2: 13'000 GB (usable)</t>
  </si>
  <si>
    <t>T-1: 2'400 GB (usable)
T-2: 20'000 GB block (usable)
T-4: 20'000 GB block backup room</t>
  </si>
  <si>
    <t>T-1: 4'400 GB (usable)
T-2: 20'000 GB (NAS) (usable)
T-4: 50 TB (NAS)</t>
  </si>
  <si>
    <t>T-1: 4'400 GB (usable)
T-2: 20'000 GB (NAS) (usable)
T-4: 400 TB (NAS)</t>
  </si>
  <si>
    <t>T-1: 4'400 GB (usable)
T-2: 20'000 GB (NAS) (usable)
T-4: 800 TB (NAS)</t>
  </si>
  <si>
    <t xml:space="preserve">Internal disks only
2 x 2 TB
2 x 512 GB
</t>
  </si>
  <si>
    <t xml:space="preserve">Internal disks
6 x HP 900 GB SAS 10K [5UDXN]
19 x HP 1 TB SAS 7.2 [5UDYP]
External: 1 x DAS HP D2600 25 SAS SFF (7,2 K ) [5RKEK] + 12 SAS disks [5PVKP] + Controller [53ZKC] 
(or Dell PowerVault MD) </t>
  </si>
  <si>
    <t>All data on external Storage:  
HP MSA 2040 with block storage + 1 x DAS HP D2700 [5RKEK] + 25 SAS disks [5R29D] + Controller [53ZKC]
(Alternative: VNX, EMC VNX MCx, 3PAR, EMC ONX 5200)</t>
  </si>
  <si>
    <t>All data on external Storage: 
Get PSOI for preferred vendor product
(Alternative: VNX, EMC VNX MCx, 3PAR, EMC ONX 5200, Mirror View-S, SnapMirror, Extreme IO / FAST Cache etc…)</t>
  </si>
  <si>
    <t>All data on external Storage: 
Get PSOI for preferred vendor product (Alternative: VNX, EMC VNX MCx, 3PAR, EMC ONX 5200, Mirror View-S, SnapMirror, Extreme IO / FAST Cache etc…)</t>
  </si>
  <si>
    <t>Backup / Archiving Device</t>
  </si>
  <si>
    <t>1 x External Docking Stat [51ZJS]
1 x 1TB Disk Cartridge [5YDUF]</t>
  </si>
  <si>
    <t>Internal only</t>
  </si>
  <si>
    <r>
      <t xml:space="preserve">Dedicated Full archiving solution 
HP DL 385p Gen8 server, 8 core, 32 GB (see PDD 9.2.2) </t>
    </r>
    <r>
      <rPr>
        <sz val="10"/>
        <color rgb="FFFF0000"/>
        <rFont val="Calibri"/>
        <family val="2"/>
        <scheme val="minor"/>
      </rPr>
      <t>(Which software to  be used for DB and VMFS backups as well?) Add StoreEasy + Yosemite for DB and VM backups?)</t>
    </r>
  </si>
  <si>
    <r>
      <t xml:space="preserve">Get PSOI for preferred vendor product
</t>
    </r>
    <r>
      <rPr>
        <sz val="10"/>
        <color rgb="FFFF0000"/>
        <rFont val="Calibri"/>
        <family val="2"/>
        <scheme val="minor"/>
      </rPr>
      <t>(Which software to  be used for DB and VMFS backups as well?) Add StoreEasy + Yosemite for DB and VM backups?)</t>
    </r>
  </si>
  <si>
    <t>Load balancer</t>
  </si>
  <si>
    <t>HA proxy software load balancer</t>
  </si>
  <si>
    <t>2 x Big IP F5 2100</t>
  </si>
  <si>
    <t>virtual server components</t>
  </si>
  <si>
    <t>Single Windows Workstation&gt;
▪ 1 x EI DB VM (Win) -2c(8), 8 GB
▪ 1 x CSP VM (Win) - 4c(8), 14 GB
▪ 1 x CWP VM (Linux Wildfly) - 2c, 8 GB</t>
  </si>
  <si>
    <t>ESXi consolidation in active room:
▪ 1 x EI DB VM (Linux)  - 4 c, 16 GB
▪ 1 x CSP VM (Win)  - 6 c, 14 GB
▪ 1 x CWP VM (L Wildfly) - 6 c, 20 GB
▪ 1 x EI BI (Win) - 2 c, 8 GB
▪ 1 x Teching File VM (L)- 2 c, 8 GB</t>
  </si>
  <si>
    <t>HA cluster DC1:
▪ 1 x EI DB VM (Linux)  - 4 c, 16 GB
▪ 1 x CSP VM (Win)  - 6 c, 14 GB
▪ 1 x CWP VM (L Wildfly)  - 6 c, 20 GB
▪ 1 x EI BI (Win) - 2 c, 8 GB
▪ 1 x Teching File VM (L) - 2 c, 8 GB
▪ 1 x vCenter VM   - 2 c, 8 GB
▪ 1 x vDP  - 4 c, 4 GB
Total: 32 c, 78 GB, Spare (N-1):  0 c, 50 GB</t>
  </si>
  <si>
    <t>HA cluster DC1 (replicated to DC2):
▪ 1 x EI DB VM (Lin) - 6 c, 32 GB
▪ 3 x CSP VM (Win)  -6 c, 10 c, 10 GB
▪ 2 x CWP VM (L Wildfly) - 8 c, 20 GB
▪ 1 x EI BI (Win) - 2 c, 8 GB
▪ 1 x Teching File VM (L)  - 2 c, 8 GB
▪ 1 x Software LB (Linux)  - 2 c, 2 GB
▪ 1 x vCenter VM  - 2 c, 8 GB
▪ 1 x vSOM (AN + UI)  - 4 c, 16 GB
▪ 1 x vDP  - 4 c, 4 GB
▪ 1 x  vMA  - 1 c, 0.5 GB
▪ 1 x  SRM  - 2 c, 8 GB
Total: 39 c, 116,5 GB, Spare: 25 c, 139,5 GB</t>
  </si>
  <si>
    <t>2 HA cluster DC1 :
DB: (ODG to DC2)
▪ 1 x EI DB VM (Win) - 12 c, 128 GB
▪ 1 x Teching File VM (Lin)  - 2 c, 8 GB
▪ 1 x EI BI (Win) - 2 c, 8 GB
Total: 16 c, 144 GB, Spare: 0 c, 0 GB
App: (replicated to DC2)
▪ 3 x CSP VM (Win)  -16 c, 10 c, 20 GB
▪ 2 x CWP VM (L Wildfly) - 12 c, 16 GB
▪ 1 x vCenter VM  - 2 c, 8 GB
▪ 1 x vSOM (AN + UI)  - 4 c, 16 GB
▪ 1 x vDP  - 4 c, 4 GB
▪ 1 x  vMA  - 1 c, 0.5 GB
▪ 1 x  SRM  - 2 c, 8 GB
Total: 39 c, 116,5 GB, Spare: 23 c, 183,5 GB</t>
  </si>
  <si>
    <t xml:space="preserve">2 HA cluster DC1 :
DB: (ODG to DC2)
▪ 1 x EI DB VM (Win) - 12 c, 128 GB
▪ 1 x Teching File VM (Lin)  - 2 c, 8 GB
▪ 1 x EI BI (Win) - 2 c, 8 GB
▪ 1 x EI VNA (Linux) - 12c, 32 GB
Total: 28 c, 178 GB, Spare: 4 c, 0 GB
App: (replicated to DC2)
▪ 3 x CSP VM (Win)  -16 c, 20 GB
▪ 2 x CWP VM (L Wildfly) - 12 c, 16 GB
▪ 3 x SAS VM (Linux) - 2 c, 12 GB
▪ 1 x ILM VM (Win) - 4 c, 8 GB 
▪ 1 x CM (Win) - 4 c, 8 GB
▪ 1 x Rhypsody (Linux) - 4 c, 8 GB 
▪ 1 x vCenter VM  - 2 c, 8 GB
▪ 1 x vSOM (AN + UI)  - 4 c, 16 GB
▪ 1 x vDP  - 4 c, 4 GB
▪ 1 x  vMA  - 1 c, 0.5 GB
▪ 1 x  SRM  - 2 c, 8 GB
Total: 103 c, 196,5 GB, Spare: 89 c, 571,5 GB
Proxy: 2 x Prox VM (win) - 8c, 32 GB </t>
  </si>
  <si>
    <t>Proxy component</t>
  </si>
  <si>
    <t>2 x Proxy (&lt; 150'000 studies /yr)</t>
  </si>
  <si>
    <r>
      <rPr>
        <vertAlign val="superscript"/>
        <sz val="10"/>
        <color theme="1"/>
        <rFont val="Calibri"/>
        <family val="2"/>
        <scheme val="minor"/>
      </rPr>
      <t>*)</t>
    </r>
    <r>
      <rPr>
        <sz val="10"/>
        <color theme="1"/>
        <rFont val="Calibri"/>
        <family val="2"/>
        <scheme val="minor"/>
      </rPr>
      <t xml:space="preserve"> The Multi server configuration provides a high-availability / Failover configuration utilizing vSphere Standard licensing. The design contains two or more servers connected to the same SAN/NAS storage. </t>
    </r>
  </si>
  <si>
    <r>
      <rPr>
        <vertAlign val="superscript"/>
        <sz val="10"/>
        <color theme="1"/>
        <rFont val="Calibri"/>
        <family val="2"/>
        <scheme val="minor"/>
      </rPr>
      <t>1)</t>
    </r>
    <r>
      <rPr>
        <sz val="10"/>
        <color theme="1"/>
        <rFont val="Calibri"/>
        <family val="2"/>
        <scheme val="minor"/>
      </rPr>
      <t xml:space="preserve"> excluding major datacenter outages, assuming standby HW is immediately available to rebuild infrastructure</t>
    </r>
  </si>
  <si>
    <r>
      <rPr>
        <vertAlign val="superscript"/>
        <sz val="10"/>
        <color theme="1"/>
        <rFont val="Calibri"/>
        <family val="2"/>
        <scheme val="minor"/>
      </rPr>
      <t>2)</t>
    </r>
    <r>
      <rPr>
        <sz val="10"/>
        <color theme="1"/>
        <rFont val="Calibri"/>
        <family val="2"/>
        <scheme val="minor"/>
      </rPr>
      <t xml:space="preserve"> excluding locical failures OS/Oracle Instance outages and logical FS failures</t>
    </r>
  </si>
  <si>
    <r>
      <rPr>
        <vertAlign val="superscript"/>
        <sz val="10"/>
        <color theme="1"/>
        <rFont val="Calibri"/>
        <family val="2"/>
        <scheme val="minor"/>
      </rPr>
      <t>3)</t>
    </r>
    <r>
      <rPr>
        <sz val="10"/>
        <color theme="1"/>
        <rFont val="Calibri"/>
        <family val="2"/>
        <scheme val="minor"/>
      </rPr>
      <t xml:space="preserve"> excluding logical failures on storage level replication, SQL reqo log replication </t>
    </r>
  </si>
  <si>
    <t>RedHat Jboss Enterprise Application Platform (EAP) 1 core Standard license (Subscription) required per virtual core assigned to CSP Application Server, VNA SAS and Proxy server.</t>
  </si>
  <si>
    <t xml:space="preserve">OS size 
 [GB]
</t>
  </si>
  <si>
    <t>OS size
 [GB]</t>
  </si>
  <si>
    <t>Mounted to</t>
  </si>
  <si>
    <t>Block</t>
  </si>
  <si>
    <t>x86 VM</t>
  </si>
  <si>
    <t>Application volume</t>
  </si>
  <si>
    <t>Oracle RMAN</t>
  </si>
  <si>
    <t>Oracle DB files</t>
  </si>
  <si>
    <t>VMDK Database OS volumes</t>
  </si>
  <si>
    <t>VMDK Application OS volumes</t>
  </si>
  <si>
    <t>VMDK Test OS volumes</t>
  </si>
  <si>
    <t>EI Business Int. Database backup</t>
  </si>
  <si>
    <t>file storage</t>
  </si>
  <si>
    <t>EI Connect (Rhapsody) data</t>
  </si>
  <si>
    <t xml:space="preserve">EI Portal database </t>
  </si>
  <si>
    <t xml:space="preserve">EI Transfer database </t>
  </si>
  <si>
    <t xml:space="preserve">EI Transfer backup </t>
  </si>
  <si>
    <t>EI  Transfer apps server</t>
  </si>
  <si>
    <t>EI Test Database</t>
  </si>
  <si>
    <t xml:space="preserve">Tier-1 </t>
  </si>
  <si>
    <t>Tier-2</t>
  </si>
  <si>
    <t>Tier-4</t>
  </si>
  <si>
    <t>EI Database volume</t>
  </si>
  <si>
    <t>EI Database backup volume</t>
  </si>
  <si>
    <t>EI Business Int. Database volume</t>
  </si>
  <si>
    <t>Application  Storage Volumes Main Data Centre</t>
  </si>
  <si>
    <t>EI Portal database backup</t>
  </si>
  <si>
    <t>Total net</t>
  </si>
  <si>
    <t>Total gross</t>
  </si>
  <si>
    <t>+ 12% VMFS</t>
  </si>
  <si>
    <t>EI  Proxy  Facility</t>
  </si>
  <si>
    <t xml:space="preserve">    Storage capacity Facility 1</t>
  </si>
  <si>
    <t xml:space="preserve">    Storage capacity Facility 2</t>
  </si>
  <si>
    <t>VMDK Database OS volumes Facility</t>
  </si>
  <si>
    <t>Project Storage Summary</t>
  </si>
  <si>
    <t xml:space="preserve">    Storage capacity DC 1   [GB]</t>
  </si>
  <si>
    <t>Tier-1</t>
  </si>
  <si>
    <t xml:space="preserve">Tier-2 </t>
  </si>
  <si>
    <t xml:space="preserve">    Storage capacity DC 1 [GB]</t>
  </si>
  <si>
    <t xml:space="preserve">Tier-4 </t>
  </si>
  <si>
    <t xml:space="preserve">    Storage capacity DC 2 [GB]</t>
  </si>
  <si>
    <t>EI Test Database backup</t>
  </si>
  <si>
    <t>EI Test Application server cache volume</t>
  </si>
  <si>
    <t>EI Application server (CSP) archive volume</t>
  </si>
  <si>
    <t>EI Application server (CSP) cache volume</t>
  </si>
  <si>
    <t xml:space="preserve">EI Web server (CWP) wado2cache volume </t>
  </si>
  <si>
    <t>1 GB = 1024 MB / 1 TB = 1024 GB
For detailed implementation guidelines refer to Agfas  Storage requirements specifications documents!</t>
  </si>
  <si>
    <t>Remarks (IOPS indications etc)</t>
  </si>
  <si>
    <t>Storage replication</t>
  </si>
  <si>
    <t>yes</t>
  </si>
  <si>
    <t>(template version: December 13 2015) LL ref 52339646</t>
  </si>
  <si>
    <t>Server resources</t>
  </si>
  <si>
    <t>Server Resources</t>
  </si>
  <si>
    <t>DB Size after 5 yrs per DB Calculation Tool 01/06/2016</t>
  </si>
  <si>
    <t>DB Backup  after 5 yrs per DB Calculation Tool 01/06/2016</t>
  </si>
  <si>
    <t>Auto populated from server resource tab</t>
  </si>
  <si>
    <t>Facility  3
ESX(i) cluster</t>
  </si>
  <si>
    <t>Facility  4
ESX(i) cluster</t>
  </si>
  <si>
    <t>Total: 1 x 1 socket 16 cores 64GB RAM  ???</t>
  </si>
  <si>
    <t>Total: 1 x 1 socket 16 cores 64GB RAM</t>
  </si>
  <si>
    <t>Total: 1 x 1 socket 16 cores 64GB RAM???</t>
  </si>
  <si>
    <t>Data Centre 1 STRG (Active System)</t>
  </si>
  <si>
    <t>Total: 4 x 2 socket 16 cores 128GB RAM (AMD)</t>
  </si>
  <si>
    <t xml:space="preserve">AHEI GTI Server </t>
  </si>
  <si>
    <t>vSphere SRM  5.x ( Look at in quote)</t>
  </si>
  <si>
    <t xml:space="preserve">(35TB/12 month = 3TB/Month *.2 STRG Value =.6 ) Therefore (.6TB x 3 Months = 1.8TB) = 1.8TB /3months today exam + 1.8TB/3 month prior#1 + 1.8TB /Exam Prior #2=5.4TB Image Cache)  </t>
  </si>
  <si>
    <t>Data Centre 2 STRG (Standby)</t>
  </si>
  <si>
    <t xml:space="preserve">300GB/server x 2 = 800GB </t>
  </si>
  <si>
    <t xml:space="preserve">    Storage capacity Facility 3</t>
  </si>
  <si>
    <t xml:space="preserve">    Storage capacity Facility 4</t>
  </si>
  <si>
    <t>VMDK Backup</t>
  </si>
  <si>
    <t xml:space="preserve">    Storage capacity Proxy 1 [GB]</t>
  </si>
  <si>
    <t xml:space="preserve">    Storage capacity Proxy 2 [GB]</t>
  </si>
  <si>
    <t xml:space="preserve">    Storage capacity Proxy 3 [GB]</t>
  </si>
  <si>
    <t xml:space="preserve">    Storage capacity Proxy 4 [GB]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</si>
</sst>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 _B_E_F_-;\-* #,##0\ _B_E_F_-;_-* &quot;-&quot;\ _B_E_F_-;_-@_-"/>
    <numFmt numFmtId="165" formatCode="_-* #,##0.00\ _B_E_F_-;\-* #,##0.00\ _B_E_F_-;_-* &quot;-&quot;??\ _B_E_F_-;_-@_-"/>
    <numFmt numFmtId="166" formatCode="_-* #,##0.00\ [$€-1]_-;\-* #,##0.00\ [$€-1]_-;_-* &quot;-&quot;??\ [$€-1]_-"/>
    <numFmt numFmtId="167" formatCode="_-* #,##0\ &quot;BEF&quot;_-;\-* #,##0\ &quot;BEF&quot;_-;_-* &quot;-&quot;\ &quot;BEF&quot;_-;_-@_-"/>
    <numFmt numFmtId="168" formatCode="_-* #,##0.00\ &quot;BEF&quot;_-;\-* #,##0.00\ &quot;BEF&quot;_-;_-* &quot;-&quot;??\ &quot;BEF&quot;_-;_-@_-"/>
    <numFmt numFmtId="169" formatCode="_(* #,##0_);_(* \(#,##0\);_(* &quot;-&quot;??_);_(@_)"/>
  </numFmts>
  <fonts count="79">
    <font>
      <sz val="11"/>
      <color theme="1"/>
      <name val="Calibri"/>
      <family val="2"/>
      <scheme val="minor"/>
    </font>
    <font>
      <sz val="10"/>
      <name val="Arial"/>
      <family val="2"/>
    </font>
    <font>
      <sz val="11"/>
      <color indexed="8"/>
      <name val="Calibri"/>
      <family val="2"/>
    </font>
    <font>
      <sz val="11"/>
      <color indexed="9"/>
      <name val="Calibri"/>
      <family val="2"/>
    </font>
    <font>
      <sz val="8"/>
      <name val="Arial"/>
      <family val="2"/>
    </font>
    <font>
      <sz val="11"/>
      <name val="Univers"/>
      <family val="2"/>
    </font>
    <font>
      <b/>
      <sz val="11"/>
      <color indexed="8"/>
      <name val="Calibri"/>
      <family val="2"/>
    </font>
    <font>
      <sz val="10"/>
      <name val="Helv"/>
      <charset val="204"/>
    </font>
    <font>
      <sz val="8"/>
      <color indexed="8"/>
      <name val="Arial"/>
      <family val="2"/>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b/>
      <sz val="18"/>
      <color indexed="62"/>
      <name val="Cambria"/>
      <family val="2"/>
    </font>
    <font>
      <sz val="11"/>
      <color theme="1"/>
      <name val="Calibri"/>
      <family val="2"/>
      <scheme val="minor"/>
    </font>
    <font>
      <b/>
      <sz val="11"/>
      <color theme="0"/>
      <name val="Calibri"/>
      <family val="2"/>
      <scheme val="minor"/>
    </font>
    <font>
      <b/>
      <sz val="11"/>
      <name val="Calibri"/>
      <family val="2"/>
      <scheme val="minor"/>
    </font>
    <font>
      <sz val="10"/>
      <name val="Calibri"/>
      <family val="2"/>
      <scheme val="minor"/>
    </font>
    <font>
      <sz val="10"/>
      <color rgb="FFFF0000"/>
      <name val="Calibri"/>
      <family val="2"/>
      <scheme val="minor"/>
    </font>
    <font>
      <sz val="11"/>
      <name val="Calibri"/>
      <family val="2"/>
      <scheme val="minor"/>
    </font>
    <font>
      <sz val="10"/>
      <name val="Arial"/>
      <family val="2"/>
    </font>
    <font>
      <u/>
      <sz val="11"/>
      <color theme="10"/>
      <name val="Calibri"/>
      <family val="2"/>
    </font>
    <font>
      <u/>
      <sz val="11"/>
      <color theme="10"/>
      <name val="Calibri"/>
      <family val="2"/>
      <scheme val="minor"/>
    </font>
    <font>
      <sz val="11"/>
      <color theme="0" tint="-0.249977111117893"/>
      <name val="Calibri"/>
      <family val="2"/>
      <scheme val="minor"/>
    </font>
    <font>
      <i/>
      <sz val="9"/>
      <color theme="4" tint="-0.249977111117893"/>
      <name val="Calibri"/>
      <family val="2"/>
      <scheme val="minor"/>
    </font>
    <font>
      <sz val="14"/>
      <color theme="0"/>
      <name val="Calibri"/>
      <family val="2"/>
      <scheme val="minor"/>
    </font>
    <font>
      <b/>
      <sz val="11"/>
      <color theme="1"/>
      <name val="Calibri"/>
      <family val="2"/>
      <scheme val="minor"/>
    </font>
    <font>
      <sz val="12"/>
      <color rgb="FF000000"/>
      <name val="Times"/>
      <family val="1"/>
    </font>
    <font>
      <sz val="12"/>
      <color theme="1"/>
      <name val="Calibri"/>
      <family val="2"/>
      <scheme val="minor"/>
    </font>
    <font>
      <i/>
      <sz val="12"/>
      <name val="Calibri"/>
      <family val="2"/>
      <scheme val="minor"/>
    </font>
    <font>
      <sz val="16"/>
      <name val="Calibri"/>
      <family val="2"/>
      <scheme val="minor"/>
    </font>
    <font>
      <sz val="18"/>
      <name val="Calibri"/>
      <family val="2"/>
      <scheme val="minor"/>
    </font>
    <font>
      <sz val="14"/>
      <name val="Calibri"/>
      <family val="2"/>
      <scheme val="minor"/>
    </font>
    <font>
      <sz val="18"/>
      <name val="Arial"/>
      <family val="2"/>
    </font>
    <font>
      <b/>
      <sz val="12"/>
      <color rgb="FFFFFFFF"/>
      <name val="Calibri"/>
      <family val="2"/>
    </font>
    <font>
      <sz val="12"/>
      <color rgb="FF231F20"/>
      <name val="Calibri"/>
      <family val="2"/>
    </font>
    <font>
      <sz val="11"/>
      <color theme="0"/>
      <name val="Calibri"/>
      <family val="2"/>
      <scheme val="minor"/>
    </font>
    <font>
      <sz val="14"/>
      <color rgb="FFFF0000"/>
      <name val="Calibri"/>
      <family val="2"/>
      <scheme val="minor"/>
    </font>
    <font>
      <b/>
      <sz val="12"/>
      <color theme="0"/>
      <name val="Calibri"/>
      <family val="2"/>
      <scheme val="minor"/>
    </font>
    <font>
      <b/>
      <sz val="12"/>
      <color theme="3" tint="0.39997558519241921"/>
      <name val="Calibri"/>
      <family val="2"/>
      <scheme val="minor"/>
    </font>
    <font>
      <b/>
      <sz val="12"/>
      <color theme="1"/>
      <name val="Calibri"/>
      <family val="2"/>
      <scheme val="minor"/>
    </font>
    <font>
      <b/>
      <sz val="12"/>
      <color theme="1"/>
      <name val="Wingdings"/>
      <charset val="2"/>
    </font>
    <font>
      <sz val="10"/>
      <color theme="0"/>
      <name val="Calibri"/>
      <family val="2"/>
      <scheme val="minor"/>
    </font>
    <font>
      <sz val="10"/>
      <color theme="1"/>
      <name val="Calibri"/>
      <family val="2"/>
      <scheme val="minor"/>
    </font>
    <font>
      <sz val="10"/>
      <color theme="0" tint="-0.499984740745262"/>
      <name val="Calibri"/>
      <family val="2"/>
      <scheme val="minor"/>
    </font>
    <font>
      <b/>
      <sz val="9"/>
      <color indexed="81"/>
      <name val="Tahoma"/>
      <family val="2"/>
    </font>
    <font>
      <sz val="9"/>
      <color indexed="81"/>
      <name val="Tahoma"/>
      <family val="2"/>
    </font>
    <font>
      <sz val="12"/>
      <color theme="0" tint="-0.499984740745262"/>
      <name val="Calibri"/>
      <family val="2"/>
      <scheme val="minor"/>
    </font>
    <font>
      <i/>
      <sz val="12"/>
      <color theme="0" tint="-0.499984740745262"/>
      <name val="Calibri"/>
      <family val="2"/>
      <scheme val="minor"/>
    </font>
    <font>
      <b/>
      <sz val="12"/>
      <color rgb="FFFFFFFF"/>
      <name val="Calibri"/>
      <family val="2"/>
    </font>
    <font>
      <sz val="18"/>
      <name val="Arial"/>
      <family val="2"/>
    </font>
    <font>
      <b/>
      <sz val="14"/>
      <color rgb="FFFFFFFF"/>
      <name val="Calibri"/>
      <family val="2"/>
    </font>
    <font>
      <sz val="14"/>
      <color rgb="FF231F20"/>
      <name val="Calibri"/>
      <family val="2"/>
    </font>
    <font>
      <sz val="9.35"/>
      <color rgb="FF6095C1"/>
      <name val="Arial"/>
      <family val="2"/>
    </font>
    <font>
      <sz val="9"/>
      <color theme="0"/>
      <name val="Calibri"/>
      <family val="2"/>
      <scheme val="minor"/>
    </font>
    <font>
      <b/>
      <sz val="10"/>
      <color theme="0"/>
      <name val="Calibri"/>
      <family val="2"/>
      <scheme val="minor"/>
    </font>
    <font>
      <b/>
      <sz val="10"/>
      <color theme="1"/>
      <name val="Calibri"/>
      <family val="2"/>
      <scheme val="minor"/>
    </font>
    <font>
      <i/>
      <sz val="10"/>
      <color theme="1"/>
      <name val="Calibri"/>
      <family val="2"/>
      <scheme val="minor"/>
    </font>
    <font>
      <vertAlign val="superscript"/>
      <sz val="10"/>
      <color theme="1"/>
      <name val="Calibri"/>
      <family val="2"/>
      <scheme val="minor"/>
    </font>
    <font>
      <sz val="10"/>
      <color theme="1"/>
      <name val="Calibri"/>
      <family val="2"/>
    </font>
    <font>
      <sz val="11"/>
      <color theme="1"/>
      <name val="Bosis for Agfa Light"/>
      <family val="2"/>
    </font>
    <font>
      <b/>
      <sz val="11"/>
      <color theme="0"/>
      <name val="Bosis for Agfa Light"/>
      <family val="2"/>
    </font>
    <font>
      <sz val="10"/>
      <color theme="6" tint="-0.499984740745262"/>
      <name val="Calibri"/>
      <family val="2"/>
      <scheme val="minor"/>
    </font>
    <font>
      <sz val="12"/>
      <color theme="9" tint="-0.499984740745262"/>
      <name val="Calibri"/>
      <family val="2"/>
      <scheme val="minor"/>
    </font>
    <font>
      <sz val="12"/>
      <color theme="6" tint="-0.499984740745262"/>
      <name val="Calibri"/>
      <family val="2"/>
      <scheme val="minor"/>
    </font>
    <font>
      <sz val="12"/>
      <color theme="7" tint="-0.499984740745262"/>
      <name val="Calibri"/>
      <family val="2"/>
      <scheme val="minor"/>
    </font>
    <font>
      <sz val="12"/>
      <color theme="3"/>
      <name val="Calibri"/>
      <family val="2"/>
      <scheme val="minor"/>
    </font>
    <font>
      <sz val="12"/>
      <color theme="2" tint="-0.89999084444715716"/>
      <name val="Calibri"/>
      <family val="2"/>
      <scheme val="minor"/>
    </font>
    <font>
      <i/>
      <sz val="11"/>
      <color theme="2" tint="-0.749992370372631"/>
      <name val="Calibri"/>
      <family val="2"/>
      <scheme val="minor"/>
    </font>
    <font>
      <b/>
      <sz val="11"/>
      <color theme="2" tint="-0.749992370372631"/>
      <name val="Calibri"/>
      <family val="2"/>
      <scheme val="minor"/>
    </font>
    <font>
      <sz val="11"/>
      <color rgb="FFFF0000"/>
      <name val="Calibri"/>
      <family val="2"/>
      <scheme val="minor"/>
    </font>
    <font>
      <b/>
      <sz val="11"/>
      <color rgb="FFFF00FF"/>
      <name val="Calibri"/>
      <family val="2"/>
      <scheme val="minor"/>
    </font>
    <font>
      <sz val="10"/>
      <color rgb="FFFF00FF"/>
      <name val="Arial"/>
      <family val="2"/>
    </font>
    <font>
      <b/>
      <sz val="10"/>
      <color rgb="FFFF00FF"/>
      <name val="Arial"/>
      <family val="2"/>
    </font>
    <font>
      <sz val="12"/>
      <color rgb="FFFF0000"/>
      <name val="Calibri"/>
      <family val="2"/>
      <scheme val="minor"/>
    </font>
    <font>
      <sz val="12"/>
      <name val="Calibri"/>
      <family val="2"/>
      <scheme val="minor"/>
    </font>
  </fonts>
  <fills count="63">
    <fill>
      <patternFill patternType="none"/>
    </fill>
    <fill>
      <patternFill patternType="gray125"/>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6"/>
        <bgColor indexed="26"/>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3"/>
      </patternFill>
    </fill>
    <fill>
      <patternFill patternType="solid">
        <fgColor indexed="40"/>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44"/>
      </patternFill>
    </fill>
    <fill>
      <patternFill patternType="solid">
        <fgColor indexed="9"/>
      </patternFill>
    </fill>
    <fill>
      <patternFill patternType="solid">
        <fgColor indexed="26"/>
      </patternFill>
    </fill>
    <fill>
      <patternFill patternType="solid">
        <fgColor indexed="15"/>
      </patternFill>
    </fill>
    <fill>
      <patternFill patternType="solid">
        <fgColor theme="5"/>
        <bgColor theme="5"/>
      </patternFill>
    </fill>
    <fill>
      <patternFill patternType="solid">
        <fgColor theme="4"/>
        <bgColor theme="4"/>
      </patternFill>
    </fill>
    <fill>
      <patternFill patternType="solid">
        <fgColor rgb="FFFBF3F3"/>
        <bgColor indexed="64"/>
      </patternFill>
    </fill>
    <fill>
      <patternFill patternType="solid">
        <fgColor theme="6" tint="0.79998168889431442"/>
        <bgColor theme="6" tint="0.79998168889431442"/>
      </patternFill>
    </fill>
    <fill>
      <patternFill patternType="solid">
        <fgColor theme="6"/>
        <bgColor theme="6"/>
      </patternFill>
    </fill>
    <fill>
      <patternFill patternType="solid">
        <fgColor theme="4" tint="0.59999389629810485"/>
        <bgColor theme="4" tint="0.79998168889431442"/>
      </patternFill>
    </fill>
    <fill>
      <patternFill patternType="solid">
        <fgColor rgb="FFF1F5F9"/>
        <bgColor indexed="64"/>
      </patternFill>
    </fill>
    <fill>
      <patternFill patternType="solid">
        <fgColor theme="0"/>
        <bgColor indexed="64"/>
      </patternFill>
    </fill>
    <fill>
      <patternFill patternType="solid">
        <fgColor theme="3" tint="-0.249977111117893"/>
        <bgColor theme="4"/>
      </patternFill>
    </fill>
    <fill>
      <patternFill patternType="solid">
        <fgColor theme="0"/>
        <bgColor theme="4"/>
      </patternFill>
    </fill>
    <fill>
      <patternFill patternType="solid">
        <fgColor theme="0"/>
        <bgColor theme="4" tint="0.79998168889431442"/>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2" tint="-0.499984740745262"/>
        <bgColor theme="4"/>
      </patternFill>
    </fill>
    <fill>
      <patternFill patternType="solid">
        <fgColor theme="2" tint="-0.249977111117893"/>
        <bgColor theme="4" tint="0.79998168889431442"/>
      </patternFill>
    </fill>
    <fill>
      <patternFill patternType="solid">
        <fgColor theme="6" tint="0.39997558519241921"/>
        <bgColor indexed="64"/>
      </patternFill>
    </fill>
    <fill>
      <patternFill patternType="solid">
        <fgColor theme="0" tint="-0.249977111117893"/>
        <bgColor indexed="64"/>
      </patternFill>
    </fill>
    <fill>
      <patternFill patternType="solid">
        <fgColor rgb="FF6095C1"/>
        <bgColor indexed="64"/>
      </patternFill>
    </fill>
    <fill>
      <patternFill patternType="solid">
        <fgColor rgb="FFD2DDE9"/>
        <bgColor indexed="64"/>
      </patternFill>
    </fill>
    <fill>
      <patternFill patternType="solid">
        <fgColor rgb="FFEAEFF4"/>
        <bgColor indexed="64"/>
      </patternFill>
    </fill>
    <fill>
      <patternFill patternType="solid">
        <fgColor theme="4" tint="0.39997558519241921"/>
        <bgColor indexed="65"/>
      </patternFill>
    </fill>
    <fill>
      <patternFill patternType="solid">
        <fgColor theme="3" tint="0.39997558519241921"/>
        <bgColor indexed="64"/>
      </patternFill>
    </fill>
    <fill>
      <patternFill patternType="solid">
        <fgColor theme="4"/>
        <bgColor indexed="64"/>
      </patternFill>
    </fill>
    <fill>
      <patternFill patternType="solid">
        <fgColor theme="0"/>
        <bgColor theme="5"/>
      </patternFill>
    </fill>
    <fill>
      <patternFill patternType="solid">
        <fgColor theme="9" tint="0.59999389629810485"/>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8" tint="0.39997558519241921"/>
        <bgColor indexed="64"/>
      </patternFill>
    </fill>
  </fills>
  <borders count="50">
    <border>
      <left/>
      <right/>
      <top/>
      <bottom/>
      <diagonal/>
    </border>
    <border>
      <left style="medium">
        <color indexed="8"/>
      </left>
      <right style="medium">
        <color indexed="8"/>
      </right>
      <top/>
      <bottom style="medium">
        <color indexed="8"/>
      </bottom>
      <diagonal/>
    </border>
    <border>
      <left style="thin">
        <color indexed="8"/>
      </left>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4"/>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style="thin">
        <color theme="6" tint="0.39997558519241921"/>
      </right>
      <top style="thin">
        <color theme="6" tint="0.39997558519241921"/>
      </top>
      <bottom/>
      <diagonal/>
    </border>
    <border>
      <left style="thin">
        <color theme="6" tint="0.39997558519241921"/>
      </left>
      <right style="thin">
        <color theme="6" tint="0.39997558519241921"/>
      </right>
      <top/>
      <bottom/>
      <diagonal/>
    </border>
    <border>
      <left style="thin">
        <color theme="6" tint="0.39997558519241921"/>
      </left>
      <right style="thin">
        <color theme="6" tint="0.39997558519241921"/>
      </right>
      <top/>
      <bottom style="thin">
        <color theme="6" tint="0.39997558519241921"/>
      </bottom>
      <diagonal/>
    </border>
    <border>
      <left/>
      <right/>
      <top style="thin">
        <color theme="4" tint="0.39997558519241921"/>
      </top>
      <bottom/>
      <diagonal/>
    </border>
    <border>
      <left/>
      <right/>
      <top style="thin">
        <color theme="5" tint="0.39997558519241921"/>
      </top>
      <bottom/>
      <diagonal/>
    </border>
    <border>
      <left/>
      <right/>
      <top/>
      <bottom style="thin">
        <color theme="5" tint="0.39997558519241921"/>
      </bottom>
      <diagonal/>
    </border>
    <border>
      <left/>
      <right style="thin">
        <color theme="6" tint="0.39997558519241921"/>
      </right>
      <top style="thin">
        <color theme="6" tint="0.39997558519241921"/>
      </top>
      <bottom/>
      <diagonal/>
    </border>
    <border>
      <left style="thin">
        <color theme="6" tint="-0.24994659260841701"/>
      </left>
      <right style="thin">
        <color theme="6" tint="-0.24994659260841701"/>
      </right>
      <top style="thin">
        <color theme="6" tint="-0.24994659260841701"/>
      </top>
      <bottom style="thin">
        <color theme="6" tint="-0.24994659260841701"/>
      </bottom>
      <diagonal/>
    </border>
    <border>
      <left/>
      <right/>
      <top/>
      <bottom style="thin">
        <color theme="4" tint="0.39997558519241921"/>
      </bottom>
      <diagonal/>
    </border>
    <border>
      <left/>
      <right/>
      <top style="thin">
        <color theme="2" tint="-0.499984740745262"/>
      </top>
      <bottom style="thin">
        <color theme="2" tint="-0.499984740745262"/>
      </bottom>
      <diagonal/>
    </border>
    <border>
      <left/>
      <right/>
      <top style="thin">
        <color theme="2" tint="-0.499984740745262"/>
      </top>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FFFFFF"/>
      </left>
      <right style="medium">
        <color rgb="FFFFFFFF"/>
      </right>
      <top style="thick">
        <color rgb="FFFFFFFF"/>
      </top>
      <bottom/>
      <diagonal/>
    </border>
    <border>
      <left style="medium">
        <color rgb="FFFFFFFF"/>
      </left>
      <right style="medium">
        <color rgb="FFFFFFFF"/>
      </right>
      <top/>
      <bottom style="medium">
        <color rgb="FFFFFFFF"/>
      </bottom>
      <diagonal/>
    </border>
    <border>
      <left style="medium">
        <color rgb="FFFFFFFF"/>
      </left>
      <right style="medium">
        <color rgb="FFFFFFFF"/>
      </right>
      <top style="medium">
        <color rgb="FFFFFFFF"/>
      </top>
      <bottom/>
      <diagonal/>
    </border>
    <border>
      <left style="medium">
        <color rgb="FFFFFFFF"/>
      </left>
      <right style="medium">
        <color rgb="FFFFFFFF"/>
      </right>
      <top/>
      <bottom/>
      <diagonal/>
    </border>
    <border>
      <left style="medium">
        <color theme="0"/>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diagonal/>
    </border>
    <border>
      <left/>
      <right style="thin">
        <color theme="0"/>
      </right>
      <top style="thin">
        <color theme="0"/>
      </top>
      <bottom/>
      <diagonal/>
    </border>
    <border>
      <left/>
      <right/>
      <top/>
      <bottom style="thin">
        <color theme="0"/>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double">
        <color indexed="64"/>
      </top>
      <bottom/>
      <diagonal/>
    </border>
    <border>
      <left/>
      <right/>
      <top/>
      <bottom style="double">
        <color indexed="64"/>
      </bottom>
      <diagonal/>
    </border>
    <border>
      <left/>
      <right style="double">
        <color indexed="64"/>
      </right>
      <top/>
      <bottom/>
      <diagonal/>
    </border>
    <border>
      <left style="double">
        <color indexed="64"/>
      </left>
      <right/>
      <top/>
      <bottom style="double">
        <color indexed="64"/>
      </bottom>
      <diagonal/>
    </border>
    <border>
      <left/>
      <right style="double">
        <color indexed="64"/>
      </right>
      <top style="double">
        <color indexed="64"/>
      </top>
      <bottom/>
      <diagonal/>
    </border>
    <border>
      <left style="double">
        <color indexed="64"/>
      </left>
      <right/>
      <top style="double">
        <color indexed="64"/>
      </top>
      <bottom/>
      <diagonal/>
    </border>
    <border>
      <left/>
      <right style="double">
        <color indexed="64"/>
      </right>
      <top/>
      <bottom style="double">
        <color indexed="64"/>
      </bottom>
      <diagonal/>
    </border>
    <border>
      <left/>
      <right/>
      <top style="thin">
        <color theme="5" tint="0.39997558519241921"/>
      </top>
      <bottom style="thin">
        <color theme="5" tint="0.39997558519241921"/>
      </bottom>
      <diagonal/>
    </border>
  </borders>
  <cellStyleXfs count="85">
    <xf numFmtId="0" fontId="0" fillId="0" borderId="0"/>
    <xf numFmtId="0" fontId="1" fillId="0" borderId="0"/>
    <xf numFmtId="0" fontId="1" fillId="0" borderId="0"/>
    <xf numFmtId="0" fontId="1" fillId="0" borderId="0">
      <alignment vertical="top"/>
    </xf>
    <xf numFmtId="0" fontId="2"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3" fillId="10"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3" fillId="10"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3" fillId="3" borderId="0" applyNumberFormat="0" applyBorder="0" applyAlignment="0" applyProtection="0"/>
    <xf numFmtId="0" fontId="2" fillId="11" borderId="0" applyNumberFormat="0" applyBorder="0" applyAlignment="0" applyProtection="0"/>
    <xf numFmtId="0" fontId="2" fillId="6" borderId="0" applyNumberFormat="0" applyBorder="0" applyAlignment="0" applyProtection="0"/>
    <xf numFmtId="0" fontId="3" fillId="12" borderId="0" applyNumberFormat="0" applyBorder="0" applyAlignment="0" applyProtection="0"/>
    <xf numFmtId="0" fontId="4" fillId="0" borderId="1" applyNumberFormat="0" applyFont="0" applyFill="0" applyAlignment="0">
      <alignment vertical="top"/>
    </xf>
    <xf numFmtId="164" fontId="5" fillId="0" borderId="0" applyFont="0" applyFill="0" applyBorder="0" applyAlignment="0" applyProtection="0"/>
    <xf numFmtId="165" fontId="5" fillId="0" borderId="0" applyFont="0" applyFill="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166" fontId="7"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 fontId="8" fillId="0" borderId="2" applyFont="0" applyFill="0" applyBorder="0" applyProtection="0">
      <alignment horizontal="center" vertical="top"/>
    </xf>
    <xf numFmtId="4" fontId="9" fillId="16" borderId="3" applyNumberFormat="0" applyProtection="0">
      <alignment vertical="center"/>
    </xf>
    <xf numFmtId="4" fontId="10" fillId="16" borderId="3" applyNumberFormat="0" applyProtection="0">
      <alignment vertical="center"/>
    </xf>
    <xf numFmtId="4" fontId="9" fillId="16" borderId="3" applyNumberFormat="0" applyProtection="0">
      <alignment horizontal="left" vertical="center" indent="1"/>
    </xf>
    <xf numFmtId="0" fontId="9" fillId="16" borderId="3" applyNumberFormat="0" applyProtection="0">
      <alignment horizontal="left" vertical="top" indent="1"/>
    </xf>
    <xf numFmtId="4" fontId="9" fillId="17" borderId="0" applyNumberFormat="0" applyProtection="0">
      <alignment horizontal="left" vertical="center" indent="1"/>
    </xf>
    <xf numFmtId="4" fontId="11" fillId="18" borderId="3" applyNumberFormat="0" applyProtection="0">
      <alignment horizontal="right" vertical="center"/>
    </xf>
    <xf numFmtId="4" fontId="11" fillId="19" borderId="3" applyNumberFormat="0" applyProtection="0">
      <alignment horizontal="right" vertical="center"/>
    </xf>
    <xf numFmtId="4" fontId="11" fillId="20" borderId="3" applyNumberFormat="0" applyProtection="0">
      <alignment horizontal="right" vertical="center"/>
    </xf>
    <xf numFmtId="4" fontId="11" fillId="21" borderId="3" applyNumberFormat="0" applyProtection="0">
      <alignment horizontal="right" vertical="center"/>
    </xf>
    <xf numFmtId="4" fontId="11" fillId="22" borderId="3" applyNumberFormat="0" applyProtection="0">
      <alignment horizontal="right" vertical="center"/>
    </xf>
    <xf numFmtId="4" fontId="11" fillId="23" borderId="3" applyNumberFormat="0" applyProtection="0">
      <alignment horizontal="right" vertical="center"/>
    </xf>
    <xf numFmtId="4" fontId="11" fillId="24" borderId="3" applyNumberFormat="0" applyProtection="0">
      <alignment horizontal="right" vertical="center"/>
    </xf>
    <xf numFmtId="4" fontId="11" fillId="25" borderId="3" applyNumberFormat="0" applyProtection="0">
      <alignment horizontal="right" vertical="center"/>
    </xf>
    <xf numFmtId="4" fontId="11" fillId="26" borderId="3" applyNumberFormat="0" applyProtection="0">
      <alignment horizontal="right" vertical="center"/>
    </xf>
    <xf numFmtId="4" fontId="9" fillId="27" borderId="4" applyNumberFormat="0" applyProtection="0">
      <alignment horizontal="left" vertical="center" indent="1"/>
    </xf>
    <xf numFmtId="4" fontId="11" fillId="28" borderId="0" applyNumberFormat="0" applyProtection="0">
      <alignment horizontal="left" vertical="center" indent="1"/>
    </xf>
    <xf numFmtId="4" fontId="12" fillId="29" borderId="0" applyNumberFormat="0" applyProtection="0">
      <alignment horizontal="left" vertical="center" indent="1"/>
    </xf>
    <xf numFmtId="4" fontId="11" fillId="17" borderId="3" applyNumberFormat="0" applyProtection="0">
      <alignment horizontal="right" vertical="center"/>
    </xf>
    <xf numFmtId="4" fontId="11" fillId="28" borderId="0" applyNumberFormat="0" applyProtection="0">
      <alignment horizontal="left" vertical="center" indent="1"/>
    </xf>
    <xf numFmtId="4" fontId="11" fillId="17" borderId="0" applyNumberFormat="0" applyProtection="0">
      <alignment horizontal="left" vertical="center" indent="1"/>
    </xf>
    <xf numFmtId="0" fontId="1" fillId="29" borderId="3" applyNumberFormat="0" applyProtection="0">
      <alignment horizontal="left" vertical="center" indent="1"/>
    </xf>
    <xf numFmtId="0" fontId="1" fillId="29" borderId="3" applyNumberFormat="0" applyProtection="0">
      <alignment horizontal="left" vertical="top" indent="1"/>
    </xf>
    <xf numFmtId="0" fontId="1" fillId="17" borderId="3" applyNumberFormat="0" applyProtection="0">
      <alignment horizontal="left" vertical="center" indent="1"/>
    </xf>
    <xf numFmtId="0" fontId="1" fillId="17" borderId="3" applyNumberFormat="0" applyProtection="0">
      <alignment horizontal="left" vertical="top" indent="1"/>
    </xf>
    <xf numFmtId="0" fontId="1" fillId="30" borderId="3" applyNumberFormat="0" applyProtection="0">
      <alignment horizontal="left" vertical="center" indent="1"/>
    </xf>
    <xf numFmtId="0" fontId="1" fillId="30" borderId="3" applyNumberFormat="0" applyProtection="0">
      <alignment horizontal="left" vertical="top" indent="1"/>
    </xf>
    <xf numFmtId="0" fontId="1" fillId="28" borderId="3" applyNumberFormat="0" applyProtection="0">
      <alignment horizontal="left" vertical="center" indent="1"/>
    </xf>
    <xf numFmtId="0" fontId="1" fillId="28" borderId="3" applyNumberFormat="0" applyProtection="0">
      <alignment horizontal="left" vertical="top" indent="1"/>
    </xf>
    <xf numFmtId="0" fontId="1" fillId="31" borderId="5" applyNumberFormat="0">
      <protection locked="0"/>
    </xf>
    <xf numFmtId="4" fontId="11" fillId="32" borderId="3" applyNumberFormat="0" applyProtection="0">
      <alignment vertical="center"/>
    </xf>
    <xf numFmtId="4" fontId="13" fillId="32" borderId="3" applyNumberFormat="0" applyProtection="0">
      <alignment vertical="center"/>
    </xf>
    <xf numFmtId="4" fontId="11" fillId="32" borderId="3" applyNumberFormat="0" applyProtection="0">
      <alignment horizontal="left" vertical="center" indent="1"/>
    </xf>
    <xf numFmtId="0" fontId="11" fillId="32" borderId="3" applyNumberFormat="0" applyProtection="0">
      <alignment horizontal="left" vertical="top" indent="1"/>
    </xf>
    <xf numFmtId="4" fontId="11" fillId="28" borderId="3" applyNumberFormat="0" applyProtection="0">
      <alignment horizontal="right" vertical="center"/>
    </xf>
    <xf numFmtId="4" fontId="13" fillId="28" borderId="3" applyNumberFormat="0" applyProtection="0">
      <alignment horizontal="right" vertical="center"/>
    </xf>
    <xf numFmtId="4" fontId="11" fillId="17" borderId="3" applyNumberFormat="0" applyProtection="0">
      <alignment horizontal="left" vertical="center" indent="1"/>
    </xf>
    <xf numFmtId="0" fontId="11" fillId="17" borderId="3" applyNumberFormat="0" applyProtection="0">
      <alignment horizontal="left" vertical="top" indent="1"/>
    </xf>
    <xf numFmtId="4" fontId="14" fillId="33" borderId="0" applyNumberFormat="0" applyProtection="0">
      <alignment horizontal="left" vertical="center" indent="1"/>
    </xf>
    <xf numFmtId="4" fontId="15" fillId="28" borderId="3" applyNumberFormat="0" applyProtection="0">
      <alignment horizontal="right" vertical="center"/>
    </xf>
    <xf numFmtId="0" fontId="16" fillId="0" borderId="0" applyNumberFormat="0" applyFill="0" applyBorder="0" applyAlignment="0" applyProtection="0"/>
    <xf numFmtId="0" fontId="1" fillId="0" borderId="0"/>
    <xf numFmtId="0" fontId="5" fillId="0" borderId="0"/>
    <xf numFmtId="0" fontId="7" fillId="0" borderId="0"/>
    <xf numFmtId="42" fontId="1" fillId="0" borderId="0" applyFont="0" applyFill="0" applyBorder="0" applyAlignment="0" applyProtection="0"/>
    <xf numFmtId="44" fontId="1" fillId="0" borderId="0" applyFont="0" applyFill="0" applyBorder="0" applyAlignment="0" applyProtection="0"/>
    <xf numFmtId="167" fontId="5" fillId="0" borderId="0" applyFont="0" applyFill="0" applyBorder="0" applyAlignment="0" applyProtection="0"/>
    <xf numFmtId="168" fontId="5" fillId="0" borderId="0" applyFont="0" applyFill="0" applyBorder="0" applyAlignment="0" applyProtection="0"/>
    <xf numFmtId="0" fontId="23" fillId="0" borderId="0"/>
    <xf numFmtId="0" fontId="24" fillId="0" borderId="0" applyNumberFormat="0" applyFill="0" applyBorder="0" applyAlignment="0" applyProtection="0">
      <alignment vertical="top"/>
      <protection locked="0"/>
    </xf>
    <xf numFmtId="9" fontId="2" fillId="0" borderId="0" applyFont="0" applyFill="0" applyBorder="0" applyAlignment="0" applyProtection="0"/>
    <xf numFmtId="0" fontId="25" fillId="0" borderId="0" applyNumberFormat="0" applyFill="0" applyBorder="0" applyAlignment="0" applyProtection="0"/>
    <xf numFmtId="0" fontId="39" fillId="54" borderId="0" applyNumberFormat="0" applyBorder="0" applyAlignment="0" applyProtection="0"/>
    <xf numFmtId="43" fontId="17" fillId="0" borderId="0" applyFont="0" applyFill="0" applyBorder="0" applyAlignment="0" applyProtection="0"/>
  </cellStyleXfs>
  <cellXfs count="272">
    <xf numFmtId="0" fontId="0" fillId="0" borderId="0" xfId="0"/>
    <xf numFmtId="0" fontId="1" fillId="0" borderId="0" xfId="1"/>
    <xf numFmtId="0" fontId="0" fillId="0" borderId="0" xfId="0" applyFill="1"/>
    <xf numFmtId="0" fontId="19" fillId="0" borderId="0" xfId="1" applyFont="1"/>
    <xf numFmtId="0" fontId="17" fillId="0" borderId="0" xfId="0" applyFont="1"/>
    <xf numFmtId="0" fontId="20" fillId="0" borderId="0" xfId="1" applyFont="1" applyFill="1" applyBorder="1"/>
    <xf numFmtId="0" fontId="21" fillId="0" borderId="0" xfId="1" applyFont="1" applyFill="1" applyBorder="1"/>
    <xf numFmtId="0" fontId="0" fillId="0" borderId="7" xfId="0" applyFont="1" applyBorder="1"/>
    <xf numFmtId="0" fontId="0" fillId="0" borderId="8" xfId="0" applyFont="1" applyBorder="1"/>
    <xf numFmtId="0" fontId="0" fillId="37" borderId="7" xfId="0" applyFont="1" applyFill="1" applyBorder="1"/>
    <xf numFmtId="0" fontId="0" fillId="37" borderId="8" xfId="0" applyFont="1" applyFill="1" applyBorder="1"/>
    <xf numFmtId="0" fontId="18" fillId="38" borderId="9" xfId="0" applyFont="1" applyFill="1" applyBorder="1"/>
    <xf numFmtId="0" fontId="18" fillId="35" borderId="6" xfId="0" applyFont="1" applyFill="1" applyBorder="1" applyAlignment="1">
      <alignment vertical="top" wrapText="1"/>
    </xf>
    <xf numFmtId="0" fontId="18" fillId="35" borderId="6" xfId="0" applyFont="1" applyFill="1" applyBorder="1" applyAlignment="1">
      <alignment vertical="top"/>
    </xf>
    <xf numFmtId="0" fontId="18" fillId="35" borderId="6" xfId="0" applyFont="1" applyFill="1" applyBorder="1" applyAlignment="1">
      <alignment horizontal="center" vertical="top" wrapText="1"/>
    </xf>
    <xf numFmtId="0" fontId="0" fillId="0" borderId="0" xfId="0" applyFont="1"/>
    <xf numFmtId="0" fontId="22" fillId="40" borderId="6" xfId="1" applyNumberFormat="1" applyFont="1" applyFill="1" applyBorder="1" applyAlignment="1"/>
    <xf numFmtId="0" fontId="22" fillId="40" borderId="6" xfId="1" applyNumberFormat="1" applyFont="1" applyFill="1" applyBorder="1" applyAlignment="1">
      <alignment horizontal="center"/>
    </xf>
    <xf numFmtId="0" fontId="0" fillId="37" borderId="8" xfId="0" applyFont="1" applyFill="1" applyBorder="1" applyAlignment="1">
      <alignment wrapText="1"/>
    </xf>
    <xf numFmtId="0" fontId="22" fillId="39" borderId="6" xfId="1" applyNumberFormat="1" applyFont="1" applyFill="1" applyBorder="1" applyAlignment="1">
      <alignment vertical="top"/>
    </xf>
    <xf numFmtId="0" fontId="22" fillId="39" borderId="6" xfId="1" applyNumberFormat="1" applyFont="1" applyFill="1" applyBorder="1" applyAlignment="1">
      <alignment horizontal="center" vertical="top"/>
    </xf>
    <xf numFmtId="0" fontId="22" fillId="41" borderId="0" xfId="1" applyFont="1" applyFill="1"/>
    <xf numFmtId="0" fontId="19" fillId="41" borderId="0" xfId="1" applyFont="1" applyFill="1"/>
    <xf numFmtId="0" fontId="1" fillId="41" borderId="0" xfId="1" applyFill="1"/>
    <xf numFmtId="0" fontId="0" fillId="41" borderId="0" xfId="0" applyFont="1" applyFill="1"/>
    <xf numFmtId="0" fontId="18" fillId="35" borderId="6" xfId="0" applyFont="1" applyFill="1" applyBorder="1" applyAlignment="1">
      <alignment horizontal="left" vertical="top"/>
    </xf>
    <xf numFmtId="0" fontId="0" fillId="41" borderId="0" xfId="0" applyFill="1"/>
    <xf numFmtId="0" fontId="18" fillId="41" borderId="0" xfId="1" applyFont="1" applyFill="1"/>
    <xf numFmtId="0" fontId="22" fillId="39" borderId="13" xfId="1" applyNumberFormat="1" applyFont="1" applyFill="1" applyBorder="1" applyAlignment="1">
      <alignment horizontal="left" vertical="center" wrapText="1"/>
    </xf>
    <xf numFmtId="0" fontId="22" fillId="39" borderId="0" xfId="1" applyNumberFormat="1" applyFont="1" applyFill="1" applyBorder="1" applyAlignment="1">
      <alignment horizontal="left" vertical="center" wrapText="1"/>
    </xf>
    <xf numFmtId="0" fontId="18" fillId="43" borderId="6" xfId="0" applyFont="1" applyFill="1" applyBorder="1" applyAlignment="1">
      <alignment horizontal="center" vertical="center" wrapText="1"/>
    </xf>
    <xf numFmtId="0" fontId="0" fillId="41" borderId="6" xfId="0" applyFill="1" applyBorder="1" applyAlignment="1">
      <alignment horizontal="center"/>
    </xf>
    <xf numFmtId="0" fontId="22" fillId="39" borderId="0" xfId="1" applyNumberFormat="1" applyFont="1" applyFill="1" applyBorder="1" applyAlignment="1">
      <alignment horizontal="center" vertical="center" wrapText="1"/>
    </xf>
    <xf numFmtId="0" fontId="22" fillId="39" borderId="0" xfId="1" applyNumberFormat="1" applyFont="1" applyFill="1" applyBorder="1" applyAlignment="1">
      <alignment horizontal="center" vertical="center" wrapText="1"/>
    </xf>
    <xf numFmtId="0" fontId="1" fillId="41" borderId="0" xfId="1" applyFill="1" applyBorder="1"/>
    <xf numFmtId="0" fontId="0" fillId="41" borderId="0" xfId="0" applyFill="1" applyBorder="1"/>
    <xf numFmtId="0" fontId="22" fillId="40" borderId="6" xfId="1" applyNumberFormat="1" applyFont="1" applyFill="1" applyBorder="1" applyAlignment="1">
      <alignment horizontal="center" vertical="center"/>
    </xf>
    <xf numFmtId="0" fontId="22" fillId="39" borderId="6" xfId="1" applyNumberFormat="1" applyFont="1" applyFill="1" applyBorder="1" applyAlignment="1">
      <alignment horizontal="center" vertical="center"/>
    </xf>
    <xf numFmtId="0" fontId="22" fillId="39" borderId="6" xfId="1" applyNumberFormat="1" applyFont="1" applyFill="1" applyBorder="1" applyAlignment="1">
      <alignment vertical="center" wrapText="1"/>
    </xf>
    <xf numFmtId="0" fontId="22" fillId="39" borderId="0" xfId="1" applyNumberFormat="1" applyFont="1" applyFill="1" applyBorder="1" applyAlignment="1">
      <alignment vertical="center" wrapText="1"/>
    </xf>
    <xf numFmtId="0" fontId="22" fillId="44" borderId="0" xfId="1" applyNumberFormat="1" applyFont="1" applyFill="1" applyBorder="1" applyAlignment="1">
      <alignment vertical="top" wrapText="1"/>
    </xf>
    <xf numFmtId="0" fontId="0" fillId="36" borderId="14" xfId="0" applyFont="1" applyFill="1" applyBorder="1"/>
    <xf numFmtId="0" fontId="18" fillId="43" borderId="0" xfId="0" applyFont="1" applyFill="1" applyBorder="1" applyAlignment="1">
      <alignment horizontal="center" vertical="top"/>
    </xf>
    <xf numFmtId="0" fontId="18" fillId="43" borderId="0" xfId="0" applyFont="1" applyFill="1" applyBorder="1" applyAlignment="1">
      <alignment horizontal="left" vertical="top"/>
    </xf>
    <xf numFmtId="0" fontId="22" fillId="41" borderId="0" xfId="1" applyNumberFormat="1" applyFont="1" applyFill="1" applyBorder="1" applyAlignment="1"/>
    <xf numFmtId="0" fontId="22" fillId="41" borderId="0" xfId="1" applyFont="1" applyFill="1" applyBorder="1"/>
    <xf numFmtId="0" fontId="18" fillId="35" borderId="6" xfId="0" applyFont="1" applyFill="1" applyBorder="1" applyAlignment="1">
      <alignment horizontal="left" vertical="top" wrapText="1"/>
    </xf>
    <xf numFmtId="0" fontId="0" fillId="45" borderId="0" xfId="0" applyFill="1"/>
    <xf numFmtId="0" fontId="25" fillId="0" borderId="0" xfId="82"/>
    <xf numFmtId="0" fontId="18" fillId="47" borderId="6" xfId="0" applyFont="1" applyFill="1" applyBorder="1" applyAlignment="1">
      <alignment vertical="top" wrapText="1"/>
    </xf>
    <xf numFmtId="0" fontId="18" fillId="47" borderId="6" xfId="0" applyFont="1" applyFill="1" applyBorder="1" applyAlignment="1">
      <alignment vertical="top"/>
    </xf>
    <xf numFmtId="0" fontId="18" fillId="47" borderId="6" xfId="0" applyFont="1" applyFill="1" applyBorder="1" applyAlignment="1">
      <alignment horizontal="left" vertical="top"/>
    </xf>
    <xf numFmtId="0" fontId="18" fillId="47" borderId="6" xfId="0" applyFont="1" applyFill="1" applyBorder="1" applyAlignment="1">
      <alignment horizontal="center" vertical="top" wrapText="1"/>
    </xf>
    <xf numFmtId="0" fontId="0" fillId="37" borderId="10" xfId="0" applyFont="1" applyFill="1" applyBorder="1" applyAlignment="1">
      <alignment horizontal="center" vertical="center"/>
    </xf>
    <xf numFmtId="0" fontId="18" fillId="38" borderId="16" xfId="0" applyFont="1" applyFill="1" applyBorder="1"/>
    <xf numFmtId="0" fontId="0" fillId="41" borderId="17" xfId="0" applyFill="1" applyBorder="1" applyAlignment="1">
      <alignment horizontal="center" vertical="center" wrapText="1"/>
    </xf>
    <xf numFmtId="0" fontId="0" fillId="41" borderId="17" xfId="0" applyFill="1" applyBorder="1" applyAlignment="1">
      <alignment horizontal="left" vertical="center" wrapText="1"/>
    </xf>
    <xf numFmtId="0" fontId="0" fillId="49" borderId="17" xfId="0" applyFill="1" applyBorder="1" applyAlignment="1">
      <alignment horizontal="center" vertical="center" wrapText="1"/>
    </xf>
    <xf numFmtId="0" fontId="0" fillId="49" borderId="17" xfId="0" applyFill="1" applyBorder="1" applyAlignment="1">
      <alignment horizontal="left" vertical="center" wrapText="1"/>
    </xf>
    <xf numFmtId="0" fontId="0" fillId="0" borderId="0" xfId="0" applyFont="1" applyBorder="1"/>
    <xf numFmtId="0" fontId="26" fillId="40" borderId="6" xfId="1" applyNumberFormat="1" applyFont="1" applyFill="1" applyBorder="1" applyAlignment="1"/>
    <xf numFmtId="0" fontId="26" fillId="40" borderId="6" xfId="1" applyNumberFormat="1" applyFont="1" applyFill="1" applyBorder="1" applyAlignment="1">
      <alignment horizontal="center"/>
    </xf>
    <xf numFmtId="0" fontId="26" fillId="40" borderId="6" xfId="1" applyNumberFormat="1" applyFont="1" applyFill="1" applyBorder="1" applyAlignment="1">
      <alignment horizontal="center" vertical="center"/>
    </xf>
    <xf numFmtId="0" fontId="27" fillId="39" borderId="13" xfId="1" applyNumberFormat="1" applyFont="1" applyFill="1" applyBorder="1" applyAlignment="1">
      <alignment vertical="center" wrapText="1"/>
    </xf>
    <xf numFmtId="0" fontId="0" fillId="36" borderId="14" xfId="0" applyNumberFormat="1" applyFont="1" applyFill="1" applyBorder="1" applyAlignment="1">
      <alignment horizontal="left" vertical="top"/>
    </xf>
    <xf numFmtId="0" fontId="22" fillId="48" borderId="0" xfId="1" applyNumberFormat="1" applyFont="1" applyFill="1" applyBorder="1" applyAlignment="1">
      <alignment vertical="top" wrapText="1"/>
    </xf>
    <xf numFmtId="0" fontId="22" fillId="48" borderId="0" xfId="1" applyNumberFormat="1" applyFont="1" applyFill="1" applyBorder="1" applyAlignment="1">
      <alignment horizontal="center" vertical="top"/>
    </xf>
    <xf numFmtId="0" fontId="22" fillId="48" borderId="0" xfId="1" applyNumberFormat="1" applyFont="1" applyFill="1" applyBorder="1" applyAlignment="1">
      <alignment horizontal="center" vertical="center"/>
    </xf>
    <xf numFmtId="0" fontId="22" fillId="48" borderId="0" xfId="1" applyNumberFormat="1" applyFont="1" applyFill="1" applyBorder="1" applyAlignment="1">
      <alignment horizontal="left" vertical="center" wrapText="1"/>
    </xf>
    <xf numFmtId="0" fontId="22" fillId="46" borderId="19" xfId="1" applyNumberFormat="1" applyFont="1" applyFill="1" applyBorder="1" applyAlignment="1"/>
    <xf numFmtId="0" fontId="22" fillId="46" borderId="19" xfId="1" applyNumberFormat="1" applyFont="1" applyFill="1" applyBorder="1" applyAlignment="1">
      <alignment horizontal="center"/>
    </xf>
    <xf numFmtId="0" fontId="22" fillId="46" borderId="19" xfId="1" applyNumberFormat="1" applyFont="1" applyFill="1" applyBorder="1" applyAlignment="1">
      <alignment horizontal="center" vertical="center"/>
    </xf>
    <xf numFmtId="0" fontId="22" fillId="48" borderId="20" xfId="1" applyNumberFormat="1" applyFont="1" applyFill="1" applyBorder="1" applyAlignment="1">
      <alignment horizontal="left" vertical="center" wrapText="1"/>
    </xf>
    <xf numFmtId="0" fontId="22" fillId="41" borderId="0" xfId="1" applyFont="1" applyFill="1" applyAlignment="1">
      <alignment horizontal="center"/>
    </xf>
    <xf numFmtId="0" fontId="0" fillId="41" borderId="0" xfId="0" applyNumberFormat="1" applyFill="1" applyAlignment="1">
      <alignment horizontal="center"/>
    </xf>
    <xf numFmtId="0" fontId="22" fillId="39" borderId="18" xfId="1" applyNumberFormat="1" applyFont="1" applyFill="1" applyBorder="1" applyAlignment="1">
      <alignment vertical="center" wrapText="1"/>
    </xf>
    <xf numFmtId="0" fontId="22" fillId="48" borderId="0" xfId="1" applyNumberFormat="1" applyFont="1" applyFill="1" applyBorder="1" applyAlignment="1">
      <alignment horizontal="left" vertical="center" wrapText="1"/>
    </xf>
    <xf numFmtId="0" fontId="22" fillId="39" borderId="6" xfId="1" applyNumberFormat="1" applyFont="1" applyFill="1" applyBorder="1" applyAlignment="1">
      <alignment horizontal="right" vertical="center" wrapText="1"/>
    </xf>
    <xf numFmtId="0" fontId="22" fillId="46" borderId="0" xfId="1" applyNumberFormat="1" applyFont="1" applyFill="1" applyBorder="1" applyAlignment="1"/>
    <xf numFmtId="0" fontId="22" fillId="46" borderId="0" xfId="1" applyNumberFormat="1" applyFont="1" applyFill="1" applyBorder="1" applyAlignment="1">
      <alignment horizontal="center"/>
    </xf>
    <xf numFmtId="0" fontId="22" fillId="46" borderId="0" xfId="1" applyNumberFormat="1" applyFont="1" applyFill="1" applyBorder="1" applyAlignment="1">
      <alignment horizontal="center" vertical="center"/>
    </xf>
    <xf numFmtId="0" fontId="0" fillId="41" borderId="0" xfId="0" applyFill="1" applyAlignment="1">
      <alignment horizontal="left"/>
    </xf>
    <xf numFmtId="0" fontId="31" fillId="41" borderId="0" xfId="0" applyFont="1" applyFill="1"/>
    <xf numFmtId="49" fontId="31" fillId="41" borderId="0" xfId="0" applyNumberFormat="1" applyFont="1" applyFill="1" applyAlignment="1">
      <alignment horizontal="left" vertical="top" wrapText="1"/>
    </xf>
    <xf numFmtId="0" fontId="0" fillId="45" borderId="0" xfId="0" applyFill="1" applyAlignment="1">
      <alignment horizontal="left"/>
    </xf>
    <xf numFmtId="0" fontId="31" fillId="45" borderId="0" xfId="0" applyFont="1" applyFill="1"/>
    <xf numFmtId="49" fontId="31" fillId="45" borderId="0" xfId="0" applyNumberFormat="1" applyFont="1" applyFill="1" applyAlignment="1">
      <alignment horizontal="left" vertical="top" wrapText="1"/>
    </xf>
    <xf numFmtId="0" fontId="0" fillId="45" borderId="0" xfId="0" applyFill="1" applyAlignment="1">
      <alignment wrapText="1"/>
    </xf>
    <xf numFmtId="0" fontId="29" fillId="45" borderId="0" xfId="0" applyFont="1" applyFill="1"/>
    <xf numFmtId="0" fontId="28" fillId="0" borderId="0" xfId="1" applyFont="1" applyFill="1" applyBorder="1" applyAlignment="1">
      <alignment vertical="center" wrapText="1"/>
    </xf>
    <xf numFmtId="0" fontId="25" fillId="52" borderId="22" xfId="82" applyFill="1" applyBorder="1" applyAlignment="1">
      <alignment horizontal="left" vertical="center" wrapText="1" readingOrder="1"/>
    </xf>
    <xf numFmtId="0" fontId="25" fillId="53" borderId="23" xfId="82" applyFill="1" applyBorder="1" applyAlignment="1">
      <alignment horizontal="left" vertical="center" wrapText="1" readingOrder="1"/>
    </xf>
    <xf numFmtId="0" fontId="25" fillId="52" borderId="23" xfId="82" applyFill="1" applyBorder="1" applyAlignment="1">
      <alignment horizontal="left" vertical="center" wrapText="1" readingOrder="1"/>
    </xf>
    <xf numFmtId="0" fontId="30" fillId="41" borderId="0" xfId="0" applyFont="1" applyFill="1" applyAlignment="1">
      <alignment horizontal="left" vertical="center" readingOrder="1"/>
    </xf>
    <xf numFmtId="0" fontId="37" fillId="51" borderId="21" xfId="0" applyFont="1" applyFill="1" applyBorder="1" applyAlignment="1">
      <alignment horizontal="left" vertical="center" wrapText="1" readingOrder="1"/>
    </xf>
    <xf numFmtId="0" fontId="38" fillId="52" borderId="22" xfId="0" applyFont="1" applyFill="1" applyBorder="1" applyAlignment="1">
      <alignment horizontal="left" vertical="center" wrapText="1" readingOrder="1"/>
    </xf>
    <xf numFmtId="0" fontId="38" fillId="53" borderId="23" xfId="0" applyFont="1" applyFill="1" applyBorder="1" applyAlignment="1">
      <alignment horizontal="left" vertical="center" wrapText="1" readingOrder="1"/>
    </xf>
    <xf numFmtId="0" fontId="38" fillId="52" borderId="23" xfId="0" applyFont="1" applyFill="1" applyBorder="1" applyAlignment="1">
      <alignment horizontal="left" vertical="center" wrapText="1" readingOrder="1"/>
    </xf>
    <xf numFmtId="0" fontId="36" fillId="52" borderId="23" xfId="0" applyFont="1" applyFill="1" applyBorder="1" applyAlignment="1">
      <alignment vertical="top" wrapText="1"/>
    </xf>
    <xf numFmtId="0" fontId="41" fillId="55" borderId="24" xfId="0" applyFont="1" applyFill="1" applyBorder="1" applyAlignment="1">
      <alignment horizontal="center" vertical="center"/>
    </xf>
    <xf numFmtId="0" fontId="41" fillId="55" borderId="25" xfId="0" applyFont="1" applyFill="1" applyBorder="1" applyAlignment="1">
      <alignment horizontal="center" vertical="center" wrapText="1"/>
    </xf>
    <xf numFmtId="0" fontId="31" fillId="45" borderId="26" xfId="0" applyFont="1" applyFill="1" applyBorder="1" applyAlignment="1">
      <alignment horizontal="center"/>
    </xf>
    <xf numFmtId="0" fontId="31" fillId="45" borderId="27" xfId="0" applyFont="1" applyFill="1" applyBorder="1"/>
    <xf numFmtId="0" fontId="42" fillId="41" borderId="26" xfId="0" applyFont="1" applyFill="1" applyBorder="1" applyAlignment="1">
      <alignment horizontal="center"/>
    </xf>
    <xf numFmtId="0" fontId="42" fillId="41" borderId="27" xfId="0" applyFont="1" applyFill="1" applyBorder="1"/>
    <xf numFmtId="0" fontId="43" fillId="41" borderId="26" xfId="0" applyFont="1" applyFill="1" applyBorder="1" applyAlignment="1">
      <alignment horizontal="center"/>
    </xf>
    <xf numFmtId="0" fontId="31" fillId="41" borderId="27" xfId="0" applyFont="1" applyFill="1" applyBorder="1"/>
    <xf numFmtId="0" fontId="44" fillId="41" borderId="26" xfId="0" applyFont="1" applyFill="1" applyBorder="1" applyAlignment="1">
      <alignment horizontal="right"/>
    </xf>
    <xf numFmtId="0" fontId="43" fillId="45" borderId="26" xfId="0" applyFont="1" applyFill="1" applyBorder="1" applyAlignment="1">
      <alignment horizontal="center"/>
    </xf>
    <xf numFmtId="0" fontId="31" fillId="0" borderId="28" xfId="0" applyFont="1" applyBorder="1" applyAlignment="1">
      <alignment horizontal="center"/>
    </xf>
    <xf numFmtId="0" fontId="31" fillId="0" borderId="29" xfId="0" applyFont="1" applyBorder="1"/>
    <xf numFmtId="0" fontId="31" fillId="0" borderId="0" xfId="0" applyFont="1"/>
    <xf numFmtId="0" fontId="31" fillId="0" borderId="0" xfId="0" applyFont="1" applyAlignment="1">
      <alignment horizontal="center"/>
    </xf>
    <xf numFmtId="0" fontId="45" fillId="0" borderId="0" xfId="83" applyFont="1" applyFill="1" applyAlignment="1">
      <alignment horizontal="left" vertical="center" textRotation="90"/>
    </xf>
    <xf numFmtId="49" fontId="45" fillId="0" borderId="0" xfId="83" applyNumberFormat="1" applyFont="1" applyFill="1" applyAlignment="1">
      <alignment horizontal="left" vertical="center" textRotation="90"/>
    </xf>
    <xf numFmtId="0" fontId="46" fillId="0" borderId="0" xfId="0" applyFont="1" applyFill="1"/>
    <xf numFmtId="49" fontId="46" fillId="0" borderId="0" xfId="0" applyNumberFormat="1" applyFont="1" applyFill="1"/>
    <xf numFmtId="0" fontId="47" fillId="0" borderId="0" xfId="0" applyFont="1"/>
    <xf numFmtId="1" fontId="46" fillId="0" borderId="0" xfId="0" applyNumberFormat="1" applyFont="1" applyFill="1"/>
    <xf numFmtId="0" fontId="20" fillId="0" borderId="0" xfId="0" applyFont="1" applyFill="1"/>
    <xf numFmtId="0" fontId="47" fillId="0" borderId="0" xfId="0" applyFont="1" applyFill="1"/>
    <xf numFmtId="49" fontId="31" fillId="41" borderId="0" xfId="0" applyNumberFormat="1" applyFont="1" applyFill="1" applyAlignment="1">
      <alignment horizontal="left" vertical="top" wrapText="1"/>
    </xf>
    <xf numFmtId="49" fontId="50" fillId="41" borderId="0" xfId="0" applyNumberFormat="1" applyFont="1" applyFill="1" applyAlignment="1">
      <alignment horizontal="left" vertical="top" wrapText="1"/>
    </xf>
    <xf numFmtId="0" fontId="52" fillId="51" borderId="21" xfId="0" applyFont="1" applyFill="1" applyBorder="1" applyAlignment="1">
      <alignment horizontal="left" vertical="center" wrapText="1" readingOrder="1"/>
    </xf>
    <xf numFmtId="0" fontId="54" fillId="51" borderId="21" xfId="0" applyFont="1" applyFill="1" applyBorder="1" applyAlignment="1">
      <alignment horizontal="left" vertical="center" wrapText="1" readingOrder="1"/>
    </xf>
    <xf numFmtId="0" fontId="55" fillId="52" borderId="30" xfId="0" applyFont="1" applyFill="1" applyBorder="1" applyAlignment="1">
      <alignment horizontal="left" vertical="center" wrapText="1" readingOrder="1"/>
    </xf>
    <xf numFmtId="0" fontId="25" fillId="52" borderId="31" xfId="82" applyFill="1" applyBorder="1" applyAlignment="1">
      <alignment horizontal="left" vertical="center" wrapText="1" readingOrder="1"/>
    </xf>
    <xf numFmtId="0" fontId="55" fillId="52" borderId="31" xfId="0" applyFont="1" applyFill="1" applyBorder="1" applyAlignment="1">
      <alignment horizontal="left" vertical="center" wrapText="1" readingOrder="1"/>
    </xf>
    <xf numFmtId="0" fontId="55" fillId="53" borderId="32" xfId="0" applyFont="1" applyFill="1" applyBorder="1" applyAlignment="1">
      <alignment horizontal="left" vertical="center" wrapText="1" readingOrder="1"/>
    </xf>
    <xf numFmtId="0" fontId="25" fillId="53" borderId="33" xfId="82" applyFill="1" applyBorder="1" applyAlignment="1">
      <alignment horizontal="left" vertical="center" wrapText="1" readingOrder="1"/>
    </xf>
    <xf numFmtId="0" fontId="0" fillId="53" borderId="33" xfId="0" applyFill="1" applyBorder="1" applyAlignment="1">
      <alignment vertical="top" wrapText="1"/>
    </xf>
    <xf numFmtId="0" fontId="0" fillId="53" borderId="31" xfId="0" applyFill="1" applyBorder="1" applyAlignment="1">
      <alignment vertical="top" wrapText="1"/>
    </xf>
    <xf numFmtId="0" fontId="56" fillId="53" borderId="32" xfId="0" applyFont="1" applyFill="1" applyBorder="1" applyAlignment="1">
      <alignment horizontal="left" vertical="center" wrapText="1" indent="2" readingOrder="1"/>
    </xf>
    <xf numFmtId="0" fontId="56" fillId="53" borderId="33" xfId="0" applyFont="1" applyFill="1" applyBorder="1" applyAlignment="1">
      <alignment horizontal="left" vertical="center" wrapText="1" indent="2" readingOrder="1"/>
    </xf>
    <xf numFmtId="0" fontId="56" fillId="53" borderId="31" xfId="0" applyFont="1" applyFill="1" applyBorder="1" applyAlignment="1">
      <alignment horizontal="left" vertical="center" wrapText="1" indent="2" readingOrder="1"/>
    </xf>
    <xf numFmtId="0" fontId="55" fillId="52" borderId="32" xfId="0" applyFont="1" applyFill="1" applyBorder="1" applyAlignment="1">
      <alignment horizontal="left" vertical="center" wrapText="1" readingOrder="1"/>
    </xf>
    <xf numFmtId="0" fontId="25" fillId="53" borderId="31" xfId="82" applyFill="1" applyBorder="1" applyAlignment="1">
      <alignment horizontal="left" vertical="center" wrapText="1" readingOrder="1"/>
    </xf>
    <xf numFmtId="0" fontId="55" fillId="52" borderId="23" xfId="0" applyFont="1" applyFill="1" applyBorder="1" applyAlignment="1">
      <alignment horizontal="left" vertical="center" wrapText="1" readingOrder="1"/>
    </xf>
    <xf numFmtId="0" fontId="53" fillId="52" borderId="23" xfId="0" applyFont="1" applyFill="1" applyBorder="1" applyAlignment="1">
      <alignment vertical="center" wrapText="1"/>
    </xf>
    <xf numFmtId="0" fontId="55" fillId="53" borderId="31" xfId="0" applyFont="1" applyFill="1" applyBorder="1" applyAlignment="1">
      <alignment horizontal="left" vertical="center" wrapText="1" readingOrder="1"/>
    </xf>
    <xf numFmtId="0" fontId="25" fillId="52" borderId="33" xfId="82" applyFill="1" applyBorder="1" applyAlignment="1">
      <alignment horizontal="left" vertical="center" wrapText="1" readingOrder="1"/>
    </xf>
    <xf numFmtId="0" fontId="53" fillId="53" borderId="23" xfId="0" applyFont="1" applyFill="1" applyBorder="1" applyAlignment="1">
      <alignment vertical="top" wrapText="1"/>
    </xf>
    <xf numFmtId="0" fontId="0" fillId="52" borderId="31" xfId="0" applyFill="1" applyBorder="1" applyAlignment="1">
      <alignment vertical="top" wrapText="1"/>
    </xf>
    <xf numFmtId="0" fontId="56" fillId="52" borderId="33" xfId="0" applyFont="1" applyFill="1" applyBorder="1" applyAlignment="1">
      <alignment horizontal="left" vertical="center" wrapText="1" indent="3" readingOrder="1"/>
    </xf>
    <xf numFmtId="0" fontId="56" fillId="52" borderId="31" xfId="0" applyFont="1" applyFill="1" applyBorder="1" applyAlignment="1">
      <alignment horizontal="left" vertical="center" wrapText="1" indent="3" readingOrder="1"/>
    </xf>
    <xf numFmtId="0" fontId="55" fillId="52" borderId="33" xfId="0" applyFont="1" applyFill="1" applyBorder="1" applyAlignment="1">
      <alignment horizontal="left" vertical="center" wrapText="1" readingOrder="1"/>
    </xf>
    <xf numFmtId="0" fontId="53" fillId="52" borderId="31" xfId="0" applyFont="1" applyFill="1" applyBorder="1" applyAlignment="1">
      <alignment vertical="top" wrapText="1"/>
    </xf>
    <xf numFmtId="0" fontId="53" fillId="52" borderId="23" xfId="0" applyFont="1" applyFill="1" applyBorder="1" applyAlignment="1">
      <alignment vertical="top" wrapText="1"/>
    </xf>
    <xf numFmtId="0" fontId="0" fillId="50" borderId="0" xfId="0" applyFill="1"/>
    <xf numFmtId="0" fontId="31" fillId="45" borderId="0" xfId="0" quotePrefix="1" applyFont="1" applyFill="1"/>
    <xf numFmtId="0" fontId="0" fillId="36" borderId="14" xfId="0" applyFont="1" applyFill="1" applyBorder="1" applyAlignment="1">
      <alignment horizontal="left" vertical="top"/>
    </xf>
    <xf numFmtId="0" fontId="0" fillId="36" borderId="0" xfId="0" applyFont="1" applyFill="1" applyBorder="1" applyAlignment="1">
      <alignment horizontal="left" vertical="top"/>
    </xf>
    <xf numFmtId="0" fontId="0" fillId="36" borderId="14" xfId="0" applyFont="1" applyFill="1" applyBorder="1" applyAlignment="1">
      <alignment vertical="top"/>
    </xf>
    <xf numFmtId="0" fontId="46" fillId="0" borderId="0" xfId="0" applyFont="1" applyAlignment="1"/>
    <xf numFmtId="0" fontId="46" fillId="0" borderId="0" xfId="0" applyFont="1" applyAlignment="1">
      <alignment wrapText="1"/>
    </xf>
    <xf numFmtId="0" fontId="59" fillId="0" borderId="0" xfId="0" applyFont="1" applyAlignment="1">
      <alignment horizontal="left" vertical="top" wrapText="1"/>
    </xf>
    <xf numFmtId="0" fontId="46" fillId="0" borderId="0" xfId="0" applyFont="1" applyAlignment="1">
      <alignment horizontal="left" vertical="top" wrapText="1"/>
    </xf>
    <xf numFmtId="0" fontId="58" fillId="56" borderId="0" xfId="0" applyFont="1" applyFill="1" applyAlignment="1">
      <alignment horizontal="left" vertical="top" wrapText="1"/>
    </xf>
    <xf numFmtId="9" fontId="46" fillId="0" borderId="0" xfId="0" applyNumberFormat="1" applyFont="1" applyAlignment="1">
      <alignment horizontal="left" vertical="top" wrapText="1"/>
    </xf>
    <xf numFmtId="0" fontId="62" fillId="0" borderId="0" xfId="0" applyFont="1" applyAlignment="1">
      <alignment wrapText="1"/>
    </xf>
    <xf numFmtId="0" fontId="18" fillId="57" borderId="0" xfId="0" applyFont="1" applyFill="1" applyBorder="1" applyAlignment="1">
      <alignment horizontal="left" vertical="top"/>
    </xf>
    <xf numFmtId="0" fontId="0" fillId="41" borderId="0" xfId="0" applyFont="1" applyFill="1" applyBorder="1"/>
    <xf numFmtId="0" fontId="64" fillId="41" borderId="0" xfId="0" applyFont="1" applyFill="1" applyBorder="1" applyAlignment="1">
      <alignment horizontal="center"/>
    </xf>
    <xf numFmtId="0" fontId="63" fillId="41" borderId="0" xfId="0" applyFont="1" applyFill="1"/>
    <xf numFmtId="0" fontId="63" fillId="41" borderId="0" xfId="0" applyFont="1" applyFill="1" applyBorder="1"/>
    <xf numFmtId="0" fontId="63" fillId="36" borderId="0" xfId="0" applyFont="1" applyFill="1" applyBorder="1" applyAlignment="1">
      <alignment horizontal="left" vertical="top"/>
    </xf>
    <xf numFmtId="0" fontId="66" fillId="58" borderId="35" xfId="0" applyFont="1" applyFill="1" applyBorder="1" applyAlignment="1">
      <alignment horizontal="center" vertical="center"/>
    </xf>
    <xf numFmtId="0" fontId="67" fillId="49" borderId="35" xfId="0" applyFont="1" applyFill="1" applyBorder="1" applyAlignment="1">
      <alignment horizontal="center" vertical="center"/>
    </xf>
    <xf numFmtId="0" fontId="68" fillId="59" borderId="35" xfId="0" applyFont="1" applyFill="1" applyBorder="1" applyAlignment="1">
      <alignment horizontal="center" vertical="center"/>
    </xf>
    <xf numFmtId="0" fontId="69" fillId="60" borderId="36" xfId="0" applyFont="1" applyFill="1" applyBorder="1" applyAlignment="1">
      <alignment horizontal="left" vertical="center"/>
    </xf>
    <xf numFmtId="3" fontId="66" fillId="58" borderId="35" xfId="0" applyNumberFormat="1" applyFont="1" applyFill="1" applyBorder="1" applyAlignment="1">
      <alignment horizontal="center" vertical="center"/>
    </xf>
    <xf numFmtId="3" fontId="67" fillId="49" borderId="35" xfId="0" applyNumberFormat="1" applyFont="1" applyFill="1" applyBorder="1" applyAlignment="1">
      <alignment horizontal="center" vertical="center"/>
    </xf>
    <xf numFmtId="3" fontId="68" fillId="59" borderId="35" xfId="0" applyNumberFormat="1" applyFont="1" applyFill="1" applyBorder="1" applyAlignment="1">
      <alignment horizontal="center" vertical="center"/>
    </xf>
    <xf numFmtId="0" fontId="69" fillId="60" borderId="36" xfId="0" quotePrefix="1" applyFont="1" applyFill="1" applyBorder="1" applyAlignment="1">
      <alignment horizontal="left" vertical="center"/>
    </xf>
    <xf numFmtId="0" fontId="64" fillId="57" borderId="0" xfId="0" applyFont="1" applyFill="1" applyBorder="1" applyAlignment="1">
      <alignment vertical="center"/>
    </xf>
    <xf numFmtId="0" fontId="0" fillId="36" borderId="0" xfId="0" applyFont="1" applyFill="1" applyBorder="1"/>
    <xf numFmtId="0" fontId="65" fillId="41" borderId="0" xfId="0" applyFont="1" applyFill="1" applyBorder="1" applyAlignment="1" applyProtection="1">
      <alignment horizontal="center" vertical="center" wrapText="1"/>
      <protection locked="0"/>
    </xf>
    <xf numFmtId="0" fontId="63" fillId="41" borderId="0" xfId="0" applyFont="1" applyFill="1" applyBorder="1" applyAlignment="1">
      <alignment horizontal="left" vertical="top"/>
    </xf>
    <xf numFmtId="0" fontId="66" fillId="58" borderId="41" xfId="0" applyFont="1" applyFill="1" applyBorder="1" applyAlignment="1">
      <alignment horizontal="center" vertical="center"/>
    </xf>
    <xf numFmtId="0" fontId="67" fillId="49" borderId="41" xfId="0" applyFont="1" applyFill="1" applyBorder="1" applyAlignment="1">
      <alignment horizontal="center" vertical="center"/>
    </xf>
    <xf numFmtId="0" fontId="68" fillId="59" borderId="41" xfId="0" applyFont="1" applyFill="1" applyBorder="1" applyAlignment="1">
      <alignment horizontal="center" vertical="center"/>
    </xf>
    <xf numFmtId="0" fontId="66" fillId="58" borderId="0" xfId="0" applyFont="1" applyFill="1" applyBorder="1" applyAlignment="1">
      <alignment horizontal="center" vertical="center"/>
    </xf>
    <xf numFmtId="0" fontId="67" fillId="49" borderId="0" xfId="0" applyFont="1" applyFill="1" applyBorder="1" applyAlignment="1">
      <alignment horizontal="center" vertical="center"/>
    </xf>
    <xf numFmtId="0" fontId="68" fillId="59" borderId="0" xfId="0" applyFont="1" applyFill="1" applyBorder="1" applyAlignment="1">
      <alignment horizontal="center" vertical="center"/>
    </xf>
    <xf numFmtId="3" fontId="68" fillId="59" borderId="36" xfId="0" applyNumberFormat="1" applyFont="1" applyFill="1" applyBorder="1" applyAlignment="1">
      <alignment horizontal="center" vertical="center"/>
    </xf>
    <xf numFmtId="3" fontId="66" fillId="58" borderId="0" xfId="0" applyNumberFormat="1" applyFont="1" applyFill="1" applyBorder="1" applyAlignment="1">
      <alignment horizontal="center" vertical="center"/>
    </xf>
    <xf numFmtId="3" fontId="67" fillId="49" borderId="0" xfId="0" applyNumberFormat="1" applyFont="1" applyFill="1" applyBorder="1" applyAlignment="1">
      <alignment horizontal="center" vertical="center"/>
    </xf>
    <xf numFmtId="3" fontId="68" fillId="59" borderId="0" xfId="0" applyNumberFormat="1" applyFont="1" applyFill="1" applyBorder="1" applyAlignment="1">
      <alignment horizontal="center" vertical="center"/>
    </xf>
    <xf numFmtId="0" fontId="0" fillId="41" borderId="43" xfId="0" applyFont="1" applyFill="1" applyBorder="1"/>
    <xf numFmtId="0" fontId="0" fillId="41" borderId="42" xfId="0" applyFont="1" applyFill="1" applyBorder="1"/>
    <xf numFmtId="0" fontId="0" fillId="41" borderId="44" xfId="0" applyFont="1" applyFill="1" applyBorder="1"/>
    <xf numFmtId="0" fontId="0" fillId="41" borderId="45" xfId="0" applyFont="1" applyFill="1" applyBorder="1"/>
    <xf numFmtId="0" fontId="0" fillId="41" borderId="46" xfId="0" applyFont="1" applyFill="1" applyBorder="1"/>
    <xf numFmtId="0" fontId="23" fillId="41" borderId="0" xfId="79" applyFill="1" applyBorder="1"/>
    <xf numFmtId="0" fontId="23" fillId="41" borderId="44" xfId="79" applyFill="1" applyBorder="1"/>
    <xf numFmtId="0" fontId="68" fillId="59" borderId="36" xfId="0" applyFont="1" applyFill="1" applyBorder="1" applyAlignment="1">
      <alignment horizontal="center" vertical="center"/>
    </xf>
    <xf numFmtId="0" fontId="0" fillId="41" borderId="47" xfId="0" applyFont="1" applyFill="1" applyBorder="1"/>
    <xf numFmtId="0" fontId="0" fillId="41" borderId="48" xfId="0" applyFont="1" applyFill="1" applyBorder="1"/>
    <xf numFmtId="0" fontId="68" fillId="59" borderId="40" xfId="0" applyFont="1" applyFill="1" applyBorder="1" applyAlignment="1">
      <alignment horizontal="center" vertical="center"/>
    </xf>
    <xf numFmtId="0" fontId="71" fillId="41" borderId="0" xfId="0" applyFont="1" applyFill="1" applyAlignment="1">
      <alignment horizontal="center" vertical="center"/>
    </xf>
    <xf numFmtId="0" fontId="71" fillId="41" borderId="0" xfId="0" applyFont="1" applyFill="1" applyBorder="1" applyAlignment="1">
      <alignment horizontal="center" vertical="center"/>
    </xf>
    <xf numFmtId="0" fontId="71" fillId="41" borderId="43" xfId="0" applyFont="1" applyFill="1" applyBorder="1" applyAlignment="1">
      <alignment horizontal="center" vertical="center"/>
    </xf>
    <xf numFmtId="0" fontId="0" fillId="36" borderId="14" xfId="0" applyFont="1" applyFill="1" applyBorder="1" applyAlignment="1">
      <alignment horizontal="center" vertical="center"/>
    </xf>
    <xf numFmtId="0" fontId="74" fillId="44" borderId="0" xfId="1" applyNumberFormat="1" applyFont="1" applyFill="1" applyBorder="1" applyAlignment="1">
      <alignment vertical="center" wrapText="1"/>
    </xf>
    <xf numFmtId="0" fontId="74" fillId="44" borderId="0" xfId="1" applyNumberFormat="1" applyFont="1" applyFill="1" applyBorder="1" applyAlignment="1">
      <alignment vertical="top" wrapText="1"/>
    </xf>
    <xf numFmtId="0" fontId="74" fillId="44" borderId="0" xfId="1" applyNumberFormat="1" applyFont="1" applyFill="1" applyBorder="1" applyAlignment="1">
      <alignment horizontal="center" vertical="top"/>
    </xf>
    <xf numFmtId="0" fontId="74" fillId="44" borderId="0" xfId="1" applyNumberFormat="1" applyFont="1" applyFill="1" applyBorder="1" applyAlignment="1">
      <alignment horizontal="center" vertical="center"/>
    </xf>
    <xf numFmtId="0" fontId="75" fillId="41" borderId="0" xfId="1" applyFont="1" applyFill="1" applyBorder="1"/>
    <xf numFmtId="169" fontId="22" fillId="39" borderId="6" xfId="84" applyNumberFormat="1" applyFont="1" applyFill="1" applyBorder="1" applyAlignment="1">
      <alignment horizontal="right" vertical="center" wrapText="1"/>
    </xf>
    <xf numFmtId="0" fontId="75" fillId="41" borderId="0" xfId="1" applyFont="1" applyFill="1"/>
    <xf numFmtId="0" fontId="76" fillId="41" borderId="0" xfId="1" applyFont="1" applyFill="1" applyBorder="1"/>
    <xf numFmtId="0" fontId="74" fillId="41" borderId="0" xfId="1" applyFont="1" applyFill="1"/>
    <xf numFmtId="0" fontId="74" fillId="41" borderId="0" xfId="1" applyFont="1" applyFill="1" applyAlignment="1">
      <alignment horizontal="center"/>
    </xf>
    <xf numFmtId="0" fontId="76" fillId="41" borderId="0" xfId="1" applyFont="1" applyFill="1"/>
    <xf numFmtId="0" fontId="77" fillId="59" borderId="35" xfId="0" applyFont="1" applyFill="1" applyBorder="1" applyAlignment="1">
      <alignment horizontal="center" vertical="center"/>
    </xf>
    <xf numFmtId="0" fontId="73" fillId="36" borderId="14" xfId="0" applyFont="1" applyFill="1" applyBorder="1"/>
    <xf numFmtId="0" fontId="22" fillId="39" borderId="0" xfId="1" applyNumberFormat="1" applyFont="1" applyFill="1" applyBorder="1" applyAlignment="1">
      <alignment horizontal="center" vertical="center"/>
    </xf>
    <xf numFmtId="0" fontId="22" fillId="39" borderId="0" xfId="1" applyNumberFormat="1" applyFont="1" applyFill="1" applyBorder="1" applyAlignment="1">
      <alignment horizontal="center" vertical="top"/>
    </xf>
    <xf numFmtId="0" fontId="22" fillId="39" borderId="0" xfId="1" applyNumberFormat="1" applyFont="1" applyFill="1" applyBorder="1" applyAlignment="1">
      <alignment vertical="top"/>
    </xf>
    <xf numFmtId="0" fontId="74" fillId="39" borderId="6" xfId="1" applyNumberFormat="1" applyFont="1" applyFill="1" applyBorder="1" applyAlignment="1">
      <alignment vertical="center" wrapText="1"/>
    </xf>
    <xf numFmtId="0" fontId="73" fillId="40" borderId="6" xfId="1" applyNumberFormat="1" applyFont="1" applyFill="1" applyBorder="1" applyAlignment="1"/>
    <xf numFmtId="0" fontId="78" fillId="49" borderId="35" xfId="0" applyFont="1" applyFill="1" applyBorder="1" applyAlignment="1">
      <alignment horizontal="center" vertical="center"/>
    </xf>
    <xf numFmtId="0" fontId="22" fillId="36" borderId="14" xfId="0" applyFont="1" applyFill="1" applyBorder="1"/>
    <xf numFmtId="0" fontId="78" fillId="58" borderId="35" xfId="0" applyFont="1" applyFill="1" applyBorder="1" applyAlignment="1">
      <alignment horizontal="center" vertical="center"/>
    </xf>
    <xf numFmtId="0" fontId="22" fillId="62" borderId="49" xfId="0" applyFont="1" applyFill="1" applyBorder="1" applyAlignment="1">
      <alignment wrapText="1"/>
    </xf>
    <xf numFmtId="0" fontId="34" fillId="50" borderId="0" xfId="0" applyFont="1" applyFill="1" applyAlignment="1">
      <alignment horizontal="center" vertical="center"/>
    </xf>
    <xf numFmtId="0" fontId="25" fillId="50" borderId="0" xfId="82" applyFill="1" applyAlignment="1">
      <alignment horizontal="center" vertical="center"/>
    </xf>
    <xf numFmtId="49" fontId="50" fillId="41" borderId="0" xfId="0" applyNumberFormat="1" applyFont="1" applyFill="1" applyAlignment="1">
      <alignment horizontal="left" vertical="top" wrapText="1"/>
    </xf>
    <xf numFmtId="49" fontId="31" fillId="41" borderId="0" xfId="0" applyNumberFormat="1" applyFont="1" applyFill="1" applyAlignment="1">
      <alignment horizontal="left" vertical="top" wrapText="1"/>
    </xf>
    <xf numFmtId="0" fontId="50" fillId="41" borderId="0" xfId="0" applyFont="1" applyFill="1" applyAlignment="1">
      <alignment horizontal="left" vertical="top" wrapText="1"/>
    </xf>
    <xf numFmtId="49" fontId="50" fillId="41" borderId="0" xfId="0" applyNumberFormat="1" applyFont="1" applyFill="1" applyAlignment="1">
      <alignment horizontal="left" vertical="center" wrapText="1"/>
    </xf>
    <xf numFmtId="0" fontId="33" fillId="50" borderId="0" xfId="0" applyFont="1" applyFill="1" applyAlignment="1">
      <alignment horizontal="center" vertical="center"/>
    </xf>
    <xf numFmtId="0" fontId="0" fillId="41" borderId="0" xfId="0" applyFill="1" applyAlignment="1">
      <alignment vertical="center" wrapText="1"/>
    </xf>
    <xf numFmtId="0" fontId="0" fillId="0" borderId="0" xfId="0" applyAlignment="1"/>
    <xf numFmtId="0" fontId="33" fillId="50" borderId="0" xfId="0" applyFont="1" applyFill="1" applyAlignment="1">
      <alignment horizontal="center" vertical="center" wrapText="1"/>
    </xf>
    <xf numFmtId="0" fontId="74" fillId="39" borderId="6" xfId="1" applyNumberFormat="1" applyFont="1" applyFill="1" applyBorder="1" applyAlignment="1">
      <alignment horizontal="left" vertical="center" wrapText="1"/>
    </xf>
    <xf numFmtId="0" fontId="35" fillId="50" borderId="0" xfId="1" applyFont="1" applyFill="1" applyBorder="1" applyAlignment="1">
      <alignment horizontal="center" vertical="center" wrapText="1"/>
    </xf>
    <xf numFmtId="0" fontId="18" fillId="42" borderId="6" xfId="0" applyFont="1" applyFill="1" applyBorder="1" applyAlignment="1">
      <alignment horizontal="center" vertical="center" wrapText="1"/>
    </xf>
    <xf numFmtId="0" fontId="0" fillId="0" borderId="6" xfId="0" applyBorder="1" applyAlignment="1">
      <alignment horizontal="center"/>
    </xf>
    <xf numFmtId="0" fontId="18" fillId="42" borderId="0" xfId="0" applyFont="1" applyFill="1" applyBorder="1" applyAlignment="1">
      <alignment horizontal="center" vertical="center" wrapText="1"/>
    </xf>
    <xf numFmtId="0" fontId="18" fillId="34" borderId="39" xfId="0" applyFont="1" applyFill="1" applyBorder="1" applyAlignment="1">
      <alignment horizontal="center" vertical="center"/>
    </xf>
    <xf numFmtId="3" fontId="70" fillId="61" borderId="37" xfId="0" applyNumberFormat="1" applyFont="1" applyFill="1" applyBorder="1" applyAlignment="1" applyProtection="1">
      <alignment horizontal="center"/>
      <protection hidden="1"/>
    </xf>
    <xf numFmtId="3" fontId="70" fillId="61" borderId="38" xfId="0" applyNumberFormat="1" applyFont="1" applyFill="1" applyBorder="1" applyAlignment="1" applyProtection="1">
      <alignment horizontal="center"/>
      <protection hidden="1"/>
    </xf>
    <xf numFmtId="0" fontId="18" fillId="34" borderId="0" xfId="0" applyFont="1" applyFill="1" applyBorder="1" applyAlignment="1">
      <alignment horizontal="center" vertical="center"/>
    </xf>
    <xf numFmtId="0" fontId="18" fillId="34" borderId="0" xfId="0" applyFont="1" applyFill="1" applyBorder="1" applyAlignment="1">
      <alignment horizontal="center" vertical="top"/>
    </xf>
    <xf numFmtId="0" fontId="65" fillId="0" borderId="34" xfId="0" applyFont="1" applyFill="1" applyBorder="1" applyAlignment="1" applyProtection="1">
      <alignment horizontal="left" vertical="center" wrapText="1"/>
      <protection locked="0"/>
    </xf>
    <xf numFmtId="0" fontId="65" fillId="0" borderId="0" xfId="0" applyFont="1" applyFill="1" applyBorder="1" applyAlignment="1" applyProtection="1">
      <alignment horizontal="left" vertical="center" wrapText="1"/>
      <protection locked="0"/>
    </xf>
    <xf numFmtId="0" fontId="18" fillId="34" borderId="0" xfId="0" applyFont="1" applyFill="1" applyBorder="1" applyAlignment="1">
      <alignment horizontal="left" vertical="top"/>
    </xf>
    <xf numFmtId="0" fontId="18" fillId="34" borderId="15" xfId="0" applyFont="1" applyFill="1" applyBorder="1" applyAlignment="1">
      <alignment horizontal="left" vertical="top"/>
    </xf>
    <xf numFmtId="0" fontId="18" fillId="34" borderId="0" xfId="0" applyFont="1" applyFill="1" applyBorder="1" applyAlignment="1">
      <alignment horizontal="left" vertical="top" wrapText="1"/>
    </xf>
    <xf numFmtId="0" fontId="72" fillId="57" borderId="0" xfId="0" applyFont="1" applyFill="1" applyBorder="1" applyAlignment="1">
      <alignment horizontal="center" vertical="top" wrapText="1"/>
    </xf>
    <xf numFmtId="0" fontId="72" fillId="57" borderId="15" xfId="0" applyFont="1" applyFill="1" applyBorder="1" applyAlignment="1">
      <alignment horizontal="center" vertical="top" wrapText="1"/>
    </xf>
    <xf numFmtId="3" fontId="70" fillId="61" borderId="0" xfId="0" applyNumberFormat="1" applyFont="1" applyFill="1" applyBorder="1" applyAlignment="1" applyProtection="1">
      <alignment horizontal="center"/>
      <protection hidden="1"/>
    </xf>
    <xf numFmtId="0" fontId="0" fillId="41" borderId="42" xfId="0" applyFont="1" applyFill="1" applyBorder="1" applyAlignment="1">
      <alignment horizontal="center"/>
    </xf>
    <xf numFmtId="0" fontId="0" fillId="37" borderId="10" xfId="0" applyFont="1" applyFill="1" applyBorder="1" applyAlignment="1">
      <alignment horizontal="center" vertical="center"/>
    </xf>
    <xf numFmtId="0" fontId="0" fillId="0" borderId="11" xfId="0" applyBorder="1" applyAlignment="1">
      <alignment horizontal="center" vertical="center"/>
    </xf>
    <xf numFmtId="0" fontId="0" fillId="37" borderId="10" xfId="0" applyFont="1" applyFill="1" applyBorder="1" applyAlignment="1">
      <alignment horizontal="center" vertical="center" wrapText="1"/>
    </xf>
    <xf numFmtId="0" fontId="0" fillId="0" borderId="12" xfId="0" applyBorder="1" applyAlignment="1">
      <alignment horizontal="center" vertical="center"/>
    </xf>
    <xf numFmtId="0" fontId="53" fillId="53" borderId="32" xfId="0" applyFont="1" applyFill="1" applyBorder="1" applyAlignment="1">
      <alignment vertical="top" wrapText="1"/>
    </xf>
    <xf numFmtId="0" fontId="53" fillId="53" borderId="31" xfId="0" applyFont="1" applyFill="1" applyBorder="1" applyAlignment="1">
      <alignment vertical="top" wrapText="1"/>
    </xf>
    <xf numFmtId="0" fontId="55" fillId="53" borderId="32" xfId="0" applyFont="1" applyFill="1" applyBorder="1" applyAlignment="1">
      <alignment horizontal="left" vertical="center" wrapText="1" readingOrder="1"/>
    </xf>
    <xf numFmtId="0" fontId="55" fillId="53" borderId="31" xfId="0" applyFont="1" applyFill="1" applyBorder="1" applyAlignment="1">
      <alignment horizontal="left" vertical="center" wrapText="1" readingOrder="1"/>
    </xf>
    <xf numFmtId="0" fontId="53" fillId="52" borderId="30" xfId="0" applyFont="1" applyFill="1" applyBorder="1" applyAlignment="1">
      <alignment vertical="top" wrapText="1"/>
    </xf>
    <xf numFmtId="0" fontId="53" fillId="52" borderId="31" xfId="0" applyFont="1" applyFill="1" applyBorder="1" applyAlignment="1">
      <alignment vertical="top" wrapText="1"/>
    </xf>
    <xf numFmtId="0" fontId="56" fillId="52" borderId="32" xfId="0" applyFont="1" applyFill="1" applyBorder="1" applyAlignment="1">
      <alignment horizontal="left" vertical="center" wrapText="1" indent="2" readingOrder="1"/>
    </xf>
    <xf numFmtId="0" fontId="56" fillId="52" borderId="31" xfId="0" applyFont="1" applyFill="1" applyBorder="1" applyAlignment="1">
      <alignment horizontal="left" vertical="center" wrapText="1" indent="2" readingOrder="1"/>
    </xf>
    <xf numFmtId="0" fontId="56" fillId="53" borderId="32" xfId="0" applyFont="1" applyFill="1" applyBorder="1" applyAlignment="1">
      <alignment horizontal="left" vertical="center" wrapText="1" indent="2" readingOrder="1"/>
    </xf>
    <xf numFmtId="0" fontId="56" fillId="53" borderId="31" xfId="0" applyFont="1" applyFill="1" applyBorder="1" applyAlignment="1">
      <alignment horizontal="left" vertical="center" wrapText="1" indent="2" readingOrder="1"/>
    </xf>
    <xf numFmtId="0" fontId="55" fillId="52" borderId="30" xfId="0" applyFont="1" applyFill="1" applyBorder="1" applyAlignment="1">
      <alignment horizontal="left" vertical="center" wrapText="1" readingOrder="1"/>
    </xf>
    <xf numFmtId="0" fontId="55" fillId="52" borderId="31" xfId="0" applyFont="1" applyFill="1" applyBorder="1" applyAlignment="1">
      <alignment horizontal="left" vertical="center" wrapText="1" readingOrder="1"/>
    </xf>
    <xf numFmtId="0" fontId="55" fillId="52" borderId="32" xfId="0" applyFont="1" applyFill="1" applyBorder="1" applyAlignment="1">
      <alignment horizontal="left" vertical="center" wrapText="1" readingOrder="1"/>
    </xf>
    <xf numFmtId="0" fontId="55" fillId="52" borderId="33" xfId="0" applyFont="1" applyFill="1" applyBorder="1" applyAlignment="1">
      <alignment horizontal="left" vertical="center" wrapText="1" readingOrder="1"/>
    </xf>
  </cellXfs>
  <cellStyles count="85">
    <cellStyle name="_Project follow Up Bid Support 2011" xfId="2"/>
    <cellStyle name="_SAN HP MSA2000 Belley 2008-12-02 V1" xfId="3"/>
    <cellStyle name="60% - Accent1" xfId="83" builtinId="32"/>
    <cellStyle name="Accent1 - 20%" xfId="4"/>
    <cellStyle name="Accent1 - 40%" xfId="5"/>
    <cellStyle name="Accent1 - 60%" xfId="6"/>
    <cellStyle name="Accent2 - 20%" xfId="7"/>
    <cellStyle name="Accent2 - 40%" xfId="8"/>
    <cellStyle name="Accent2 - 60%" xfId="9"/>
    <cellStyle name="Accent3 - 20%" xfId="10"/>
    <cellStyle name="Accent3 - 40%" xfId="11"/>
    <cellStyle name="Accent3 - 60%" xfId="12"/>
    <cellStyle name="Accent4 - 20%" xfId="13"/>
    <cellStyle name="Accent4 - 40%" xfId="14"/>
    <cellStyle name="Accent4 - 60%" xfId="15"/>
    <cellStyle name="Accent5 - 20%" xfId="16"/>
    <cellStyle name="Accent5 - 40%" xfId="17"/>
    <cellStyle name="Accent5 - 60%" xfId="18"/>
    <cellStyle name="Accent6 - 20%" xfId="19"/>
    <cellStyle name="Accent6 - 40%" xfId="20"/>
    <cellStyle name="Accent6 - 60%" xfId="21"/>
    <cellStyle name="Box_Bottom_Line" xfId="22"/>
    <cellStyle name="Comma" xfId="84" builtinId="3"/>
    <cellStyle name="Dezimal [0]_~0015919" xfId="23"/>
    <cellStyle name="Dezimal_~0015919" xfId="24"/>
    <cellStyle name="Emphasis 1" xfId="25"/>
    <cellStyle name="Emphasis 2" xfId="26"/>
    <cellStyle name="Emphasis 3" xfId="27"/>
    <cellStyle name="Euro" xfId="28"/>
    <cellStyle name="Hyperlink" xfId="82" builtinId="8"/>
    <cellStyle name="Hyperlink 2" xfId="80"/>
    <cellStyle name="Komma [0]_~0053897" xfId="29"/>
    <cellStyle name="Komma_~0053897" xfId="30"/>
    <cellStyle name="Normal" xfId="0" builtinId="0"/>
    <cellStyle name="Normal 2" xfId="1"/>
    <cellStyle name="Normal 3" xfId="79"/>
    <cellStyle name="Percent 2" xfId="81"/>
    <cellStyle name="Qty" xfId="31"/>
    <cellStyle name="SAPBEXaggData" xfId="32"/>
    <cellStyle name="SAPBEXaggDataEmph" xfId="33"/>
    <cellStyle name="SAPBEXaggItem" xfId="34"/>
    <cellStyle name="SAPBEXaggItemX" xfId="35"/>
    <cellStyle name="SAPBEXchaText" xfId="36"/>
    <cellStyle name="SAPBEXexcBad7" xfId="37"/>
    <cellStyle name="SAPBEXexcBad8" xfId="38"/>
    <cellStyle name="SAPBEXexcBad9" xfId="39"/>
    <cellStyle name="SAPBEXexcCritical4" xfId="40"/>
    <cellStyle name="SAPBEXexcCritical5" xfId="41"/>
    <cellStyle name="SAPBEXexcCritical6" xfId="42"/>
    <cellStyle name="SAPBEXexcGood1" xfId="43"/>
    <cellStyle name="SAPBEXexcGood2" xfId="44"/>
    <cellStyle name="SAPBEXexcGood3" xfId="45"/>
    <cellStyle name="SAPBEXfilterDrill" xfId="46"/>
    <cellStyle name="SAPBEXfilterItem" xfId="47"/>
    <cellStyle name="SAPBEXfilterText" xfId="48"/>
    <cellStyle name="SAPBEXformats" xfId="49"/>
    <cellStyle name="SAPBEXheaderItem" xfId="50"/>
    <cellStyle name="SAPBEXheaderText" xfId="51"/>
    <cellStyle name="SAPBEXHLevel0" xfId="52"/>
    <cellStyle name="SAPBEXHLevel0X" xfId="53"/>
    <cellStyle name="SAPBEXHLevel1" xfId="54"/>
    <cellStyle name="SAPBEXHLevel1X" xfId="55"/>
    <cellStyle name="SAPBEXHLevel2" xfId="56"/>
    <cellStyle name="SAPBEXHLevel2X" xfId="57"/>
    <cellStyle name="SAPBEXHLevel3" xfId="58"/>
    <cellStyle name="SAPBEXHLevel3X" xfId="59"/>
    <cellStyle name="SAPBEXinputData" xfId="60"/>
    <cellStyle name="SAPBEXresData" xfId="61"/>
    <cellStyle name="SAPBEXresDataEmph" xfId="62"/>
    <cellStyle name="SAPBEXresItem" xfId="63"/>
    <cellStyle name="SAPBEXresItemX" xfId="64"/>
    <cellStyle name="SAPBEXstdData" xfId="65"/>
    <cellStyle name="SAPBEXstdDataEmph" xfId="66"/>
    <cellStyle name="SAPBEXstdItem" xfId="67"/>
    <cellStyle name="SAPBEXstdItemX" xfId="68"/>
    <cellStyle name="SAPBEXtitle" xfId="69"/>
    <cellStyle name="SAPBEXundefined" xfId="70"/>
    <cellStyle name="Sheet Title" xfId="71"/>
    <cellStyle name="Standaard_~0053897" xfId="72"/>
    <cellStyle name="Standard_~0015919" xfId="73"/>
    <cellStyle name="Style 1" xfId="74"/>
    <cellStyle name="Valuta [0]_~0053897" xfId="75"/>
    <cellStyle name="Valuta_~0053897" xfId="76"/>
    <cellStyle name="Währung [0]_~0015919" xfId="77"/>
    <cellStyle name="Währung_~0015919" xfId="78"/>
  </cellStyles>
  <dxfs count="50">
    <dxf>
      <font>
        <strike val="0"/>
        <outline val="0"/>
        <shadow val="0"/>
        <u val="none"/>
        <vertAlign val="baseline"/>
        <sz val="10"/>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numFmt numFmtId="1" formatCode="0"/>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numFmt numFmtId="30" formatCode="@"/>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b val="0"/>
        <strike val="0"/>
        <outline val="0"/>
        <shadow val="0"/>
        <u val="none"/>
        <vertAlign val="baseline"/>
        <sz val="10"/>
        <name val="Calibri"/>
        <scheme val="minor"/>
      </font>
      <fill>
        <patternFill patternType="none">
          <fgColor indexed="64"/>
          <bgColor auto="1"/>
        </patternFill>
      </fill>
      <alignment horizontal="left" vertical="center" textRotation="90" wrapText="0"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i val="0"/>
        <strike val="0"/>
        <condense val="0"/>
        <extend val="0"/>
        <outline val="0"/>
        <shadow val="0"/>
        <u val="none"/>
        <vertAlign val="baseline"/>
        <sz val="10"/>
        <color theme="0"/>
        <name val="Calibri"/>
        <scheme val="minor"/>
      </font>
      <fill>
        <patternFill patternType="solid">
          <fgColor indexed="64"/>
          <bgColor theme="4"/>
        </patternFill>
      </fill>
      <alignment horizontal="left" vertical="top" textRotation="0" wrapText="1" indent="0" justifyLastLine="0" shrinkToFit="0" readingOrder="0"/>
    </dxf>
    <dxf>
      <font>
        <b/>
        <strike val="0"/>
        <outline val="0"/>
        <shadow val="0"/>
        <u val="none"/>
        <vertAlign val="baseline"/>
        <sz val="10"/>
        <color theme="0"/>
        <name val="Calibri"/>
        <scheme val="minor"/>
      </font>
      <fill>
        <patternFill patternType="solid">
          <fgColor indexed="64"/>
          <bgColor theme="4"/>
        </patternFill>
      </fill>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s>
  <tableStyles count="0" defaultTableStyle="TableStyleMedium2" defaultPivotStyle="PivotStyleLight16"/>
  <colors>
    <mruColors>
      <color rgb="FFFF00FF"/>
      <color rgb="FFFFFF99"/>
      <color rgb="FFF1F5F9"/>
      <color rgb="FFFBF3F3"/>
      <color rgb="FF9A3836"/>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hyperlink" Target="https://livelink.agfa.net/Livelink/livelink.exe?func=ll&amp;objaction=overview&amp;objid=46827829" TargetMode="External"/><Relationship Id="rId2" Type="http://schemas.openxmlformats.org/officeDocument/2006/relationships/hyperlink" Target="https://livelink.agfa.net/Livelink/livelink.exe?func=ll&amp;objaction=overview&amp;objid=46751111" TargetMode="External"/><Relationship Id="rId1" Type="http://schemas.openxmlformats.org/officeDocument/2006/relationships/image" Target="../media/image1.png"/><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https://livelink.agfa.net/Livelink/livelink.exe?func=ll&amp;objaction=overview&amp;objid=46827829" TargetMode="External"/><Relationship Id="rId2" Type="http://schemas.openxmlformats.org/officeDocument/2006/relationships/hyperlink" Target="https://livelink.agfa.net/Livelink/livelink.exe?func=ll&amp;objaction=overview&amp;objid=46751111" TargetMode="External"/><Relationship Id="rId1" Type="http://schemas.openxmlformats.org/officeDocument/2006/relationships/image" Target="../media/image3.pn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drawing7.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3.emf"/></Relationships>
</file>

<file path=xl/drawings/_rels/drawing11.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xdr:from>
      <xdr:col>0</xdr:col>
      <xdr:colOff>123825</xdr:colOff>
      <xdr:row>0</xdr:row>
      <xdr:rowOff>142875</xdr:rowOff>
    </xdr:from>
    <xdr:to>
      <xdr:col>16</xdr:col>
      <xdr:colOff>361950</xdr:colOff>
      <xdr:row>38</xdr:row>
      <xdr:rowOff>76200</xdr:rowOff>
    </xdr:to>
    <xdr:sp macro="" textlink="">
      <xdr:nvSpPr>
        <xdr:cNvPr id="2" name="Rectangle 1"/>
        <xdr:cNvSpPr/>
      </xdr:nvSpPr>
      <xdr:spPr>
        <a:xfrm>
          <a:off x="123825" y="142875"/>
          <a:ext cx="9991725" cy="71723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chemeClr val="tx1">
                  <a:lumMod val="75000"/>
                  <a:lumOff val="25000"/>
                </a:schemeClr>
              </a:solidFill>
            </a:rPr>
            <a:t>Copy paste Platform Drawing from collections below here&lt;&lt;&lt;&lt;&lt;</a:t>
          </a:r>
        </a:p>
        <a:p>
          <a:pPr algn="ctr"/>
          <a:endParaRPr lang="en-CA" sz="1200" baseline="0">
            <a:solidFill>
              <a:schemeClr val="tx1">
                <a:lumMod val="75000"/>
                <a:lumOff val="25000"/>
              </a:schemeClr>
            </a:solidFill>
          </a:endParaRPr>
        </a:p>
        <a:p>
          <a:pPr algn="ctr"/>
          <a:r>
            <a:rPr lang="en-CA" sz="1200" baseline="0">
              <a:solidFill>
                <a:schemeClr val="tx1">
                  <a:lumMod val="75000"/>
                  <a:lumOff val="25000"/>
                </a:schemeClr>
              </a:solidFill>
            </a:rPr>
            <a:t> </a:t>
          </a:r>
          <a:endParaRPr lang="en-CA" sz="1200">
            <a:solidFill>
              <a:schemeClr val="tx1">
                <a:lumMod val="75000"/>
                <a:lumOff val="25000"/>
              </a:schemeClr>
            </a:solidFill>
          </a:endParaRPr>
        </a:p>
      </xdr:txBody>
    </xdr:sp>
    <xdr:clientData/>
  </xdr:twoCellAnchor>
  <xdr:twoCellAnchor editAs="oneCell">
    <xdr:from>
      <xdr:col>1</xdr:col>
      <xdr:colOff>466725</xdr:colOff>
      <xdr:row>5</xdr:row>
      <xdr:rowOff>38100</xdr:rowOff>
    </xdr:from>
    <xdr:to>
      <xdr:col>15</xdr:col>
      <xdr:colOff>218040</xdr:colOff>
      <xdr:row>35</xdr:row>
      <xdr:rowOff>123100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076325" y="990600"/>
          <a:ext cx="8285715" cy="5800000"/>
        </a:xfrm>
        <a:prstGeom prst="rect">
          <a:avLst/>
        </a:prstGeom>
      </xdr:spPr>
    </xdr:pic>
    <xdr:clientData/>
  </xdr:twoCellAnchor>
  <xdr:twoCellAnchor>
    <xdr:from>
      <xdr:col>0</xdr:col>
      <xdr:colOff>161925</xdr:colOff>
      <xdr:row>2</xdr:row>
      <xdr:rowOff>29495</xdr:rowOff>
    </xdr:from>
    <xdr:to>
      <xdr:col>7</xdr:col>
      <xdr:colOff>257226</xdr:colOff>
      <xdr:row>5</xdr:row>
      <xdr:rowOff>32188</xdr:rowOff>
    </xdr:to>
    <xdr:sp macro="" textlink="">
      <xdr:nvSpPr>
        <xdr:cNvPr id="5" name="TextBox 4">
          <a:hlinkClick xmlns:r="http://schemas.openxmlformats.org/officeDocument/2006/relationships" r:id="rId2"/>
        </xdr:cNvPr>
        <xdr:cNvSpPr txBox="1"/>
      </xdr:nvSpPr>
      <xdr:spPr>
        <a:xfrm rot="20940712">
          <a:off x="161925" y="410495"/>
          <a:ext cx="4362501" cy="574193"/>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000">
              <a:solidFill>
                <a:srgbClr val="FF0000"/>
              </a:solidFill>
            </a:rPr>
            <a:t>Adapt according to project needs!</a:t>
          </a:r>
          <a:endParaRPr lang="en-CA" sz="1100" b="0" i="0" u="none" strike="noStrike" baseline="0" smtClean="0">
            <a:solidFill>
              <a:schemeClr val="dk1"/>
            </a:solidFill>
            <a:latin typeface="+mn-lt"/>
            <a:ea typeface="+mn-ea"/>
            <a:cs typeface="+mn-cs"/>
          </a:endParaRPr>
        </a:p>
        <a:p>
          <a:pPr algn="ctr"/>
          <a:r>
            <a:rPr lang="en-CA" sz="1100" b="0" i="0" u="none" strike="noStrike" baseline="0" smtClean="0">
              <a:solidFill>
                <a:schemeClr val="dk1"/>
              </a:solidFill>
              <a:latin typeface="+mn-lt"/>
              <a:ea typeface="+mn-ea"/>
              <a:cs typeface="+mn-cs"/>
            </a:rPr>
            <a:t> Example based on Active-Standby</a:t>
          </a:r>
          <a:endParaRPr lang="en-CA" sz="1000" i="1">
            <a:solidFill>
              <a:srgbClr val="FF0000"/>
            </a:solidFill>
          </a:endParaRPr>
        </a:p>
      </xdr:txBody>
    </xdr:sp>
    <xdr:clientData/>
  </xdr:twoCellAnchor>
  <xdr:twoCellAnchor>
    <xdr:from>
      <xdr:col>6</xdr:col>
      <xdr:colOff>219075</xdr:colOff>
      <xdr:row>18</xdr:row>
      <xdr:rowOff>104775</xdr:rowOff>
    </xdr:from>
    <xdr:to>
      <xdr:col>11</xdr:col>
      <xdr:colOff>9524</xdr:colOff>
      <xdr:row>23</xdr:row>
      <xdr:rowOff>114300</xdr:rowOff>
    </xdr:to>
    <xdr:sp macro="" textlink="">
      <xdr:nvSpPr>
        <xdr:cNvPr id="18" name="TextBox 17"/>
        <xdr:cNvSpPr txBox="1"/>
      </xdr:nvSpPr>
      <xdr:spPr>
        <a:xfrm>
          <a:off x="3876675" y="3533775"/>
          <a:ext cx="2838449" cy="962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Solution Architecture</a:t>
          </a:r>
          <a:r>
            <a:rPr lang="en-GB" sz="1100" baseline="0"/>
            <a:t> Template Drawings</a:t>
          </a:r>
          <a:endParaRPr lang="en-GB" sz="1100"/>
        </a:p>
        <a:p>
          <a:pPr algn="ctr"/>
          <a:r>
            <a:rPr lang="en-GB" sz="1100"/>
            <a:t>(for customer facing use)</a:t>
          </a:r>
        </a:p>
        <a:p>
          <a:pPr algn="ctr"/>
          <a:r>
            <a:rPr lang="en-GB" sz="1100"/>
            <a:t> </a:t>
          </a:r>
        </a:p>
      </xdr:txBody>
    </xdr:sp>
    <xdr:clientData/>
  </xdr:twoCellAnchor>
  <xdr:twoCellAnchor editAs="oneCell">
    <xdr:from>
      <xdr:col>6</xdr:col>
      <xdr:colOff>542927</xdr:colOff>
      <xdr:row>21</xdr:row>
      <xdr:rowOff>166811</xdr:rowOff>
    </xdr:from>
    <xdr:to>
      <xdr:col>10</xdr:col>
      <xdr:colOff>409163</xdr:colOff>
      <xdr:row>23</xdr:row>
      <xdr:rowOff>4984</xdr:rowOff>
    </xdr:to>
    <xdr:pic>
      <xdr:nvPicPr>
        <xdr:cNvPr id="11" name="Picture 10">
          <a:hlinkClick xmlns:r="http://schemas.openxmlformats.org/officeDocument/2006/relationships" r:id="rId3"/>
        </xdr:cNvPr>
        <xdr:cNvPicPr>
          <a:picLocks noChangeAspect="1"/>
        </xdr:cNvPicPr>
      </xdr:nvPicPr>
      <xdr:blipFill>
        <a:blip xmlns:r="http://schemas.openxmlformats.org/officeDocument/2006/relationships" r:embed="rId4"/>
        <a:stretch>
          <a:fillRect/>
        </a:stretch>
      </xdr:blipFill>
      <xdr:spPr>
        <a:xfrm>
          <a:off x="4200527" y="4167311"/>
          <a:ext cx="2304636" cy="219173"/>
        </a:xfrm>
        <a:prstGeom prst="rect">
          <a:avLst/>
        </a:prstGeom>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323850</xdr:colOff>
      <xdr:row>2</xdr:row>
      <xdr:rowOff>9525</xdr:rowOff>
    </xdr:from>
    <xdr:to>
      <xdr:col>16</xdr:col>
      <xdr:colOff>561975</xdr:colOff>
      <xdr:row>39</xdr:row>
      <xdr:rowOff>133350</xdr:rowOff>
    </xdr:to>
    <xdr:sp macro="" textlink="">
      <xdr:nvSpPr>
        <xdr:cNvPr id="3" name="Rectangle 2"/>
        <xdr:cNvSpPr/>
      </xdr:nvSpPr>
      <xdr:spPr>
        <a:xfrm>
          <a:off x="323850" y="390525"/>
          <a:ext cx="9991725" cy="71723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chemeClr val="tx1">
                  <a:lumMod val="75000"/>
                  <a:lumOff val="25000"/>
                </a:schemeClr>
              </a:solidFill>
            </a:rPr>
            <a:t>Copy paste Platform Drawing from collections below here&lt;&lt;&lt;&lt;&lt;</a:t>
          </a:r>
        </a:p>
        <a:p>
          <a:pPr algn="ctr"/>
          <a:endParaRPr lang="en-CA" sz="1200" baseline="0">
            <a:solidFill>
              <a:schemeClr val="tx1">
                <a:lumMod val="75000"/>
                <a:lumOff val="25000"/>
              </a:schemeClr>
            </a:solidFill>
          </a:endParaRPr>
        </a:p>
        <a:p>
          <a:pPr algn="ctr"/>
          <a:r>
            <a:rPr lang="en-CA" sz="1200" baseline="0">
              <a:solidFill>
                <a:schemeClr val="tx1">
                  <a:lumMod val="75000"/>
                  <a:lumOff val="25000"/>
                </a:schemeClr>
              </a:solidFill>
            </a:rPr>
            <a:t> </a:t>
          </a:r>
          <a:endParaRPr lang="en-CA" sz="1200">
            <a:solidFill>
              <a:schemeClr val="tx1">
                <a:lumMod val="75000"/>
                <a:lumOff val="25000"/>
              </a:schemeClr>
            </a:solidFill>
          </a:endParaRPr>
        </a:p>
      </xdr:txBody>
    </xdr:sp>
    <xdr:clientData/>
  </xdr:twoCellAnchor>
  <xdr:twoCellAnchor editAs="oneCell">
    <xdr:from>
      <xdr:col>2</xdr:col>
      <xdr:colOff>57150</xdr:colOff>
      <xdr:row>5</xdr:row>
      <xdr:rowOff>19050</xdr:rowOff>
    </xdr:from>
    <xdr:to>
      <xdr:col>15</xdr:col>
      <xdr:colOff>370446</xdr:colOff>
      <xdr:row>35</xdr:row>
      <xdr:rowOff>85003</xdr:rowOff>
    </xdr:to>
    <xdr:pic>
      <xdr:nvPicPr>
        <xdr:cNvPr id="4" name="Picture 3"/>
        <xdr:cNvPicPr>
          <a:picLocks noChangeAspect="1"/>
        </xdr:cNvPicPr>
      </xdr:nvPicPr>
      <xdr:blipFill>
        <a:blip xmlns:r="http://schemas.openxmlformats.org/officeDocument/2006/relationships" r:embed="rId1"/>
        <a:stretch>
          <a:fillRect/>
        </a:stretch>
      </xdr:blipFill>
      <xdr:spPr>
        <a:xfrm>
          <a:off x="1276350" y="971550"/>
          <a:ext cx="8238096" cy="5780953"/>
        </a:xfrm>
        <a:prstGeom prst="rect">
          <a:avLst/>
        </a:prstGeom>
      </xdr:spPr>
    </xdr:pic>
    <xdr:clientData/>
  </xdr:twoCellAnchor>
  <xdr:twoCellAnchor>
    <xdr:from>
      <xdr:col>0</xdr:col>
      <xdr:colOff>19050</xdr:colOff>
      <xdr:row>2</xdr:row>
      <xdr:rowOff>29495</xdr:rowOff>
    </xdr:from>
    <xdr:to>
      <xdr:col>7</xdr:col>
      <xdr:colOff>114351</xdr:colOff>
      <xdr:row>5</xdr:row>
      <xdr:rowOff>32188</xdr:rowOff>
    </xdr:to>
    <xdr:sp macro="" textlink="">
      <xdr:nvSpPr>
        <xdr:cNvPr id="5" name="TextBox 4">
          <a:hlinkClick xmlns:r="http://schemas.openxmlformats.org/officeDocument/2006/relationships" r:id="rId2"/>
        </xdr:cNvPr>
        <xdr:cNvSpPr txBox="1"/>
      </xdr:nvSpPr>
      <xdr:spPr>
        <a:xfrm rot="20940712">
          <a:off x="19050" y="410495"/>
          <a:ext cx="4362501" cy="574193"/>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000">
              <a:solidFill>
                <a:srgbClr val="FF0000"/>
              </a:solidFill>
            </a:rPr>
            <a:t>Adapt according to project needs!</a:t>
          </a:r>
        </a:p>
        <a:p>
          <a:pPr algn="ctr"/>
          <a:r>
            <a:rPr lang="en-CA" sz="1100" b="0" i="0" u="none" strike="noStrike" baseline="0" smtClean="0">
              <a:solidFill>
                <a:schemeClr val="dk1"/>
              </a:solidFill>
              <a:latin typeface="+mn-lt"/>
              <a:ea typeface="+mn-ea"/>
              <a:cs typeface="+mn-cs"/>
            </a:rPr>
            <a:t> Example </a:t>
          </a:r>
          <a:endParaRPr lang="en-CA" sz="1000" i="1">
            <a:solidFill>
              <a:srgbClr val="FF0000"/>
            </a:solidFill>
          </a:endParaRPr>
        </a:p>
      </xdr:txBody>
    </xdr:sp>
    <xdr:clientData/>
  </xdr:twoCellAnchor>
  <xdr:twoCellAnchor>
    <xdr:from>
      <xdr:col>6</xdr:col>
      <xdr:colOff>381000</xdr:colOff>
      <xdr:row>17</xdr:row>
      <xdr:rowOff>38100</xdr:rowOff>
    </xdr:from>
    <xdr:to>
      <xdr:col>11</xdr:col>
      <xdr:colOff>85724</xdr:colOff>
      <xdr:row>22</xdr:row>
      <xdr:rowOff>104775</xdr:rowOff>
    </xdr:to>
    <xdr:sp macro="" textlink="">
      <xdr:nvSpPr>
        <xdr:cNvPr id="8" name="TextBox 7"/>
        <xdr:cNvSpPr txBox="1"/>
      </xdr:nvSpPr>
      <xdr:spPr>
        <a:xfrm>
          <a:off x="4038600" y="3276600"/>
          <a:ext cx="2752724"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1100"/>
        </a:p>
        <a:p>
          <a:pPr algn="ctr"/>
          <a:r>
            <a:rPr lang="en-GB" sz="1100"/>
            <a:t>Solution Architecture</a:t>
          </a:r>
          <a:r>
            <a:rPr lang="en-GB" sz="1100" baseline="0"/>
            <a:t> Template Drawings</a:t>
          </a:r>
          <a:endParaRPr lang="en-GB" sz="1100"/>
        </a:p>
        <a:p>
          <a:pPr algn="ctr"/>
          <a:r>
            <a:rPr lang="en-GB" sz="1100"/>
            <a:t>(For Customer facing use) </a:t>
          </a:r>
        </a:p>
      </xdr:txBody>
    </xdr:sp>
    <xdr:clientData/>
  </xdr:twoCellAnchor>
  <xdr:twoCellAnchor editAs="oneCell">
    <xdr:from>
      <xdr:col>7</xdr:col>
      <xdr:colOff>257175</xdr:colOff>
      <xdr:row>20</xdr:row>
      <xdr:rowOff>152400</xdr:rowOff>
    </xdr:from>
    <xdr:to>
      <xdr:col>10</xdr:col>
      <xdr:colOff>409575</xdr:colOff>
      <xdr:row>21</xdr:row>
      <xdr:rowOff>150314</xdr:rowOff>
    </xdr:to>
    <xdr:pic>
      <xdr:nvPicPr>
        <xdr:cNvPr id="7" name="Picture 6">
          <a:hlinkClick xmlns:r="http://schemas.openxmlformats.org/officeDocument/2006/relationships" r:id="rId3"/>
        </xdr:cNvPr>
        <xdr:cNvPicPr>
          <a:picLocks noChangeAspect="1"/>
        </xdr:cNvPicPr>
      </xdr:nvPicPr>
      <xdr:blipFill>
        <a:blip xmlns:r="http://schemas.openxmlformats.org/officeDocument/2006/relationships" r:embed="rId4"/>
        <a:stretch>
          <a:fillRect/>
        </a:stretch>
      </xdr:blipFill>
      <xdr:spPr>
        <a:xfrm>
          <a:off x="4524375" y="3962400"/>
          <a:ext cx="1981200" cy="188414"/>
        </a:xfrm>
        <a:prstGeom prst="rect">
          <a:avLst/>
        </a:prstGeom>
        <a:effectLst>
          <a:outerShdw blurRad="50800" dist="38100" dir="2700000" algn="tl" rotWithShape="0">
            <a:prstClr val="black">
              <a:alpha val="40000"/>
            </a:prst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238125</xdr:colOff>
      <xdr:row>50</xdr:row>
      <xdr:rowOff>114300</xdr:rowOff>
    </xdr:from>
    <xdr:to>
      <xdr:col>7</xdr:col>
      <xdr:colOff>400050</xdr:colOff>
      <xdr:row>52</xdr:row>
      <xdr:rowOff>114300</xdr:rowOff>
    </xdr:to>
    <xdr:sp macro="" textlink="">
      <xdr:nvSpPr>
        <xdr:cNvPr id="4" name="Rectangle 3"/>
        <xdr:cNvSpPr/>
      </xdr:nvSpPr>
      <xdr:spPr>
        <a:xfrm>
          <a:off x="2647950" y="10972800"/>
          <a:ext cx="1990725" cy="38100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chemeClr val="bg1"/>
              </a:solidFill>
            </a:ln>
            <a:solidFill>
              <a:schemeClr val="bg1"/>
            </a:solidFill>
          </a:endParaRPr>
        </a:p>
      </xdr:txBody>
    </xdr:sp>
    <xdr:clientData/>
  </xdr:twoCellAnchor>
  <xdr:twoCellAnchor>
    <xdr:from>
      <xdr:col>14</xdr:col>
      <xdr:colOff>247650</xdr:colOff>
      <xdr:row>50</xdr:row>
      <xdr:rowOff>47625</xdr:rowOff>
    </xdr:from>
    <xdr:to>
      <xdr:col>15</xdr:col>
      <xdr:colOff>1628775</xdr:colOff>
      <xdr:row>52</xdr:row>
      <xdr:rowOff>47625</xdr:rowOff>
    </xdr:to>
    <xdr:sp macro="" textlink="">
      <xdr:nvSpPr>
        <xdr:cNvPr id="9" name="Rectangle 8"/>
        <xdr:cNvSpPr/>
      </xdr:nvSpPr>
      <xdr:spPr>
        <a:xfrm>
          <a:off x="8753475" y="10829925"/>
          <a:ext cx="1990725" cy="38100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chemeClr val="bg1"/>
              </a:solidFill>
            </a:ln>
            <a:solidFill>
              <a:schemeClr val="bg1"/>
            </a:solidFill>
          </a:endParaRPr>
        </a:p>
      </xdr:txBody>
    </xdr:sp>
    <xdr:clientData/>
  </xdr:twoCellAnchor>
  <xdr:twoCellAnchor editAs="oneCell">
    <xdr:from>
      <xdr:col>4</xdr:col>
      <xdr:colOff>378618</xdr:colOff>
      <xdr:row>164</xdr:row>
      <xdr:rowOff>185737</xdr:rowOff>
    </xdr:from>
    <xdr:to>
      <xdr:col>15</xdr:col>
      <xdr:colOff>2474120</xdr:colOff>
      <xdr:row>202</xdr:row>
      <xdr:rowOff>167769</xdr:rowOff>
    </xdr:to>
    <xdr:pic>
      <xdr:nvPicPr>
        <xdr:cNvPr id="22" name="Picture 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88443" y="33313687"/>
          <a:ext cx="8801102" cy="7221032"/>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editAs="oneCell">
    <xdr:from>
      <xdr:col>4</xdr:col>
      <xdr:colOff>257175</xdr:colOff>
      <xdr:row>131</xdr:row>
      <xdr:rowOff>142875</xdr:rowOff>
    </xdr:from>
    <xdr:to>
      <xdr:col>17</xdr:col>
      <xdr:colOff>24818</xdr:colOff>
      <xdr:row>162</xdr:row>
      <xdr:rowOff>80517</xdr:rowOff>
    </xdr:to>
    <xdr:pic>
      <xdr:nvPicPr>
        <xdr:cNvPr id="2" name="Picture 1"/>
        <xdr:cNvPicPr>
          <a:picLocks noChangeAspect="1"/>
        </xdr:cNvPicPr>
      </xdr:nvPicPr>
      <xdr:blipFill>
        <a:blip xmlns:r="http://schemas.openxmlformats.org/officeDocument/2006/relationships" r:embed="rId2"/>
        <a:stretch>
          <a:fillRect/>
        </a:stretch>
      </xdr:blipFill>
      <xdr:spPr>
        <a:xfrm>
          <a:off x="2667000" y="26974800"/>
          <a:ext cx="9406943" cy="5852667"/>
        </a:xfrm>
        <a:prstGeom prst="rect">
          <a:avLst/>
        </a:prstGeom>
      </xdr:spPr>
    </xdr:pic>
    <xdr:clientData/>
  </xdr:twoCellAnchor>
  <xdr:twoCellAnchor editAs="oneCell">
    <xdr:from>
      <xdr:col>5</xdr:col>
      <xdr:colOff>257175</xdr:colOff>
      <xdr:row>11</xdr:row>
      <xdr:rowOff>295275</xdr:rowOff>
    </xdr:from>
    <xdr:to>
      <xdr:col>17</xdr:col>
      <xdr:colOff>152793</xdr:colOff>
      <xdr:row>44</xdr:row>
      <xdr:rowOff>40162</xdr:rowOff>
    </xdr:to>
    <xdr:pic>
      <xdr:nvPicPr>
        <xdr:cNvPr id="3" name="Picture 2"/>
        <xdr:cNvPicPr>
          <a:picLocks noChangeAspect="1"/>
        </xdr:cNvPicPr>
      </xdr:nvPicPr>
      <xdr:blipFill>
        <a:blip xmlns:r="http://schemas.openxmlformats.org/officeDocument/2006/relationships" r:embed="rId3"/>
        <a:stretch>
          <a:fillRect/>
        </a:stretch>
      </xdr:blipFill>
      <xdr:spPr>
        <a:xfrm>
          <a:off x="3276600" y="4048125"/>
          <a:ext cx="8925318" cy="6212362"/>
        </a:xfrm>
        <a:prstGeom prst="rect">
          <a:avLst/>
        </a:prstGeom>
      </xdr:spPr>
    </xdr:pic>
    <xdr:clientData/>
  </xdr:twoCellAnchor>
  <xdr:twoCellAnchor editAs="oneCell">
    <xdr:from>
      <xdr:col>5</xdr:col>
      <xdr:colOff>361950</xdr:colOff>
      <xdr:row>47</xdr:row>
      <xdr:rowOff>133350</xdr:rowOff>
    </xdr:from>
    <xdr:to>
      <xdr:col>17</xdr:col>
      <xdr:colOff>190506</xdr:colOff>
      <xdr:row>76</xdr:row>
      <xdr:rowOff>116683</xdr:rowOff>
    </xdr:to>
    <xdr:pic>
      <xdr:nvPicPr>
        <xdr:cNvPr id="5" name="Picture 4"/>
        <xdr:cNvPicPr>
          <a:picLocks noChangeAspect="1"/>
        </xdr:cNvPicPr>
      </xdr:nvPicPr>
      <xdr:blipFill>
        <a:blip xmlns:r="http://schemas.openxmlformats.org/officeDocument/2006/relationships" r:embed="rId4"/>
        <a:stretch>
          <a:fillRect/>
        </a:stretch>
      </xdr:blipFill>
      <xdr:spPr>
        <a:xfrm>
          <a:off x="3381375" y="10925175"/>
          <a:ext cx="8858256" cy="5517358"/>
        </a:xfrm>
        <a:prstGeom prst="rect">
          <a:avLst/>
        </a:prstGeom>
      </xdr:spPr>
    </xdr:pic>
    <xdr:clientData/>
  </xdr:twoCellAnchor>
  <xdr:twoCellAnchor editAs="oneCell">
    <xdr:from>
      <xdr:col>5</xdr:col>
      <xdr:colOff>438150</xdr:colOff>
      <xdr:row>76</xdr:row>
      <xdr:rowOff>66675</xdr:rowOff>
    </xdr:from>
    <xdr:to>
      <xdr:col>17</xdr:col>
      <xdr:colOff>199644</xdr:colOff>
      <xdr:row>84</xdr:row>
      <xdr:rowOff>42421</xdr:rowOff>
    </xdr:to>
    <xdr:pic>
      <xdr:nvPicPr>
        <xdr:cNvPr id="6" name="Picture 5"/>
        <xdr:cNvPicPr>
          <a:picLocks noChangeAspect="1"/>
        </xdr:cNvPicPr>
      </xdr:nvPicPr>
      <xdr:blipFill>
        <a:blip xmlns:r="http://schemas.openxmlformats.org/officeDocument/2006/relationships" r:embed="rId5"/>
        <a:stretch>
          <a:fillRect/>
        </a:stretch>
      </xdr:blipFill>
      <xdr:spPr>
        <a:xfrm>
          <a:off x="3457575" y="16392525"/>
          <a:ext cx="8791194" cy="1499746"/>
        </a:xfrm>
        <a:prstGeom prst="rect">
          <a:avLst/>
        </a:prstGeom>
      </xdr:spPr>
    </xdr:pic>
    <xdr:clientData/>
  </xdr:twoCellAnchor>
  <xdr:twoCellAnchor editAs="oneCell">
    <xdr:from>
      <xdr:col>5</xdr:col>
      <xdr:colOff>400050</xdr:colOff>
      <xdr:row>86</xdr:row>
      <xdr:rowOff>57150</xdr:rowOff>
    </xdr:from>
    <xdr:to>
      <xdr:col>17</xdr:col>
      <xdr:colOff>45710</xdr:colOff>
      <xdr:row>108</xdr:row>
      <xdr:rowOff>14457</xdr:rowOff>
    </xdr:to>
    <xdr:pic>
      <xdr:nvPicPr>
        <xdr:cNvPr id="8" name="Picture 7"/>
        <xdr:cNvPicPr>
          <a:picLocks noChangeAspect="1"/>
        </xdr:cNvPicPr>
      </xdr:nvPicPr>
      <xdr:blipFill>
        <a:blip xmlns:r="http://schemas.openxmlformats.org/officeDocument/2006/relationships" r:embed="rId6"/>
        <a:stretch>
          <a:fillRect/>
        </a:stretch>
      </xdr:blipFill>
      <xdr:spPr>
        <a:xfrm>
          <a:off x="3419475" y="18288000"/>
          <a:ext cx="8675360" cy="4157832"/>
        </a:xfrm>
        <a:prstGeom prst="rect">
          <a:avLst/>
        </a:prstGeom>
      </xdr:spPr>
    </xdr:pic>
    <xdr:clientData/>
  </xdr:twoCellAnchor>
  <xdr:twoCellAnchor editAs="oneCell">
    <xdr:from>
      <xdr:col>5</xdr:col>
      <xdr:colOff>400050</xdr:colOff>
      <xdr:row>109</xdr:row>
      <xdr:rowOff>142875</xdr:rowOff>
    </xdr:from>
    <xdr:to>
      <xdr:col>15</xdr:col>
      <xdr:colOff>1686946</xdr:colOff>
      <xdr:row>124</xdr:row>
      <xdr:rowOff>110736</xdr:rowOff>
    </xdr:to>
    <xdr:pic>
      <xdr:nvPicPr>
        <xdr:cNvPr id="599" name="Picture 598"/>
        <xdr:cNvPicPr>
          <a:picLocks noChangeAspect="1"/>
        </xdr:cNvPicPr>
      </xdr:nvPicPr>
      <xdr:blipFill>
        <a:blip xmlns:r="http://schemas.openxmlformats.org/officeDocument/2006/relationships" r:embed="rId7"/>
        <a:stretch>
          <a:fillRect/>
        </a:stretch>
      </xdr:blipFill>
      <xdr:spPr>
        <a:xfrm>
          <a:off x="3419475" y="22764750"/>
          <a:ext cx="7382896" cy="28348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648722</xdr:colOff>
      <xdr:row>4</xdr:row>
      <xdr:rowOff>476592</xdr:rowOff>
    </xdr:from>
    <xdr:to>
      <xdr:col>1</xdr:col>
      <xdr:colOff>1388852</xdr:colOff>
      <xdr:row>4</xdr:row>
      <xdr:rowOff>1429840</xdr:rowOff>
    </xdr:to>
    <xdr:pic>
      <xdr:nvPicPr>
        <xdr:cNvPr id="2" name="Picture 1"/>
        <xdr:cNvPicPr>
          <a:picLocks noChangeAspect="1"/>
        </xdr:cNvPicPr>
      </xdr:nvPicPr>
      <xdr:blipFill>
        <a:blip xmlns:r="http://schemas.openxmlformats.org/officeDocument/2006/relationships" r:embed="rId1"/>
        <a:stretch>
          <a:fillRect/>
        </a:stretch>
      </xdr:blipFill>
      <xdr:spPr>
        <a:xfrm>
          <a:off x="1934597" y="1457667"/>
          <a:ext cx="740130" cy="953248"/>
        </a:xfrm>
        <a:prstGeom prst="rect">
          <a:avLst/>
        </a:prstGeom>
      </xdr:spPr>
    </xdr:pic>
    <xdr:clientData/>
  </xdr:twoCellAnchor>
  <xdr:twoCellAnchor editAs="oneCell">
    <xdr:from>
      <xdr:col>2</xdr:col>
      <xdr:colOff>640121</xdr:colOff>
      <xdr:row>4</xdr:row>
      <xdr:rowOff>478973</xdr:rowOff>
    </xdr:from>
    <xdr:to>
      <xdr:col>2</xdr:col>
      <xdr:colOff>1420247</xdr:colOff>
      <xdr:row>4</xdr:row>
      <xdr:rowOff>1285342</xdr:rowOff>
    </xdr:to>
    <xdr:pic>
      <xdr:nvPicPr>
        <xdr:cNvPr id="3" name="Picture 2"/>
        <xdr:cNvPicPr>
          <a:picLocks noChangeAspect="1"/>
        </xdr:cNvPicPr>
      </xdr:nvPicPr>
      <xdr:blipFill>
        <a:blip xmlns:r="http://schemas.openxmlformats.org/officeDocument/2006/relationships" r:embed="rId2"/>
        <a:stretch>
          <a:fillRect/>
        </a:stretch>
      </xdr:blipFill>
      <xdr:spPr>
        <a:xfrm>
          <a:off x="3926246" y="1460048"/>
          <a:ext cx="780126" cy="806369"/>
        </a:xfrm>
        <a:prstGeom prst="rect">
          <a:avLst/>
        </a:prstGeom>
      </xdr:spPr>
    </xdr:pic>
    <xdr:clientData/>
  </xdr:twoCellAnchor>
  <xdr:twoCellAnchor editAs="oneCell">
    <xdr:from>
      <xdr:col>3</xdr:col>
      <xdr:colOff>233703</xdr:colOff>
      <xdr:row>4</xdr:row>
      <xdr:rowOff>415815</xdr:rowOff>
    </xdr:from>
    <xdr:to>
      <xdr:col>3</xdr:col>
      <xdr:colOff>1947522</xdr:colOff>
      <xdr:row>4</xdr:row>
      <xdr:rowOff>1548383</xdr:rowOff>
    </xdr:to>
    <xdr:pic>
      <xdr:nvPicPr>
        <xdr:cNvPr id="4" name="Picture 3"/>
        <xdr:cNvPicPr>
          <a:picLocks noChangeAspect="1"/>
        </xdr:cNvPicPr>
      </xdr:nvPicPr>
      <xdr:blipFill>
        <a:blip xmlns:r="http://schemas.openxmlformats.org/officeDocument/2006/relationships" r:embed="rId3"/>
        <a:stretch>
          <a:fillRect/>
        </a:stretch>
      </xdr:blipFill>
      <xdr:spPr>
        <a:xfrm>
          <a:off x="5577228" y="1396890"/>
          <a:ext cx="1713819" cy="1132568"/>
        </a:xfrm>
        <a:prstGeom prst="rect">
          <a:avLst/>
        </a:prstGeom>
      </xdr:spPr>
    </xdr:pic>
    <xdr:clientData/>
  </xdr:twoCellAnchor>
  <xdr:twoCellAnchor editAs="oneCell">
    <xdr:from>
      <xdr:col>4</xdr:col>
      <xdr:colOff>145692</xdr:colOff>
      <xdr:row>4</xdr:row>
      <xdr:rowOff>596222</xdr:rowOff>
    </xdr:from>
    <xdr:to>
      <xdr:col>4</xdr:col>
      <xdr:colOff>1956023</xdr:colOff>
      <xdr:row>4</xdr:row>
      <xdr:rowOff>1351443</xdr:rowOff>
    </xdr:to>
    <xdr:pic>
      <xdr:nvPicPr>
        <xdr:cNvPr id="5" name="Picture 4"/>
        <xdr:cNvPicPr>
          <a:picLocks noChangeAspect="1"/>
        </xdr:cNvPicPr>
      </xdr:nvPicPr>
      <xdr:blipFill>
        <a:blip xmlns:r="http://schemas.openxmlformats.org/officeDocument/2006/relationships" r:embed="rId4"/>
        <a:stretch>
          <a:fillRect/>
        </a:stretch>
      </xdr:blipFill>
      <xdr:spPr>
        <a:xfrm>
          <a:off x="7556142" y="1577297"/>
          <a:ext cx="1810331" cy="755221"/>
        </a:xfrm>
        <a:prstGeom prst="rect">
          <a:avLst/>
        </a:prstGeom>
      </xdr:spPr>
    </xdr:pic>
    <xdr:clientData/>
  </xdr:twoCellAnchor>
  <xdr:twoCellAnchor editAs="oneCell">
    <xdr:from>
      <xdr:col>5</xdr:col>
      <xdr:colOff>189717</xdr:colOff>
      <xdr:row>4</xdr:row>
      <xdr:rowOff>493258</xdr:rowOff>
    </xdr:from>
    <xdr:to>
      <xdr:col>5</xdr:col>
      <xdr:colOff>1960733</xdr:colOff>
      <xdr:row>4</xdr:row>
      <xdr:rowOff>1420246</xdr:rowOff>
    </xdr:to>
    <xdr:pic>
      <xdr:nvPicPr>
        <xdr:cNvPr id="6" name="Picture 5"/>
        <xdr:cNvPicPr>
          <a:picLocks noChangeAspect="1"/>
        </xdr:cNvPicPr>
      </xdr:nvPicPr>
      <xdr:blipFill>
        <a:blip xmlns:r="http://schemas.openxmlformats.org/officeDocument/2006/relationships" r:embed="rId5"/>
        <a:stretch>
          <a:fillRect/>
        </a:stretch>
      </xdr:blipFill>
      <xdr:spPr>
        <a:xfrm>
          <a:off x="9714717" y="1474333"/>
          <a:ext cx="1771016" cy="926988"/>
        </a:xfrm>
        <a:prstGeom prst="rect">
          <a:avLst/>
        </a:prstGeom>
      </xdr:spPr>
    </xdr:pic>
    <xdr:clientData/>
  </xdr:twoCellAnchor>
  <xdr:twoCellAnchor editAs="oneCell">
    <xdr:from>
      <xdr:col>6</xdr:col>
      <xdr:colOff>183279</xdr:colOff>
      <xdr:row>4</xdr:row>
      <xdr:rowOff>367764</xdr:rowOff>
    </xdr:from>
    <xdr:to>
      <xdr:col>6</xdr:col>
      <xdr:colOff>1922007</xdr:colOff>
      <xdr:row>4</xdr:row>
      <xdr:rowOff>1536686</xdr:rowOff>
    </xdr:to>
    <xdr:pic>
      <xdr:nvPicPr>
        <xdr:cNvPr id="7" name="Picture 6"/>
        <xdr:cNvPicPr>
          <a:picLocks noChangeAspect="1"/>
        </xdr:cNvPicPr>
      </xdr:nvPicPr>
      <xdr:blipFill>
        <a:blip xmlns:r="http://schemas.openxmlformats.org/officeDocument/2006/relationships" r:embed="rId6"/>
        <a:stretch>
          <a:fillRect/>
        </a:stretch>
      </xdr:blipFill>
      <xdr:spPr>
        <a:xfrm>
          <a:off x="11822829" y="1348839"/>
          <a:ext cx="1738728" cy="116892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152400</xdr:colOff>
      <xdr:row>0</xdr:row>
      <xdr:rowOff>180975</xdr:rowOff>
    </xdr:from>
    <xdr:to>
      <xdr:col>25</xdr:col>
      <xdr:colOff>572167</xdr:colOff>
      <xdr:row>8</xdr:row>
      <xdr:rowOff>104486</xdr:rowOff>
    </xdr:to>
    <xdr:pic>
      <xdr:nvPicPr>
        <xdr:cNvPr id="2" name="Picture 1"/>
        <xdr:cNvPicPr>
          <a:picLocks noChangeAspect="1"/>
        </xdr:cNvPicPr>
      </xdr:nvPicPr>
      <xdr:blipFill>
        <a:blip xmlns:r="http://schemas.openxmlformats.org/officeDocument/2006/relationships" r:embed="rId1"/>
        <a:stretch>
          <a:fillRect/>
        </a:stretch>
      </xdr:blipFill>
      <xdr:spPr>
        <a:xfrm>
          <a:off x="12887325" y="180975"/>
          <a:ext cx="4077367" cy="278101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571500</xdr:colOff>
      <xdr:row>7</xdr:row>
      <xdr:rowOff>57150</xdr:rowOff>
    </xdr:from>
    <xdr:to>
      <xdr:col>19</xdr:col>
      <xdr:colOff>455920</xdr:colOff>
      <xdr:row>25</xdr:row>
      <xdr:rowOff>37674</xdr:rowOff>
    </xdr:to>
    <xdr:pic>
      <xdr:nvPicPr>
        <xdr:cNvPr id="4" name="Picture 3"/>
        <xdr:cNvPicPr>
          <a:picLocks noChangeAspect="1"/>
        </xdr:cNvPicPr>
      </xdr:nvPicPr>
      <xdr:blipFill>
        <a:blip xmlns:r="http://schemas.openxmlformats.org/officeDocument/2006/relationships" r:embed="rId1"/>
        <a:stretch>
          <a:fillRect/>
        </a:stretch>
      </xdr:blipFill>
      <xdr:spPr>
        <a:xfrm>
          <a:off x="1704975" y="1466850"/>
          <a:ext cx="10247620" cy="3409524"/>
        </a:xfrm>
        <a:prstGeom prst="rect">
          <a:avLst/>
        </a:prstGeom>
      </xdr:spPr>
    </xdr:pic>
    <xdr:clientData/>
  </xdr:twoCellAnchor>
  <xdr:twoCellAnchor editAs="oneCell">
    <xdr:from>
      <xdr:col>1</xdr:col>
      <xdr:colOff>0</xdr:colOff>
      <xdr:row>34</xdr:row>
      <xdr:rowOff>66675</xdr:rowOff>
    </xdr:from>
    <xdr:to>
      <xdr:col>8</xdr:col>
      <xdr:colOff>17760</xdr:colOff>
      <xdr:row>39</xdr:row>
      <xdr:rowOff>150795</xdr:rowOff>
    </xdr:to>
    <xdr:pic>
      <xdr:nvPicPr>
        <xdr:cNvPr id="6" name="Picture 5"/>
        <xdr:cNvPicPr>
          <a:picLocks noChangeAspect="1"/>
        </xdr:cNvPicPr>
      </xdr:nvPicPr>
      <xdr:blipFill>
        <a:blip xmlns:r="http://schemas.openxmlformats.org/officeDocument/2006/relationships" r:embed="rId2"/>
        <a:stretch>
          <a:fillRect/>
        </a:stretch>
      </xdr:blipFill>
      <xdr:spPr>
        <a:xfrm>
          <a:off x="200025" y="6696075"/>
          <a:ext cx="4284960" cy="10366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2505</xdr:colOff>
      <xdr:row>30</xdr:row>
      <xdr:rowOff>21053</xdr:rowOff>
    </xdr:from>
    <xdr:to>
      <xdr:col>16</xdr:col>
      <xdr:colOff>41699</xdr:colOff>
      <xdr:row>55</xdr:row>
      <xdr:rowOff>180974</xdr:rowOff>
    </xdr:to>
    <xdr:pic>
      <xdr:nvPicPr>
        <xdr:cNvPr id="2" name="Picture 1"/>
        <xdr:cNvPicPr>
          <a:picLocks noChangeAspect="1"/>
        </xdr:cNvPicPr>
      </xdr:nvPicPr>
      <xdr:blipFill>
        <a:blip xmlns:r="http://schemas.openxmlformats.org/officeDocument/2006/relationships" r:embed="rId1"/>
        <a:stretch>
          <a:fillRect/>
        </a:stretch>
      </xdr:blipFill>
      <xdr:spPr>
        <a:xfrm>
          <a:off x="612105" y="5736053"/>
          <a:ext cx="9183194" cy="4922421"/>
        </a:xfrm>
        <a:prstGeom prst="rect">
          <a:avLst/>
        </a:prstGeom>
      </xdr:spPr>
    </xdr:pic>
    <xdr:clientData/>
  </xdr:twoCellAnchor>
  <xdr:twoCellAnchor editAs="oneCell">
    <xdr:from>
      <xdr:col>0</xdr:col>
      <xdr:colOff>609599</xdr:colOff>
      <xdr:row>1</xdr:row>
      <xdr:rowOff>0</xdr:rowOff>
    </xdr:from>
    <xdr:to>
      <xdr:col>11</xdr:col>
      <xdr:colOff>581025</xdr:colOff>
      <xdr:row>30</xdr:row>
      <xdr:rowOff>850</xdr:rowOff>
    </xdr:to>
    <xdr:pic>
      <xdr:nvPicPr>
        <xdr:cNvPr id="3" name="Picture 2"/>
        <xdr:cNvPicPr>
          <a:picLocks noChangeAspect="1"/>
        </xdr:cNvPicPr>
      </xdr:nvPicPr>
      <xdr:blipFill>
        <a:blip xmlns:r="http://schemas.openxmlformats.org/officeDocument/2006/relationships" r:embed="rId2"/>
        <a:stretch>
          <a:fillRect/>
        </a:stretch>
      </xdr:blipFill>
      <xdr:spPr>
        <a:xfrm>
          <a:off x="609599" y="190500"/>
          <a:ext cx="6677026" cy="55253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xdr:row>
      <xdr:rowOff>9525</xdr:rowOff>
    </xdr:from>
    <xdr:to>
      <xdr:col>18</xdr:col>
      <xdr:colOff>597192</xdr:colOff>
      <xdr:row>39</xdr:row>
      <xdr:rowOff>170412</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00025"/>
          <a:ext cx="11122317" cy="777136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49</xdr:row>
      <xdr:rowOff>180977</xdr:rowOff>
    </xdr:from>
    <xdr:to>
      <xdr:col>4</xdr:col>
      <xdr:colOff>760275</xdr:colOff>
      <xdr:row>83</xdr:row>
      <xdr:rowOff>20053</xdr:rowOff>
    </xdr:to>
    <xdr:pic>
      <xdr:nvPicPr>
        <xdr:cNvPr id="14"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010777"/>
          <a:ext cx="5999025" cy="65065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2143125</xdr:colOff>
      <xdr:row>4</xdr:row>
      <xdr:rowOff>9525</xdr:rowOff>
    </xdr:from>
    <xdr:to>
      <xdr:col>7</xdr:col>
      <xdr:colOff>228600</xdr:colOff>
      <xdr:row>11</xdr:row>
      <xdr:rowOff>123825</xdr:rowOff>
    </xdr:to>
    <xdr:sp macro="" textlink="">
      <xdr:nvSpPr>
        <xdr:cNvPr id="4" name="Left Arrow Callout 3"/>
        <xdr:cNvSpPr/>
      </xdr:nvSpPr>
      <xdr:spPr>
        <a:xfrm>
          <a:off x="4914900" y="714375"/>
          <a:ext cx="2600325" cy="1752600"/>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1</a:t>
          </a:r>
          <a:r>
            <a:rPr lang="en-GB" sz="1100" b="1" baseline="0">
              <a:solidFill>
                <a:schemeClr val="lt1"/>
              </a:solidFill>
              <a:effectLst/>
              <a:latin typeface="+mn-lt"/>
              <a:ea typeface="+mn-ea"/>
              <a:cs typeface="+mn-cs"/>
            </a:rPr>
            <a:t>: </a:t>
          </a:r>
          <a:endParaRPr lang="en-GB">
            <a:effectLst/>
          </a:endParaRPr>
        </a:p>
        <a:p>
          <a:r>
            <a:rPr lang="en-GB" sz="1100" b="1" baseline="0">
              <a:solidFill>
                <a:schemeClr val="lt1"/>
              </a:solidFill>
              <a:effectLst/>
              <a:latin typeface="+mn-lt"/>
              <a:ea typeface="+mn-ea"/>
              <a:cs typeface="+mn-cs"/>
            </a:rPr>
            <a:t>Select physical NIC count based on reference Design (LL ID: </a:t>
          </a:r>
          <a:r>
            <a:rPr lang="en-CA" sz="1100" b="1" i="0" baseline="0">
              <a:solidFill>
                <a:schemeClr val="lt1"/>
              </a:solidFill>
              <a:effectLst/>
              <a:latin typeface="+mn-lt"/>
              <a:ea typeface="+mn-ea"/>
              <a:cs typeface="+mn-cs"/>
            </a:rPr>
            <a:t>48181597</a:t>
          </a:r>
          <a:r>
            <a:rPr lang="en-CA" sz="1100" b="0" i="0" baseline="0">
              <a:solidFill>
                <a:schemeClr val="lt1"/>
              </a:solidFill>
              <a:effectLst/>
              <a:latin typeface="+mn-lt"/>
              <a:ea typeface="+mn-ea"/>
              <a:cs typeface="+mn-cs"/>
            </a:rPr>
            <a:t>) </a:t>
          </a:r>
          <a:r>
            <a:rPr lang="en-GB" sz="1100" b="1" baseline="0">
              <a:solidFill>
                <a:schemeClr val="lt1"/>
              </a:solidFill>
              <a:effectLst/>
              <a:latin typeface="+mn-lt"/>
              <a:ea typeface="+mn-ea"/>
              <a:cs typeface="+mn-cs"/>
            </a:rPr>
            <a:t>and PDD document and adapt table</a:t>
          </a:r>
          <a:endParaRPr lang="en-GB">
            <a:effectLst/>
          </a:endParaRPr>
        </a:p>
        <a:p>
          <a:pPr marL="0" indent="0" algn="l"/>
          <a:endParaRPr lang="en-GB" sz="1100" b="1" u="sng">
            <a:solidFill>
              <a:schemeClr val="lt1"/>
            </a:solidFill>
            <a:latin typeface="+mn-lt"/>
            <a:ea typeface="+mn-ea"/>
            <a:cs typeface="+mn-cs"/>
          </a:endParaRPr>
        </a:p>
      </xdr:txBody>
    </xdr:sp>
    <xdr:clientData/>
  </xdr:twoCellAnchor>
  <xdr:twoCellAnchor>
    <xdr:from>
      <xdr:col>1</xdr:col>
      <xdr:colOff>47625</xdr:colOff>
      <xdr:row>19</xdr:row>
      <xdr:rowOff>9525</xdr:rowOff>
    </xdr:from>
    <xdr:to>
      <xdr:col>3</xdr:col>
      <xdr:colOff>2676525</xdr:colOff>
      <xdr:row>34</xdr:row>
      <xdr:rowOff>171450</xdr:rowOff>
    </xdr:to>
    <xdr:sp macro="" textlink="">
      <xdr:nvSpPr>
        <xdr:cNvPr id="7" name="Rectangle 6"/>
        <xdr:cNvSpPr/>
      </xdr:nvSpPr>
      <xdr:spPr>
        <a:xfrm>
          <a:off x="180975" y="4257675"/>
          <a:ext cx="5267325" cy="30194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i="1">
            <a:solidFill>
              <a:schemeClr val="tx1">
                <a:lumMod val="75000"/>
                <a:lumOff val="25000"/>
              </a:schemeClr>
            </a:solidFill>
          </a:endParaRPr>
        </a:p>
      </xdr:txBody>
    </xdr:sp>
    <xdr:clientData/>
  </xdr:twoCellAnchor>
  <xdr:twoCellAnchor>
    <xdr:from>
      <xdr:col>3</xdr:col>
      <xdr:colOff>2185483</xdr:colOff>
      <xdr:row>23</xdr:row>
      <xdr:rowOff>19048</xdr:rowOff>
    </xdr:from>
    <xdr:to>
      <xdr:col>7</xdr:col>
      <xdr:colOff>200024</xdr:colOff>
      <xdr:row>28</xdr:row>
      <xdr:rowOff>76199</xdr:rowOff>
    </xdr:to>
    <xdr:sp macro="" textlink="">
      <xdr:nvSpPr>
        <xdr:cNvPr id="8" name="Left Arrow Callout 7"/>
        <xdr:cNvSpPr/>
      </xdr:nvSpPr>
      <xdr:spPr>
        <a:xfrm>
          <a:off x="4957258" y="5029198"/>
          <a:ext cx="2529391" cy="1009651"/>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2</a:t>
          </a:r>
          <a:r>
            <a:rPr lang="en-GB" sz="1100" b="1" baseline="0">
              <a:solidFill>
                <a:schemeClr val="lt1"/>
              </a:solidFill>
              <a:effectLst/>
              <a:latin typeface="+mn-lt"/>
              <a:ea typeface="+mn-ea"/>
              <a:cs typeface="+mn-cs"/>
            </a:rPr>
            <a:t>: </a:t>
          </a:r>
          <a:endParaRPr lang="en-GB">
            <a:effectLst/>
          </a:endParaRPr>
        </a:p>
        <a:p>
          <a:r>
            <a:rPr lang="de-CH" sz="1100" b="1" baseline="0">
              <a:solidFill>
                <a:schemeClr val="lt1"/>
              </a:solidFill>
              <a:effectLst/>
              <a:latin typeface="+mn-lt"/>
              <a:ea typeface="+mn-ea"/>
              <a:cs typeface="+mn-cs"/>
            </a:rPr>
            <a:t>Add physical Load balancer netowork sizing here (optional)</a:t>
          </a:r>
          <a:endParaRPr lang="en-GB">
            <a:effectLst/>
          </a:endParaRPr>
        </a:p>
        <a:p>
          <a:pPr marL="0" indent="0" algn="l"/>
          <a:endParaRPr lang="en-GB" sz="1100" b="1" u="sng">
            <a:solidFill>
              <a:schemeClr val="lt1"/>
            </a:solidFill>
            <a:latin typeface="+mn-lt"/>
            <a:ea typeface="+mn-ea"/>
            <a:cs typeface="+mn-cs"/>
          </a:endParaRPr>
        </a:p>
      </xdr:txBody>
    </xdr:sp>
    <xdr:clientData/>
  </xdr:twoCellAnchor>
  <xdr:twoCellAnchor>
    <xdr:from>
      <xdr:col>1</xdr:col>
      <xdr:colOff>76200</xdr:colOff>
      <xdr:row>36</xdr:row>
      <xdr:rowOff>66675</xdr:rowOff>
    </xdr:from>
    <xdr:to>
      <xdr:col>4</xdr:col>
      <xdr:colOff>19050</xdr:colOff>
      <xdr:row>52</xdr:row>
      <xdr:rowOff>38100</xdr:rowOff>
    </xdr:to>
    <xdr:sp macro="" textlink="">
      <xdr:nvSpPr>
        <xdr:cNvPr id="9" name="Rectangle 8"/>
        <xdr:cNvSpPr/>
      </xdr:nvSpPr>
      <xdr:spPr>
        <a:xfrm>
          <a:off x="209550" y="7553325"/>
          <a:ext cx="5267325" cy="30194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i="1">
            <a:solidFill>
              <a:schemeClr val="tx1">
                <a:lumMod val="75000"/>
                <a:lumOff val="25000"/>
              </a:schemeClr>
            </a:solidFill>
          </a:endParaRPr>
        </a:p>
      </xdr:txBody>
    </xdr:sp>
    <xdr:clientData/>
  </xdr:twoCellAnchor>
  <xdr:twoCellAnchor>
    <xdr:from>
      <xdr:col>3</xdr:col>
      <xdr:colOff>2066925</xdr:colOff>
      <xdr:row>40</xdr:row>
      <xdr:rowOff>9523</xdr:rowOff>
    </xdr:from>
    <xdr:to>
      <xdr:col>7</xdr:col>
      <xdr:colOff>323848</xdr:colOff>
      <xdr:row>44</xdr:row>
      <xdr:rowOff>114300</xdr:rowOff>
    </xdr:to>
    <xdr:sp macro="" textlink="">
      <xdr:nvSpPr>
        <xdr:cNvPr id="10" name="Left Arrow Callout 9"/>
        <xdr:cNvSpPr/>
      </xdr:nvSpPr>
      <xdr:spPr>
        <a:xfrm>
          <a:off x="4838700" y="8258173"/>
          <a:ext cx="2771773" cy="866777"/>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3</a:t>
          </a:r>
          <a:r>
            <a:rPr lang="en-GB" sz="1100" b="1" baseline="0">
              <a:solidFill>
                <a:schemeClr val="lt1"/>
              </a:solidFill>
              <a:effectLst/>
              <a:latin typeface="+mn-lt"/>
              <a:ea typeface="+mn-ea"/>
              <a:cs typeface="+mn-cs"/>
            </a:rPr>
            <a:t>: </a:t>
          </a:r>
          <a:endParaRPr lang="en-GB">
            <a:effectLst/>
          </a:endParaRPr>
        </a:p>
        <a:p>
          <a:r>
            <a:rPr lang="de-CH" sz="1100" b="1" baseline="0">
              <a:solidFill>
                <a:schemeClr val="lt1"/>
              </a:solidFill>
              <a:effectLst/>
              <a:latin typeface="+mn-lt"/>
              <a:ea typeface="+mn-ea"/>
              <a:cs typeface="+mn-cs"/>
            </a:rPr>
            <a:t>Add physical datamover netowork specification here (optional)</a:t>
          </a:r>
          <a:endParaRPr lang="en-GB">
            <a:effectLst/>
          </a:endParaRPr>
        </a:p>
        <a:p>
          <a:pPr marL="0" indent="0" algn="l"/>
          <a:endParaRPr lang="en-GB" sz="1100" b="1" u="sng">
            <a:solidFill>
              <a:schemeClr val="lt1"/>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200025</xdr:colOff>
      <xdr:row>6</xdr:row>
      <xdr:rowOff>2143126</xdr:rowOff>
    </xdr:from>
    <xdr:to>
      <xdr:col>9</xdr:col>
      <xdr:colOff>381000</xdr:colOff>
      <xdr:row>7</xdr:row>
      <xdr:rowOff>885826</xdr:rowOff>
    </xdr:to>
    <xdr:sp macro="" textlink="">
      <xdr:nvSpPr>
        <xdr:cNvPr id="2" name="Left Arrow Callout 1"/>
        <xdr:cNvSpPr/>
      </xdr:nvSpPr>
      <xdr:spPr>
        <a:xfrm>
          <a:off x="9353550" y="3038476"/>
          <a:ext cx="2619375" cy="1581150"/>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1</a:t>
          </a:r>
          <a:r>
            <a:rPr lang="en-GB" sz="1100" b="1" baseline="0">
              <a:solidFill>
                <a:schemeClr val="lt1"/>
              </a:solidFill>
              <a:effectLst/>
              <a:latin typeface="+mn-lt"/>
              <a:ea typeface="+mn-ea"/>
              <a:cs typeface="+mn-cs"/>
            </a:rPr>
            <a:t>: </a:t>
          </a:r>
          <a:endParaRPr lang="en-GB">
            <a:effectLst/>
          </a:endParaRPr>
        </a:p>
        <a:p>
          <a:r>
            <a:rPr lang="en-GB" sz="1100" b="1" baseline="0">
              <a:solidFill>
                <a:schemeClr val="lt1"/>
              </a:solidFill>
              <a:effectLst/>
              <a:latin typeface="+mn-lt"/>
              <a:ea typeface="+mn-ea"/>
              <a:cs typeface="+mn-cs"/>
            </a:rPr>
            <a:t>copy &amp; paste screen capture of vLAN, NIC and Uplink designs for DB and Application cluster according to project size from reference Design (LL ID: </a:t>
          </a:r>
          <a:r>
            <a:rPr lang="en-CA" sz="1100" b="1" i="0" baseline="0">
              <a:solidFill>
                <a:schemeClr val="lt1"/>
              </a:solidFill>
              <a:effectLst/>
              <a:latin typeface="+mn-lt"/>
              <a:ea typeface="+mn-ea"/>
              <a:cs typeface="+mn-cs"/>
            </a:rPr>
            <a:t>48181597</a:t>
          </a:r>
          <a:r>
            <a:rPr lang="en-CA" sz="1100" b="0" i="0" baseline="0">
              <a:solidFill>
                <a:schemeClr val="lt1"/>
              </a:solidFill>
              <a:effectLst/>
              <a:latin typeface="+mn-lt"/>
              <a:ea typeface="+mn-ea"/>
              <a:cs typeface="+mn-cs"/>
            </a:rPr>
            <a:t>)</a:t>
          </a:r>
          <a:r>
            <a:rPr lang="en-GB" sz="1100" b="1" baseline="0">
              <a:solidFill>
                <a:schemeClr val="lt1"/>
              </a:solidFill>
              <a:effectLst/>
              <a:latin typeface="+mn-lt"/>
              <a:ea typeface="+mn-ea"/>
              <a:cs typeface="+mn-cs"/>
            </a:rPr>
            <a:t> </a:t>
          </a:r>
          <a:endParaRPr lang="en-GB" sz="1100" b="1" u="sng">
            <a:solidFill>
              <a:schemeClr val="lt1"/>
            </a:solidFill>
            <a:latin typeface="+mn-lt"/>
            <a:ea typeface="+mn-ea"/>
            <a:cs typeface="+mn-cs"/>
          </a:endParaRPr>
        </a:p>
      </xdr:txBody>
    </xdr:sp>
    <xdr:clientData/>
  </xdr:twoCellAnchor>
  <xdr:twoCellAnchor>
    <xdr:from>
      <xdr:col>1</xdr:col>
      <xdr:colOff>47625</xdr:colOff>
      <xdr:row>15</xdr:row>
      <xdr:rowOff>9525</xdr:rowOff>
    </xdr:from>
    <xdr:to>
      <xdr:col>3</xdr:col>
      <xdr:colOff>2676525</xdr:colOff>
      <xdr:row>30</xdr:row>
      <xdr:rowOff>171450</xdr:rowOff>
    </xdr:to>
    <xdr:sp macro="" textlink="">
      <xdr:nvSpPr>
        <xdr:cNvPr id="3" name="Rectangle 2"/>
        <xdr:cNvSpPr/>
      </xdr:nvSpPr>
      <xdr:spPr>
        <a:xfrm>
          <a:off x="180975" y="10258425"/>
          <a:ext cx="6638925" cy="30194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i="1">
            <a:solidFill>
              <a:schemeClr val="tx1">
                <a:lumMod val="75000"/>
                <a:lumOff val="25000"/>
              </a:schemeClr>
            </a:solidFill>
          </a:endParaRPr>
        </a:p>
      </xdr:txBody>
    </xdr:sp>
    <xdr:clientData/>
  </xdr:twoCellAnchor>
  <xdr:twoCellAnchor>
    <xdr:from>
      <xdr:col>3</xdr:col>
      <xdr:colOff>2185483</xdr:colOff>
      <xdr:row>19</xdr:row>
      <xdr:rowOff>19048</xdr:rowOff>
    </xdr:from>
    <xdr:to>
      <xdr:col>7</xdr:col>
      <xdr:colOff>200024</xdr:colOff>
      <xdr:row>24</xdr:row>
      <xdr:rowOff>76199</xdr:rowOff>
    </xdr:to>
    <xdr:sp macro="" textlink="">
      <xdr:nvSpPr>
        <xdr:cNvPr id="4" name="Left Arrow Callout 3"/>
        <xdr:cNvSpPr/>
      </xdr:nvSpPr>
      <xdr:spPr>
        <a:xfrm>
          <a:off x="6328858" y="11029948"/>
          <a:ext cx="4243891" cy="1009651"/>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2</a:t>
          </a:r>
          <a:r>
            <a:rPr lang="en-GB" sz="1100" b="1" baseline="0">
              <a:solidFill>
                <a:schemeClr val="lt1"/>
              </a:solidFill>
              <a:effectLst/>
              <a:latin typeface="+mn-lt"/>
              <a:ea typeface="+mn-ea"/>
              <a:cs typeface="+mn-cs"/>
            </a:rPr>
            <a:t>: </a:t>
          </a:r>
          <a:endParaRPr lang="en-GB">
            <a:effectLst/>
          </a:endParaRPr>
        </a:p>
        <a:p>
          <a:r>
            <a:rPr lang="de-CH" sz="1100" b="1" baseline="0">
              <a:solidFill>
                <a:schemeClr val="lt1"/>
              </a:solidFill>
              <a:effectLst/>
              <a:latin typeface="+mn-lt"/>
              <a:ea typeface="+mn-ea"/>
              <a:cs typeface="+mn-cs"/>
            </a:rPr>
            <a:t>Add physical Load balancer netowork sizing here (optional)</a:t>
          </a:r>
          <a:endParaRPr lang="en-GB">
            <a:effectLst/>
          </a:endParaRPr>
        </a:p>
        <a:p>
          <a:pPr marL="0" indent="0" algn="l"/>
          <a:endParaRPr lang="en-GB" sz="1100" b="1" u="sng">
            <a:solidFill>
              <a:schemeClr val="lt1"/>
            </a:solidFill>
            <a:latin typeface="+mn-lt"/>
            <a:ea typeface="+mn-ea"/>
            <a:cs typeface="+mn-cs"/>
          </a:endParaRPr>
        </a:p>
      </xdr:txBody>
    </xdr:sp>
    <xdr:clientData/>
  </xdr:twoCellAnchor>
  <xdr:twoCellAnchor>
    <xdr:from>
      <xdr:col>1</xdr:col>
      <xdr:colOff>76200</xdr:colOff>
      <xdr:row>32</xdr:row>
      <xdr:rowOff>66675</xdr:rowOff>
    </xdr:from>
    <xdr:to>
      <xdr:col>4</xdr:col>
      <xdr:colOff>19050</xdr:colOff>
      <xdr:row>48</xdr:row>
      <xdr:rowOff>38100</xdr:rowOff>
    </xdr:to>
    <xdr:sp macro="" textlink="">
      <xdr:nvSpPr>
        <xdr:cNvPr id="5" name="Rectangle 4"/>
        <xdr:cNvSpPr/>
      </xdr:nvSpPr>
      <xdr:spPr>
        <a:xfrm>
          <a:off x="209550" y="13554075"/>
          <a:ext cx="6638925" cy="30194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i="1">
            <a:solidFill>
              <a:schemeClr val="tx1">
                <a:lumMod val="75000"/>
                <a:lumOff val="25000"/>
              </a:schemeClr>
            </a:solidFill>
          </a:endParaRPr>
        </a:p>
      </xdr:txBody>
    </xdr:sp>
    <xdr:clientData/>
  </xdr:twoCellAnchor>
  <xdr:twoCellAnchor>
    <xdr:from>
      <xdr:col>3</xdr:col>
      <xdr:colOff>2066925</xdr:colOff>
      <xdr:row>36</xdr:row>
      <xdr:rowOff>9523</xdr:rowOff>
    </xdr:from>
    <xdr:to>
      <xdr:col>7</xdr:col>
      <xdr:colOff>323848</xdr:colOff>
      <xdr:row>40</xdr:row>
      <xdr:rowOff>114300</xdr:rowOff>
    </xdr:to>
    <xdr:sp macro="" textlink="">
      <xdr:nvSpPr>
        <xdr:cNvPr id="6" name="Left Arrow Callout 5"/>
        <xdr:cNvSpPr/>
      </xdr:nvSpPr>
      <xdr:spPr>
        <a:xfrm>
          <a:off x="6210300" y="14258923"/>
          <a:ext cx="4486273" cy="866777"/>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3</a:t>
          </a:r>
          <a:r>
            <a:rPr lang="en-GB" sz="1100" b="1" baseline="0">
              <a:solidFill>
                <a:schemeClr val="lt1"/>
              </a:solidFill>
              <a:effectLst/>
              <a:latin typeface="+mn-lt"/>
              <a:ea typeface="+mn-ea"/>
              <a:cs typeface="+mn-cs"/>
            </a:rPr>
            <a:t>: </a:t>
          </a:r>
          <a:endParaRPr lang="en-GB">
            <a:effectLst/>
          </a:endParaRPr>
        </a:p>
        <a:p>
          <a:r>
            <a:rPr lang="de-CH" sz="1100" b="1" baseline="0">
              <a:solidFill>
                <a:schemeClr val="lt1"/>
              </a:solidFill>
              <a:effectLst/>
              <a:latin typeface="+mn-lt"/>
              <a:ea typeface="+mn-ea"/>
              <a:cs typeface="+mn-cs"/>
            </a:rPr>
            <a:t>Add physical datamover netowork specification here (optional)</a:t>
          </a:r>
          <a:endParaRPr lang="en-GB">
            <a:effectLst/>
          </a:endParaRPr>
        </a:p>
        <a:p>
          <a:pPr marL="0" indent="0" algn="l"/>
          <a:endParaRPr lang="en-GB" sz="1100" b="1" u="sng">
            <a:solidFill>
              <a:schemeClr val="lt1"/>
            </a:solidFill>
            <a:latin typeface="+mn-lt"/>
            <a:ea typeface="+mn-ea"/>
            <a:cs typeface="+mn-cs"/>
          </a:endParaRPr>
        </a:p>
      </xdr:txBody>
    </xdr:sp>
    <xdr:clientData/>
  </xdr:twoCellAnchor>
  <xdr:twoCellAnchor editAs="oneCell">
    <xdr:from>
      <xdr:col>2</xdr:col>
      <xdr:colOff>295275</xdr:colOff>
      <xdr:row>7</xdr:row>
      <xdr:rowOff>228600</xdr:rowOff>
    </xdr:from>
    <xdr:to>
      <xdr:col>2</xdr:col>
      <xdr:colOff>609289</xdr:colOff>
      <xdr:row>7</xdr:row>
      <xdr:rowOff>228888</xdr:rowOff>
    </xdr:to>
    <xdr:pic>
      <xdr:nvPicPr>
        <xdr:cNvPr id="7" name="Picture 6"/>
        <xdr:cNvPicPr>
          <a:picLocks noChangeAspect="1"/>
        </xdr:cNvPicPr>
      </xdr:nvPicPr>
      <xdr:blipFill>
        <a:blip xmlns:r="http://schemas.openxmlformats.org/officeDocument/2006/relationships" r:embed="rId1"/>
        <a:stretch>
          <a:fillRect/>
        </a:stretch>
      </xdr:blipFill>
      <xdr:spPr>
        <a:xfrm>
          <a:off x="1495425" y="3962400"/>
          <a:ext cx="2485714" cy="2304762"/>
        </a:xfrm>
        <a:prstGeom prst="rect">
          <a:avLst/>
        </a:prstGeom>
      </xdr:spPr>
    </xdr:pic>
    <xdr:clientData/>
  </xdr:twoCellAnchor>
  <xdr:twoCellAnchor editAs="oneCell">
    <xdr:from>
      <xdr:col>3</xdr:col>
      <xdr:colOff>19050</xdr:colOff>
      <xdr:row>6</xdr:row>
      <xdr:rowOff>971551</xdr:rowOff>
    </xdr:from>
    <xdr:to>
      <xdr:col>3</xdr:col>
      <xdr:colOff>609289</xdr:colOff>
      <xdr:row>6</xdr:row>
      <xdr:rowOff>975846</xdr:rowOff>
    </xdr:to>
    <xdr:pic>
      <xdr:nvPicPr>
        <xdr:cNvPr id="8" name="Picture 7"/>
        <xdr:cNvPicPr>
          <a:picLocks noChangeAspect="1"/>
        </xdr:cNvPicPr>
      </xdr:nvPicPr>
      <xdr:blipFill>
        <a:blip xmlns:r="http://schemas.openxmlformats.org/officeDocument/2006/relationships" r:embed="rId2"/>
        <a:stretch>
          <a:fillRect/>
        </a:stretch>
      </xdr:blipFill>
      <xdr:spPr>
        <a:xfrm>
          <a:off x="4162425" y="1866901"/>
          <a:ext cx="2485714" cy="933342"/>
        </a:xfrm>
        <a:prstGeom prst="rect">
          <a:avLst/>
        </a:prstGeom>
      </xdr:spPr>
    </xdr:pic>
    <xdr:clientData/>
  </xdr:twoCellAnchor>
  <xdr:twoCellAnchor editAs="oneCell">
    <xdr:from>
      <xdr:col>3</xdr:col>
      <xdr:colOff>38100</xdr:colOff>
      <xdr:row>7</xdr:row>
      <xdr:rowOff>962025</xdr:rowOff>
    </xdr:from>
    <xdr:to>
      <xdr:col>3</xdr:col>
      <xdr:colOff>609285</xdr:colOff>
      <xdr:row>7</xdr:row>
      <xdr:rowOff>962130</xdr:rowOff>
    </xdr:to>
    <xdr:pic>
      <xdr:nvPicPr>
        <xdr:cNvPr id="9" name="Picture 8"/>
        <xdr:cNvPicPr>
          <a:picLocks noChangeAspect="1"/>
        </xdr:cNvPicPr>
      </xdr:nvPicPr>
      <xdr:blipFill>
        <a:blip xmlns:r="http://schemas.openxmlformats.org/officeDocument/2006/relationships" r:embed="rId3"/>
        <a:stretch>
          <a:fillRect/>
        </a:stretch>
      </xdr:blipFill>
      <xdr:spPr>
        <a:xfrm>
          <a:off x="4181475" y="4695825"/>
          <a:ext cx="2523810" cy="933345"/>
        </a:xfrm>
        <a:prstGeom prst="rect">
          <a:avLst/>
        </a:prstGeom>
      </xdr:spPr>
    </xdr:pic>
    <xdr:clientData/>
  </xdr:twoCellAnchor>
  <xdr:twoCellAnchor editAs="oneCell">
    <xdr:from>
      <xdr:col>2</xdr:col>
      <xdr:colOff>161925</xdr:colOff>
      <xdr:row>6</xdr:row>
      <xdr:rowOff>304800</xdr:rowOff>
    </xdr:from>
    <xdr:to>
      <xdr:col>2</xdr:col>
      <xdr:colOff>609276</xdr:colOff>
      <xdr:row>6</xdr:row>
      <xdr:rowOff>305071</xdr:rowOff>
    </xdr:to>
    <xdr:pic>
      <xdr:nvPicPr>
        <xdr:cNvPr id="10" name="Picture 9"/>
        <xdr:cNvPicPr>
          <a:picLocks noChangeAspect="1"/>
        </xdr:cNvPicPr>
      </xdr:nvPicPr>
      <xdr:blipFill>
        <a:blip xmlns:r="http://schemas.openxmlformats.org/officeDocument/2006/relationships" r:embed="rId4"/>
        <a:stretch>
          <a:fillRect/>
        </a:stretch>
      </xdr:blipFill>
      <xdr:spPr>
        <a:xfrm>
          <a:off x="1362075" y="1200150"/>
          <a:ext cx="2590476" cy="2171429"/>
        </a:xfrm>
        <a:prstGeom prst="rect">
          <a:avLst/>
        </a:prstGeom>
      </xdr:spPr>
    </xdr:pic>
    <xdr:clientData/>
  </xdr:twoCellAnchor>
  <xdr:oneCellAnchor>
    <xdr:from>
      <xdr:col>3</xdr:col>
      <xdr:colOff>295275</xdr:colOff>
      <xdr:row>7</xdr:row>
      <xdr:rowOff>228600</xdr:rowOff>
    </xdr:from>
    <xdr:ext cx="314014" cy="288"/>
    <xdr:pic>
      <xdr:nvPicPr>
        <xdr:cNvPr id="11" name="Picture 10"/>
        <xdr:cNvPicPr>
          <a:picLocks noChangeAspect="1"/>
        </xdr:cNvPicPr>
      </xdr:nvPicPr>
      <xdr:blipFill>
        <a:blip xmlns:r="http://schemas.openxmlformats.org/officeDocument/2006/relationships" r:embed="rId1"/>
        <a:stretch>
          <a:fillRect/>
        </a:stretch>
      </xdr:blipFill>
      <xdr:spPr>
        <a:xfrm>
          <a:off x="1495425" y="1752600"/>
          <a:ext cx="314014" cy="288"/>
        </a:xfrm>
        <a:prstGeom prst="rect">
          <a:avLst/>
        </a:prstGeom>
      </xdr:spPr>
    </xdr:pic>
    <xdr:clientData/>
  </xdr:oneCellAnchor>
  <xdr:twoCellAnchor editAs="oneCell">
    <xdr:from>
      <xdr:col>2</xdr:col>
      <xdr:colOff>266700</xdr:colOff>
      <xdr:row>7</xdr:row>
      <xdr:rowOff>371475</xdr:rowOff>
    </xdr:from>
    <xdr:to>
      <xdr:col>2</xdr:col>
      <xdr:colOff>6066338</xdr:colOff>
      <xdr:row>7</xdr:row>
      <xdr:rowOff>2497162</xdr:rowOff>
    </xdr:to>
    <xdr:pic>
      <xdr:nvPicPr>
        <xdr:cNvPr id="12" name="Picture 11"/>
        <xdr:cNvPicPr>
          <a:picLocks noChangeAspect="1"/>
        </xdr:cNvPicPr>
      </xdr:nvPicPr>
      <xdr:blipFill>
        <a:blip xmlns:r="http://schemas.openxmlformats.org/officeDocument/2006/relationships" r:embed="rId5"/>
        <a:stretch>
          <a:fillRect/>
        </a:stretch>
      </xdr:blipFill>
      <xdr:spPr>
        <a:xfrm>
          <a:off x="1466850" y="1895475"/>
          <a:ext cx="5799638" cy="2125687"/>
        </a:xfrm>
        <a:prstGeom prst="rect">
          <a:avLst/>
        </a:prstGeom>
      </xdr:spPr>
    </xdr:pic>
    <xdr:clientData/>
  </xdr:twoCellAnchor>
  <xdr:twoCellAnchor editAs="oneCell">
    <xdr:from>
      <xdr:col>2</xdr:col>
      <xdr:colOff>628022</xdr:colOff>
      <xdr:row>6</xdr:row>
      <xdr:rowOff>376814</xdr:rowOff>
    </xdr:from>
    <xdr:to>
      <xdr:col>2</xdr:col>
      <xdr:colOff>2791632</xdr:colOff>
      <xdr:row>6</xdr:row>
      <xdr:rowOff>2847032</xdr:rowOff>
    </xdr:to>
    <xdr:pic>
      <xdr:nvPicPr>
        <xdr:cNvPr id="14" name="Picture 13"/>
        <xdr:cNvPicPr>
          <a:picLocks noChangeAspect="1"/>
        </xdr:cNvPicPr>
      </xdr:nvPicPr>
      <xdr:blipFill>
        <a:blip xmlns:r="http://schemas.openxmlformats.org/officeDocument/2006/relationships" r:embed="rId6"/>
        <a:stretch>
          <a:fillRect/>
        </a:stretch>
      </xdr:blipFill>
      <xdr:spPr>
        <a:xfrm>
          <a:off x="1831731" y="1643325"/>
          <a:ext cx="2163610" cy="2470218"/>
        </a:xfrm>
        <a:prstGeom prst="rect">
          <a:avLst/>
        </a:prstGeom>
      </xdr:spPr>
    </xdr:pic>
    <xdr:clientData/>
  </xdr:twoCellAnchor>
  <xdr:oneCellAnchor>
    <xdr:from>
      <xdr:col>3</xdr:col>
      <xdr:colOff>19050</xdr:colOff>
      <xdr:row>7</xdr:row>
      <xdr:rowOff>971551</xdr:rowOff>
    </xdr:from>
    <xdr:ext cx="590239" cy="4295"/>
    <xdr:pic>
      <xdr:nvPicPr>
        <xdr:cNvPr id="15" name="Picture 14"/>
        <xdr:cNvPicPr>
          <a:picLocks noChangeAspect="1"/>
        </xdr:cNvPicPr>
      </xdr:nvPicPr>
      <xdr:blipFill>
        <a:blip xmlns:r="http://schemas.openxmlformats.org/officeDocument/2006/relationships" r:embed="rId2"/>
        <a:stretch>
          <a:fillRect/>
        </a:stretch>
      </xdr:blipFill>
      <xdr:spPr>
        <a:xfrm>
          <a:off x="7733253" y="2238062"/>
          <a:ext cx="590239" cy="4295"/>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xdr:from>
      <xdr:col>4</xdr:col>
      <xdr:colOff>1085850</xdr:colOff>
      <xdr:row>15</xdr:row>
      <xdr:rowOff>19050</xdr:rowOff>
    </xdr:from>
    <xdr:to>
      <xdr:col>19</xdr:col>
      <xdr:colOff>171450</xdr:colOff>
      <xdr:row>36</xdr:row>
      <xdr:rowOff>38100</xdr:rowOff>
    </xdr:to>
    <xdr:sp macro="" textlink="">
      <xdr:nvSpPr>
        <xdr:cNvPr id="2" name="TextBox 1"/>
        <xdr:cNvSpPr txBox="1"/>
      </xdr:nvSpPr>
      <xdr:spPr>
        <a:xfrm>
          <a:off x="3390900" y="3438525"/>
          <a:ext cx="8067675" cy="401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0"/>
            <a:t>WIP</a:t>
          </a:r>
        </a:p>
        <a:p>
          <a:pPr algn="ctr"/>
          <a:r>
            <a:rPr lang="en-GB" sz="8000"/>
            <a:t>(will be updated prior to TfS)</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bl_erver_sizin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bl_erver_sizing"/>
    </sheetNames>
    <sheetDataSet>
      <sheetData sheetId="0" refreshError="1"/>
    </sheetDataSet>
  </externalBook>
</externalLink>
</file>

<file path=xl/tables/table1.xml><?xml version="1.0" encoding="utf-8"?>
<table xmlns="http://schemas.openxmlformats.org/spreadsheetml/2006/main" id="4" name="Table25" displayName="Table25" ref="A3:G32" headerRowDxfId="49" dataDxfId="48">
  <tableColumns count="7">
    <tableColumn id="1" name="Segmentation" totalsRowLabel="Total" dataDxfId="47" totalsRowDxfId="46"/>
    <tableColumn id="2" name="X-Small - Standalone WS_x000a_=Premium config_x000a_In SOFON (PDD 7.2) &quot;Guided&quot;" dataDxfId="45" totalsRowDxfId="44"/>
    <tableColumn id="3" name="Small - Single Server _x000a_=Single Server Rack _x000a_In SOFON (PDD 7.4) &quot;Guided&quot;" dataDxfId="43" totalsRowDxfId="42"/>
    <tableColumn id="4" name="Small - Dual Server_x000a_see PDD Dual Server  (PDD 7.4)" dataDxfId="41" totalsRowDxfId="40"/>
    <tableColumn id="5" name="Medium - Active -Standby - Dual DC_x000a_no PDD Ref" dataDxfId="39" totalsRowDxfId="38"/>
    <tableColumn id="6" name="Large - Active-Standby - Dual DC_x000a_no PDD Ref" dataDxfId="37" totalsRowDxfId="36"/>
    <tableColumn id="7" name="X-Large - Active-Standby - Dual DC_x000a_no PDD Ref" totalsRowFunction="count" dataDxfId="35" totalsRowDxfId="34"/>
  </tableColumns>
  <tableStyleInfo name="TableStyleMedium2" showFirstColumn="1" showLastColumn="0" showRowStripes="1" showColumnStripes="0"/>
</table>
</file>

<file path=xl/tables/table2.xml><?xml version="1.0" encoding="utf-8"?>
<table xmlns="http://schemas.openxmlformats.org/spreadsheetml/2006/main" id="1" name="tbl_server_sizing" displayName="tbl_server_sizing" ref="A1:AF101" totalsRowShown="0" headerRowDxfId="33" dataDxfId="32" headerRowCellStyle="60% - Accent1">
  <tableColumns count="32">
    <tableColumn id="1" name="solution" dataDxfId="31"/>
    <tableColumn id="2" name="component" dataDxfId="30"/>
    <tableColumn id="3" name="version" dataDxfId="29"/>
    <tableColumn id="4" name="type" dataDxfId="28"/>
    <tableColumn id="20" name="sizing" dataDxfId="27"/>
    <tableColumn id="5" name="platform" dataDxfId="26"/>
    <tableColumn id="7" name="HW version" dataDxfId="25"/>
    <tableColumn id="10" name="OS_type" dataDxfId="24"/>
    <tableColumn id="6" name="OS" dataDxfId="23"/>
    <tableColumn id="8" name="other sw" dataDxfId="22"/>
    <tableColumn id="17" name="VMFS1_Mnt" dataDxfId="21"/>
    <tableColumn id="9" name="VMFS1_GB" dataDxfId="20"/>
    <tableColumn id="26" name="VMFS1_Type" dataDxfId="19"/>
    <tableColumn id="27" name="VMFS1_Tier" dataDxfId="18"/>
    <tableColumn id="37" name="VMFS2_Mnt" dataDxfId="17"/>
    <tableColumn id="23" name="VMFS2_GB" dataDxfId="16"/>
    <tableColumn id="38" name="VMFS2_Type" dataDxfId="15"/>
    <tableColumn id="28" name="VMFS2_Tier" dataDxfId="14"/>
    <tableColumn id="40" name="VMFS3_Mnt" dataDxfId="13"/>
    <tableColumn id="41" name="VMFS3_GB" dataDxfId="12"/>
    <tableColumn id="39" name="VMFS3_Type" dataDxfId="11"/>
    <tableColumn id="30" name="VMFS3_Tier" dataDxfId="10"/>
    <tableColumn id="42" name="VMFS4_Mnt" dataDxfId="9"/>
    <tableColumn id="35" name="VMFS4_GB" dataDxfId="8"/>
    <tableColumn id="34" name="VMFS4_Type" dataDxfId="7"/>
    <tableColumn id="33" name="VMFS4_Tier" dataDxfId="6"/>
    <tableColumn id="12" name="vcpu_Intel" dataDxfId="5"/>
    <tableColumn id="11" name="vcpu_AMD" dataDxfId="4"/>
    <tableColumn id="21" name="physical CPU" dataDxfId="3"/>
    <tableColumn id="13" name="RAM" dataDxfId="2"/>
    <tableColumn id="18" name="req_servers" dataDxfId="1"/>
    <tableColumn id="15" name="is_lb"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livelink.agfa.net/Livelink/livelink.exe?func=ll&amp;objaction=overview&amp;objid=52339646" TargetMode="Externa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12.xml"/><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8" Type="http://schemas.openxmlformats.org/officeDocument/2006/relationships/hyperlink" Target="https://livelink.agfa.net/Livelink/livelink.exe?func=ll&amp;objaction=overview&amp;objid=50314469" TargetMode="External"/><Relationship Id="rId13" Type="http://schemas.openxmlformats.org/officeDocument/2006/relationships/hyperlink" Target="https://livelink.agfa.net/Livelink/livelink.exe/overview/50293461" TargetMode="External"/><Relationship Id="rId18" Type="http://schemas.openxmlformats.org/officeDocument/2006/relationships/hyperlink" Target="https://livelink.agfa.net/Livelink/livelink.exe?func=ll&amp;objaction=overview&amp;objid=50024659" TargetMode="External"/><Relationship Id="rId26" Type="http://schemas.openxmlformats.org/officeDocument/2006/relationships/hyperlink" Target="https://livelink.agfa.net/Livelink/livelink.exe/overview/49175593" TargetMode="External"/><Relationship Id="rId3" Type="http://schemas.openxmlformats.org/officeDocument/2006/relationships/hyperlink" Target="https://livelink.agfa.net/Livelink/livelink.exe/overview/50476962" TargetMode="External"/><Relationship Id="rId21" Type="http://schemas.openxmlformats.org/officeDocument/2006/relationships/hyperlink" Target="https://livelink.agfa.net/Livelink/livelink.exe?func=ll&amp;objaction=overview&amp;objid=50032050" TargetMode="External"/><Relationship Id="rId7" Type="http://schemas.openxmlformats.org/officeDocument/2006/relationships/hyperlink" Target="https://livelink.agfa.net/Livelink/livelink.exe?func=ll&amp;objaction=overview&amp;objid=49597664" TargetMode="External"/><Relationship Id="rId12" Type="http://schemas.openxmlformats.org/officeDocument/2006/relationships/hyperlink" Target="https://livelink.agfa.net/Livelink/livelink.exe?func=ll&amp;objaction=overview&amp;objid=51573404" TargetMode="External"/><Relationship Id="rId17" Type="http://schemas.openxmlformats.org/officeDocument/2006/relationships/hyperlink" Target="https://livelink.agfa.net/Livelink/livelink.exe?func=ll&amp;objaction=overview&amp;objid=52271840" TargetMode="External"/><Relationship Id="rId25" Type="http://schemas.openxmlformats.org/officeDocument/2006/relationships/hyperlink" Target="https://livelink.agfa.net/Livelink/livelink.exe?func=ll&amp;objaction=overview&amp;objid=50027805" TargetMode="External"/><Relationship Id="rId2" Type="http://schemas.openxmlformats.org/officeDocument/2006/relationships/hyperlink" Target="https://livelink.agfa.net/Livelink/livelink.exe/overview/50476962" TargetMode="External"/><Relationship Id="rId16" Type="http://schemas.openxmlformats.org/officeDocument/2006/relationships/hyperlink" Target="https://livelink.agfa.net/Livelink/livelink.exe/overview/50138088" TargetMode="External"/><Relationship Id="rId20" Type="http://schemas.openxmlformats.org/officeDocument/2006/relationships/hyperlink" Target="https://livelink.agfa.net/Livelink/livelink.exe?func=ll&amp;objaction=overview&amp;objid=50024659" TargetMode="External"/><Relationship Id="rId29" Type="http://schemas.openxmlformats.org/officeDocument/2006/relationships/hyperlink" Target="https://livelink.agfa.net/Livelink/livelink.exe/overview/50138088" TargetMode="External"/><Relationship Id="rId1" Type="http://schemas.openxmlformats.org/officeDocument/2006/relationships/hyperlink" Target="https://livelink.agfa.net/Livelink/livelink.exe?func=ll&amp;objId=49657442&amp;objAction=browse" TargetMode="External"/><Relationship Id="rId6" Type="http://schemas.openxmlformats.org/officeDocument/2006/relationships/hyperlink" Target="https://livelink.agfa.net/Livelink/livelink.exe?func=ll&amp;objId=49657442&amp;objAction=browse" TargetMode="External"/><Relationship Id="rId11" Type="http://schemas.openxmlformats.org/officeDocument/2006/relationships/hyperlink" Target="https://livelink.agfa.net/Livelink/livelink.exe/overview/50312838" TargetMode="External"/><Relationship Id="rId24" Type="http://schemas.openxmlformats.org/officeDocument/2006/relationships/hyperlink" Target="https://livelink.agfa.net/Livelink/livelink.exe?func=ll&amp;objaction=overview&amp;objid=50027980" TargetMode="External"/><Relationship Id="rId5" Type="http://schemas.openxmlformats.org/officeDocument/2006/relationships/hyperlink" Target="https://livelink.agfa.net/Livelink/livelink.exe/overview/14399480" TargetMode="External"/><Relationship Id="rId15" Type="http://schemas.openxmlformats.org/officeDocument/2006/relationships/hyperlink" Target="https://livelink.agfa.net/Livelink/livelink.exe/overview/48181597" TargetMode="External"/><Relationship Id="rId23" Type="http://schemas.openxmlformats.org/officeDocument/2006/relationships/hyperlink" Target="https://livelink.agfa.net/Livelink/livelink.exe?func=ll&amp;objaction=overview&amp;objid=50614842" TargetMode="External"/><Relationship Id="rId28" Type="http://schemas.openxmlformats.org/officeDocument/2006/relationships/hyperlink" Target="https://livelink.agfa.net/Livelink/livelink.exe?func=ll&amp;objaction=overview&amp;objid=49953179" TargetMode="External"/><Relationship Id="rId10" Type="http://schemas.openxmlformats.org/officeDocument/2006/relationships/hyperlink" Target="https://livelink.agfa.net/Livelink/livelink.exe/overview/51293216" TargetMode="External"/><Relationship Id="rId19" Type="http://schemas.openxmlformats.org/officeDocument/2006/relationships/hyperlink" Target="https://livelink.agfa.net/Livelink/livelink.exe?func=ll&amp;objaction=overview&amp;objid=50024659" TargetMode="External"/><Relationship Id="rId31" Type="http://schemas.openxmlformats.org/officeDocument/2006/relationships/printerSettings" Target="../printerSettings/printerSettings7.bin"/><Relationship Id="rId4" Type="http://schemas.openxmlformats.org/officeDocument/2006/relationships/hyperlink" Target="https://livelink.agfa.net/Livelink/livelink.exe/overview/49533167" TargetMode="External"/><Relationship Id="rId9" Type="http://schemas.openxmlformats.org/officeDocument/2006/relationships/hyperlink" Target="https://livelink.agfa.net/Livelink/livelink.exe/overview/51319917" TargetMode="External"/><Relationship Id="rId14" Type="http://schemas.openxmlformats.org/officeDocument/2006/relationships/hyperlink" Target="https://livelink.agfa.net/Livelink/livelink.exe/overview/50471511" TargetMode="External"/><Relationship Id="rId22" Type="http://schemas.openxmlformats.org/officeDocument/2006/relationships/hyperlink" Target="https://livelink.agfa.net/Livelink/livelink.exe?func=ll&amp;objaction=overview&amp;objid=50046574" TargetMode="External"/><Relationship Id="rId27" Type="http://schemas.openxmlformats.org/officeDocument/2006/relationships/hyperlink" Target="https://livelink.agfa.net/Livelink/livelink.exe/overview/49173280" TargetMode="External"/><Relationship Id="rId30" Type="http://schemas.openxmlformats.org/officeDocument/2006/relationships/hyperlink" Target="https://livelink.agfa.net/Livelink/livelink.exe/overview/4037817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E46" sqref="E46"/>
    </sheetView>
  </sheetViews>
  <sheetFormatPr defaultRowHeight="14.5"/>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topLeftCell="A4" workbookViewId="0">
      <selection activeCell="T9" sqref="T9"/>
    </sheetView>
  </sheetViews>
  <sheetFormatPr defaultRowHeight="14.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10"/>
  <sheetViews>
    <sheetView tabSelected="1" zoomScaleNormal="100" workbookViewId="0">
      <selection activeCell="E10" sqref="E10:Q10"/>
    </sheetView>
  </sheetViews>
  <sheetFormatPr defaultRowHeight="14.5"/>
  <cols>
    <col min="1" max="1" width="4.1796875" customWidth="1"/>
    <col min="2" max="2" width="27.81640625" customWidth="1"/>
    <col min="3" max="3" width="1.54296875" customWidth="1"/>
    <col min="4" max="4" width="2.54296875" customWidth="1"/>
    <col min="16" max="16" width="39.54296875" customWidth="1"/>
    <col min="17" max="17" width="4.453125" customWidth="1"/>
  </cols>
  <sheetData>
    <row r="1" spans="1:18" ht="9" customHeight="1"/>
    <row r="2" spans="1:18" ht="28.5" customHeight="1">
      <c r="A2" s="26"/>
      <c r="B2" s="225" t="s">
        <v>468</v>
      </c>
      <c r="C2" s="225"/>
      <c r="D2" s="225"/>
      <c r="E2" s="225"/>
      <c r="F2" s="225"/>
      <c r="G2" s="225"/>
      <c r="H2" s="225"/>
      <c r="I2" s="225"/>
      <c r="J2" s="225"/>
      <c r="K2" s="225"/>
      <c r="L2" s="225"/>
      <c r="M2" s="225"/>
      <c r="N2" s="225"/>
      <c r="O2" s="225"/>
      <c r="P2" s="225"/>
      <c r="Q2" s="225"/>
      <c r="R2" s="148"/>
    </row>
    <row r="3" spans="1:18" ht="18.75" customHeight="1">
      <c r="A3" s="26"/>
      <c r="B3" s="226" t="s">
        <v>715</v>
      </c>
      <c r="C3" s="226"/>
      <c r="D3" s="226"/>
      <c r="E3" s="226"/>
      <c r="F3" s="226"/>
      <c r="G3" s="226"/>
      <c r="H3" s="226"/>
      <c r="I3" s="226"/>
      <c r="J3" s="226"/>
      <c r="K3" s="226"/>
      <c r="L3" s="226"/>
      <c r="M3" s="226"/>
      <c r="N3" s="226"/>
      <c r="O3" s="226"/>
      <c r="P3" s="226"/>
      <c r="Q3" s="226"/>
      <c r="R3" s="148"/>
    </row>
    <row r="4" spans="1:18">
      <c r="A4" s="26"/>
      <c r="B4" s="84"/>
      <c r="C4" s="81"/>
      <c r="D4" s="81"/>
      <c r="E4" s="81"/>
      <c r="F4" s="81"/>
      <c r="G4" s="81"/>
      <c r="H4" s="81"/>
      <c r="I4" s="81"/>
      <c r="J4" s="81"/>
      <c r="K4" s="81"/>
      <c r="L4" s="81"/>
      <c r="M4" s="81"/>
      <c r="N4" s="81"/>
      <c r="O4" s="81"/>
      <c r="P4" s="81"/>
      <c r="Q4" s="81"/>
      <c r="R4" s="26"/>
    </row>
    <row r="5" spans="1:18" ht="9.75" customHeight="1">
      <c r="A5" s="26"/>
      <c r="B5" s="85"/>
      <c r="C5" s="82"/>
      <c r="D5" s="82"/>
      <c r="E5" s="82"/>
      <c r="F5" s="82"/>
      <c r="G5" s="82"/>
      <c r="H5" s="82"/>
      <c r="I5" s="82"/>
      <c r="J5" s="82"/>
      <c r="K5" s="82"/>
      <c r="L5" s="82"/>
      <c r="M5" s="82"/>
      <c r="N5" s="82"/>
      <c r="O5" s="82"/>
      <c r="P5" s="82"/>
      <c r="Q5" s="82"/>
      <c r="R5" s="26"/>
    </row>
    <row r="6" spans="1:18" ht="87" customHeight="1">
      <c r="A6" s="26"/>
      <c r="B6" s="86" t="s">
        <v>107</v>
      </c>
      <c r="C6" s="83"/>
      <c r="D6" s="227" t="s">
        <v>405</v>
      </c>
      <c r="E6" s="229"/>
      <c r="F6" s="229"/>
      <c r="G6" s="229"/>
      <c r="H6" s="229"/>
      <c r="I6" s="229"/>
      <c r="J6" s="229"/>
      <c r="K6" s="229"/>
      <c r="L6" s="229"/>
      <c r="M6" s="229"/>
      <c r="N6" s="229"/>
      <c r="O6" s="229"/>
      <c r="P6" s="229"/>
      <c r="Q6" s="122"/>
      <c r="R6" s="26"/>
    </row>
    <row r="7" spans="1:18" ht="75" customHeight="1">
      <c r="A7" s="26"/>
      <c r="B7" s="86" t="s">
        <v>108</v>
      </c>
      <c r="C7" s="83"/>
      <c r="D7" s="227" t="s">
        <v>109</v>
      </c>
      <c r="E7" s="227"/>
      <c r="F7" s="227"/>
      <c r="G7" s="227"/>
      <c r="H7" s="227"/>
      <c r="I7" s="227"/>
      <c r="J7" s="227"/>
      <c r="K7" s="227"/>
      <c r="L7" s="227"/>
      <c r="M7" s="227"/>
      <c r="N7" s="227"/>
      <c r="O7" s="227"/>
      <c r="P7" s="227"/>
      <c r="Q7" s="122"/>
      <c r="R7" s="26"/>
    </row>
    <row r="8" spans="1:18" ht="15" customHeight="1">
      <c r="A8" s="26"/>
      <c r="B8" s="86"/>
      <c r="C8" s="83"/>
      <c r="D8" s="122"/>
      <c r="E8" s="230" t="s">
        <v>402</v>
      </c>
      <c r="F8" s="230"/>
      <c r="G8" s="230"/>
      <c r="H8" s="230"/>
      <c r="I8" s="230"/>
      <c r="J8" s="230"/>
      <c r="K8" s="230"/>
      <c r="L8" s="230"/>
      <c r="M8" s="230"/>
      <c r="N8" s="230"/>
      <c r="O8" s="230"/>
      <c r="P8" s="230"/>
      <c r="Q8" s="230"/>
      <c r="R8" s="26"/>
    </row>
    <row r="9" spans="1:18" ht="15.5">
      <c r="A9" s="26"/>
      <c r="B9" s="86"/>
      <c r="C9" s="83"/>
      <c r="D9" s="122"/>
      <c r="E9" s="227" t="s">
        <v>403</v>
      </c>
      <c r="F9" s="227"/>
      <c r="G9" s="227"/>
      <c r="H9" s="227"/>
      <c r="I9" s="227"/>
      <c r="J9" s="227"/>
      <c r="K9" s="227"/>
      <c r="L9" s="227"/>
      <c r="M9" s="227"/>
      <c r="N9" s="227"/>
      <c r="O9" s="227"/>
      <c r="P9" s="227"/>
      <c r="Q9" s="227"/>
      <c r="R9" s="26"/>
    </row>
    <row r="10" spans="1:18" ht="15" customHeight="1">
      <c r="A10" s="26"/>
      <c r="B10" s="86"/>
      <c r="C10" s="83"/>
      <c r="D10" s="122"/>
      <c r="E10" s="227" t="s">
        <v>404</v>
      </c>
      <c r="F10" s="227"/>
      <c r="G10" s="227"/>
      <c r="H10" s="227"/>
      <c r="I10" s="227"/>
      <c r="J10" s="227"/>
      <c r="K10" s="227"/>
      <c r="L10" s="227"/>
      <c r="M10" s="227"/>
      <c r="N10" s="227"/>
      <c r="O10" s="227"/>
      <c r="P10" s="227"/>
      <c r="Q10" s="227"/>
      <c r="R10" s="26"/>
    </row>
    <row r="11" spans="1:18" ht="15.5">
      <c r="A11" s="26"/>
      <c r="B11" s="86"/>
      <c r="C11" s="83"/>
      <c r="D11" s="121"/>
      <c r="E11" s="228"/>
      <c r="F11" s="228"/>
      <c r="G11" s="228"/>
      <c r="H11" s="228"/>
      <c r="I11" s="228"/>
      <c r="J11" s="228"/>
      <c r="K11" s="228"/>
      <c r="L11" s="228"/>
      <c r="M11" s="228"/>
      <c r="N11" s="228"/>
      <c r="O11" s="228"/>
      <c r="P11" s="228"/>
      <c r="Q11" s="228"/>
      <c r="R11" s="26"/>
    </row>
    <row r="12" spans="1:18" ht="27.75" customHeight="1">
      <c r="A12" s="26"/>
      <c r="B12" s="85"/>
      <c r="C12" s="82"/>
      <c r="D12" s="82"/>
      <c r="E12" s="82"/>
      <c r="F12" s="82"/>
      <c r="G12" s="82"/>
      <c r="H12" s="82"/>
      <c r="I12" s="82"/>
      <c r="J12" s="82"/>
      <c r="K12" s="82"/>
      <c r="L12" s="82"/>
      <c r="M12" s="82"/>
      <c r="N12" s="82"/>
      <c r="O12" s="82"/>
      <c r="P12" s="82"/>
      <c r="Q12" s="82"/>
      <c r="R12" s="26"/>
    </row>
    <row r="13" spans="1:18" ht="15.5">
      <c r="A13" s="26"/>
      <c r="B13" s="85" t="s">
        <v>496</v>
      </c>
      <c r="C13" s="82"/>
      <c r="D13" s="82"/>
      <c r="E13" s="82"/>
      <c r="F13" s="82"/>
      <c r="G13" s="82"/>
      <c r="H13" s="82"/>
      <c r="I13" s="82"/>
      <c r="J13" s="82"/>
      <c r="K13" s="82"/>
      <c r="L13" s="82"/>
      <c r="M13" s="82"/>
      <c r="N13" s="82"/>
      <c r="O13" s="82"/>
      <c r="P13" s="82"/>
      <c r="Q13" s="82"/>
      <c r="R13" s="26"/>
    </row>
    <row r="14" spans="1:18" ht="15.5">
      <c r="A14" s="26"/>
      <c r="B14" s="149" t="s">
        <v>497</v>
      </c>
      <c r="C14" s="82"/>
      <c r="D14" s="82"/>
      <c r="E14" s="82"/>
      <c r="F14" s="82"/>
      <c r="G14" s="82"/>
      <c r="H14" s="82"/>
      <c r="I14" s="82"/>
      <c r="J14" s="82"/>
      <c r="K14" s="82"/>
      <c r="L14" s="82"/>
      <c r="M14" s="82"/>
      <c r="N14" s="82"/>
      <c r="O14" s="82"/>
      <c r="P14" s="82"/>
      <c r="Q14" s="82"/>
      <c r="R14" s="26"/>
    </row>
    <row r="15" spans="1:18">
      <c r="A15" s="26"/>
      <c r="B15" s="47"/>
      <c r="C15" s="26"/>
      <c r="D15" s="26"/>
      <c r="E15" s="26"/>
      <c r="F15" s="26"/>
      <c r="G15" s="26"/>
      <c r="H15" s="26"/>
      <c r="I15" s="26"/>
      <c r="J15" s="26"/>
      <c r="K15" s="26"/>
      <c r="L15" s="26"/>
      <c r="M15" s="26"/>
      <c r="N15" s="26"/>
      <c r="O15" s="26"/>
      <c r="P15" s="26"/>
      <c r="Q15" s="26"/>
      <c r="R15" s="26"/>
    </row>
    <row r="16" spans="1:18">
      <c r="A16" s="26"/>
      <c r="B16" s="47"/>
      <c r="C16" s="26"/>
      <c r="D16" s="26"/>
      <c r="E16" s="26"/>
      <c r="F16" s="26"/>
      <c r="G16" s="26"/>
      <c r="H16" s="26"/>
      <c r="I16" s="26"/>
      <c r="J16" s="26"/>
      <c r="K16" s="26"/>
      <c r="L16" s="26"/>
      <c r="M16" s="26"/>
      <c r="N16" s="26"/>
      <c r="O16" s="26"/>
      <c r="P16" s="26"/>
      <c r="Q16" s="26"/>
      <c r="R16" s="26"/>
    </row>
    <row r="17" spans="1:18">
      <c r="A17" s="26"/>
      <c r="B17" s="47"/>
      <c r="C17" s="26"/>
      <c r="D17" s="26"/>
      <c r="E17" s="26"/>
      <c r="F17" s="26"/>
      <c r="G17" s="26"/>
      <c r="H17" s="26"/>
      <c r="I17" s="26"/>
      <c r="J17" s="26"/>
      <c r="K17" s="26"/>
      <c r="L17" s="26"/>
      <c r="M17" s="26"/>
      <c r="N17" s="26"/>
      <c r="O17" s="26"/>
      <c r="P17" s="26"/>
      <c r="Q17" s="26"/>
      <c r="R17" s="26"/>
    </row>
    <row r="18" spans="1:18">
      <c r="A18" s="26"/>
      <c r="B18" s="47"/>
      <c r="C18" s="26"/>
      <c r="D18" s="26"/>
      <c r="E18" s="26"/>
      <c r="F18" s="26"/>
      <c r="G18" s="26"/>
      <c r="H18" s="26"/>
      <c r="I18" s="26"/>
      <c r="J18" s="26"/>
      <c r="K18" s="26"/>
      <c r="L18" s="26"/>
      <c r="M18" s="26"/>
      <c r="N18" s="26"/>
      <c r="O18" s="26"/>
      <c r="P18" s="26"/>
      <c r="Q18" s="26"/>
      <c r="R18" s="26"/>
    </row>
    <row r="19" spans="1:18">
      <c r="A19" s="26"/>
      <c r="B19" s="47"/>
      <c r="C19" s="26"/>
      <c r="D19" s="26"/>
      <c r="E19" s="26"/>
      <c r="F19" s="26"/>
      <c r="G19" s="26"/>
      <c r="H19" s="26"/>
      <c r="I19" s="26"/>
      <c r="J19" s="26"/>
      <c r="K19" s="26"/>
      <c r="L19" s="26"/>
      <c r="M19" s="26"/>
      <c r="N19" s="26"/>
      <c r="O19" s="26"/>
      <c r="P19" s="26"/>
      <c r="Q19" s="26"/>
      <c r="R19" s="26"/>
    </row>
    <row r="20" spans="1:18">
      <c r="A20" s="26"/>
      <c r="B20" s="47"/>
      <c r="C20" s="26"/>
      <c r="D20" s="26"/>
      <c r="E20" s="26"/>
      <c r="F20" s="26"/>
      <c r="G20" s="26"/>
      <c r="H20" s="26"/>
      <c r="I20" s="26"/>
      <c r="J20" s="26"/>
      <c r="K20" s="26"/>
      <c r="L20" s="26"/>
      <c r="M20" s="26"/>
      <c r="N20" s="26"/>
      <c r="O20" s="26"/>
      <c r="P20" s="26"/>
      <c r="Q20" s="26"/>
      <c r="R20" s="26"/>
    </row>
    <row r="21" spans="1:18">
      <c r="A21" s="26"/>
      <c r="B21" s="47"/>
      <c r="C21" s="26"/>
      <c r="D21" s="26"/>
      <c r="E21" s="26"/>
      <c r="F21" s="26"/>
      <c r="G21" s="26"/>
      <c r="H21" s="26"/>
      <c r="I21" s="26"/>
      <c r="J21" s="26"/>
      <c r="K21" s="26"/>
      <c r="L21" s="26"/>
      <c r="M21" s="26"/>
      <c r="N21" s="26"/>
      <c r="O21" s="26"/>
      <c r="P21" s="26"/>
      <c r="Q21" s="26"/>
      <c r="R21" s="26"/>
    </row>
    <row r="22" spans="1:18">
      <c r="A22" s="26"/>
      <c r="B22" s="47"/>
      <c r="C22" s="26"/>
      <c r="D22" s="26"/>
      <c r="E22" s="26"/>
      <c r="F22" s="26"/>
      <c r="G22" s="26"/>
      <c r="H22" s="26"/>
      <c r="I22" s="26"/>
      <c r="J22" s="26"/>
      <c r="K22" s="26"/>
      <c r="L22" s="26"/>
      <c r="M22" s="26"/>
      <c r="N22" s="26"/>
      <c r="O22" s="26"/>
      <c r="P22" s="26"/>
      <c r="Q22" s="26"/>
      <c r="R22" s="26"/>
    </row>
    <row r="23" spans="1:18">
      <c r="A23" s="26"/>
      <c r="B23" s="47"/>
      <c r="C23" s="26"/>
      <c r="D23" s="26"/>
      <c r="E23" s="26"/>
      <c r="F23" s="26"/>
      <c r="G23" s="26"/>
      <c r="H23" s="26"/>
      <c r="I23" s="26"/>
      <c r="J23" s="26"/>
      <c r="K23" s="26"/>
      <c r="L23" s="26"/>
      <c r="M23" s="26"/>
      <c r="N23" s="26"/>
      <c r="O23" s="26"/>
      <c r="P23" s="26"/>
      <c r="Q23" s="26"/>
      <c r="R23" s="26"/>
    </row>
    <row r="24" spans="1:18">
      <c r="A24" s="26"/>
      <c r="B24" s="47"/>
      <c r="C24" s="26"/>
      <c r="D24" s="26"/>
      <c r="E24" s="26"/>
      <c r="F24" s="26"/>
      <c r="G24" s="26"/>
      <c r="H24" s="26"/>
      <c r="I24" s="26"/>
      <c r="J24" s="26"/>
      <c r="K24" s="26"/>
      <c r="L24" s="26"/>
      <c r="M24" s="26"/>
      <c r="N24" s="26"/>
      <c r="O24" s="26"/>
      <c r="P24" s="26"/>
      <c r="Q24" s="26"/>
      <c r="R24" s="26"/>
    </row>
    <row r="25" spans="1:18">
      <c r="A25" s="26"/>
      <c r="B25" s="47"/>
      <c r="C25" s="26"/>
      <c r="D25" s="26"/>
      <c r="E25" s="26"/>
      <c r="F25" s="26"/>
      <c r="G25" s="26"/>
      <c r="H25" s="26"/>
      <c r="I25" s="26"/>
      <c r="J25" s="26"/>
      <c r="K25" s="26"/>
      <c r="L25" s="26"/>
      <c r="M25" s="26"/>
      <c r="N25" s="26"/>
      <c r="O25" s="26"/>
      <c r="P25" s="26"/>
      <c r="Q25" s="26"/>
      <c r="R25" s="26"/>
    </row>
    <row r="26" spans="1:18">
      <c r="A26" s="26"/>
      <c r="B26" s="47"/>
      <c r="C26" s="26"/>
      <c r="D26" s="26"/>
      <c r="E26" s="26"/>
      <c r="F26" s="26"/>
      <c r="G26" s="26"/>
      <c r="H26" s="26"/>
      <c r="I26" s="26"/>
      <c r="J26" s="26"/>
      <c r="K26" s="26"/>
      <c r="L26" s="26"/>
      <c r="M26" s="26"/>
      <c r="N26" s="26"/>
      <c r="O26" s="26"/>
      <c r="P26" s="26"/>
      <c r="Q26" s="26"/>
      <c r="R26" s="26"/>
    </row>
    <row r="27" spans="1:18">
      <c r="A27" s="26"/>
      <c r="B27" s="47"/>
      <c r="C27" s="26"/>
      <c r="D27" s="26"/>
      <c r="E27" s="26"/>
      <c r="F27" s="26"/>
      <c r="G27" s="26"/>
      <c r="H27" s="26"/>
      <c r="I27" s="26"/>
      <c r="J27" s="26"/>
      <c r="K27" s="26"/>
      <c r="L27" s="26"/>
      <c r="M27" s="26"/>
      <c r="N27" s="26"/>
      <c r="O27" s="26"/>
      <c r="P27" s="26"/>
      <c r="Q27" s="26"/>
      <c r="R27" s="26"/>
    </row>
    <row r="28" spans="1:18">
      <c r="A28" s="26"/>
      <c r="B28" s="47"/>
      <c r="C28" s="26"/>
      <c r="D28" s="26"/>
      <c r="E28" s="26"/>
      <c r="F28" s="26"/>
      <c r="G28" s="26"/>
      <c r="H28" s="26"/>
      <c r="I28" s="26"/>
      <c r="J28" s="26"/>
      <c r="K28" s="26"/>
      <c r="L28" s="26"/>
      <c r="M28" s="26"/>
      <c r="N28" s="26"/>
      <c r="O28" s="26"/>
      <c r="P28" s="26"/>
      <c r="Q28" s="26"/>
      <c r="R28" s="26"/>
    </row>
    <row r="29" spans="1:18">
      <c r="A29" s="26"/>
      <c r="B29" s="47"/>
      <c r="C29" s="26"/>
      <c r="D29" s="26"/>
      <c r="E29" s="26"/>
      <c r="F29" s="26"/>
      <c r="G29" s="26"/>
      <c r="H29" s="26"/>
      <c r="I29" s="26"/>
      <c r="J29" s="26"/>
      <c r="K29" s="26"/>
      <c r="L29" s="26"/>
      <c r="M29" s="26"/>
      <c r="N29" s="26"/>
      <c r="O29" s="26"/>
      <c r="P29" s="26"/>
      <c r="Q29" s="26"/>
      <c r="R29" s="26"/>
    </row>
    <row r="30" spans="1:18">
      <c r="A30" s="26"/>
      <c r="B30" s="47"/>
      <c r="C30" s="26"/>
      <c r="D30" s="26"/>
      <c r="E30" s="26"/>
      <c r="F30" s="26"/>
      <c r="G30" s="26"/>
      <c r="H30" s="26"/>
      <c r="I30" s="26"/>
      <c r="J30" s="26"/>
      <c r="K30" s="26"/>
      <c r="L30" s="26"/>
      <c r="M30" s="26"/>
      <c r="N30" s="26"/>
      <c r="O30" s="26"/>
      <c r="P30" s="26"/>
      <c r="Q30" s="26"/>
      <c r="R30" s="26"/>
    </row>
    <row r="31" spans="1:18">
      <c r="A31" s="26"/>
      <c r="B31" s="47"/>
      <c r="C31" s="26"/>
      <c r="D31" s="26"/>
      <c r="E31" s="26"/>
      <c r="F31" s="26"/>
      <c r="G31" s="26"/>
      <c r="H31" s="26"/>
      <c r="I31" s="26"/>
      <c r="J31" s="26"/>
      <c r="K31" s="26"/>
      <c r="L31" s="26"/>
      <c r="M31" s="26"/>
      <c r="N31" s="26"/>
      <c r="O31" s="26"/>
      <c r="P31" s="26"/>
      <c r="Q31" s="26"/>
      <c r="R31" s="26"/>
    </row>
    <row r="32" spans="1:18">
      <c r="A32" s="26"/>
      <c r="B32" s="47"/>
      <c r="C32" s="26"/>
      <c r="D32" s="26"/>
      <c r="E32" s="26"/>
      <c r="F32" s="26"/>
      <c r="G32" s="26"/>
      <c r="H32" s="26"/>
      <c r="I32" s="26"/>
      <c r="J32" s="26"/>
      <c r="K32" s="26"/>
      <c r="L32" s="26"/>
      <c r="M32" s="26"/>
      <c r="N32" s="26"/>
      <c r="O32" s="26"/>
      <c r="P32" s="26"/>
      <c r="Q32" s="26"/>
      <c r="R32" s="26"/>
    </row>
    <row r="33" spans="1:18">
      <c r="A33" s="26"/>
      <c r="B33" s="47"/>
      <c r="C33" s="26"/>
      <c r="D33" s="26"/>
      <c r="E33" s="26"/>
      <c r="F33" s="26"/>
      <c r="G33" s="26"/>
      <c r="H33" s="26"/>
      <c r="I33" s="26"/>
      <c r="J33" s="26"/>
      <c r="K33" s="26"/>
      <c r="L33" s="26"/>
      <c r="M33" s="26"/>
      <c r="N33" s="26"/>
      <c r="O33" s="26"/>
      <c r="P33" s="26"/>
      <c r="Q33" s="26"/>
      <c r="R33" s="26"/>
    </row>
    <row r="34" spans="1:18">
      <c r="A34" s="26"/>
      <c r="B34" s="47"/>
      <c r="C34" s="26"/>
      <c r="D34" s="26"/>
      <c r="E34" s="26"/>
      <c r="F34" s="26"/>
      <c r="G34" s="26"/>
      <c r="H34" s="26"/>
      <c r="I34" s="26"/>
      <c r="J34" s="26"/>
      <c r="K34" s="26"/>
      <c r="L34" s="26"/>
      <c r="M34" s="26"/>
      <c r="N34" s="26"/>
      <c r="O34" s="26"/>
      <c r="P34" s="26"/>
      <c r="Q34" s="26"/>
      <c r="R34" s="26"/>
    </row>
    <row r="35" spans="1:18">
      <c r="A35" s="26"/>
      <c r="B35" s="47"/>
      <c r="C35" s="26"/>
      <c r="D35" s="26"/>
      <c r="E35" s="26"/>
      <c r="F35" s="26"/>
      <c r="G35" s="26"/>
      <c r="H35" s="26"/>
      <c r="I35" s="26"/>
      <c r="J35" s="26"/>
      <c r="K35" s="26"/>
      <c r="L35" s="26"/>
      <c r="M35" s="26"/>
      <c r="N35" s="26"/>
      <c r="O35" s="26"/>
      <c r="P35" s="26"/>
      <c r="Q35" s="26"/>
      <c r="R35" s="26"/>
    </row>
    <row r="36" spans="1:18">
      <c r="A36" s="26"/>
      <c r="B36" s="47"/>
      <c r="C36" s="26"/>
      <c r="D36" s="26"/>
      <c r="E36" s="26"/>
      <c r="F36" s="26"/>
      <c r="G36" s="26"/>
      <c r="H36" s="26"/>
      <c r="I36" s="26"/>
      <c r="J36" s="26"/>
      <c r="K36" s="26"/>
      <c r="L36" s="26"/>
      <c r="M36" s="26"/>
      <c r="N36" s="26"/>
      <c r="O36" s="26"/>
      <c r="P36" s="26"/>
      <c r="Q36" s="26"/>
      <c r="R36" s="26"/>
    </row>
    <row r="37" spans="1:18">
      <c r="A37" s="26"/>
      <c r="B37" s="47"/>
      <c r="C37" s="26"/>
      <c r="D37" s="26"/>
      <c r="E37" s="26"/>
      <c r="F37" s="26"/>
      <c r="G37" s="26"/>
      <c r="H37" s="26"/>
      <c r="I37" s="26"/>
      <c r="J37" s="26"/>
      <c r="K37" s="26"/>
      <c r="L37" s="26"/>
      <c r="M37" s="26"/>
      <c r="N37" s="26"/>
      <c r="O37" s="26"/>
      <c r="P37" s="26"/>
      <c r="Q37" s="26"/>
      <c r="R37" s="26"/>
    </row>
    <row r="38" spans="1:18">
      <c r="A38" s="26"/>
      <c r="B38" s="47"/>
      <c r="C38" s="26"/>
      <c r="D38" s="26"/>
      <c r="E38" s="26"/>
      <c r="F38" s="26"/>
      <c r="G38" s="26"/>
      <c r="H38" s="26"/>
      <c r="I38" s="26"/>
      <c r="J38" s="26"/>
      <c r="K38" s="26"/>
      <c r="L38" s="26"/>
      <c r="M38" s="26"/>
      <c r="N38" s="26"/>
      <c r="O38" s="26"/>
      <c r="P38" s="26"/>
      <c r="Q38" s="26"/>
      <c r="R38" s="26"/>
    </row>
    <row r="39" spans="1:18">
      <c r="A39" s="26"/>
      <c r="B39" s="47"/>
      <c r="C39" s="26"/>
      <c r="D39" s="26"/>
      <c r="E39" s="26"/>
      <c r="F39" s="26"/>
      <c r="G39" s="26"/>
      <c r="H39" s="26"/>
      <c r="I39" s="26"/>
      <c r="J39" s="26"/>
      <c r="K39" s="26"/>
      <c r="L39" s="26"/>
      <c r="M39" s="26"/>
      <c r="N39" s="26"/>
      <c r="O39" s="26"/>
      <c r="P39" s="26"/>
      <c r="Q39" s="26"/>
      <c r="R39" s="26"/>
    </row>
    <row r="40" spans="1:18">
      <c r="A40" s="26"/>
      <c r="B40" s="47"/>
      <c r="C40" s="26"/>
      <c r="D40" s="26"/>
      <c r="E40" s="26"/>
      <c r="F40" s="26"/>
      <c r="G40" s="26"/>
      <c r="H40" s="26"/>
      <c r="I40" s="26"/>
      <c r="J40" s="26"/>
      <c r="K40" s="26"/>
      <c r="L40" s="26"/>
      <c r="M40" s="26"/>
      <c r="N40" s="26"/>
      <c r="O40" s="26"/>
      <c r="P40" s="26"/>
      <c r="Q40" s="26"/>
      <c r="R40" s="26"/>
    </row>
    <row r="41" spans="1:18">
      <c r="A41" s="26"/>
      <c r="B41" s="47"/>
      <c r="C41" s="26"/>
      <c r="D41" s="26"/>
      <c r="E41" s="26"/>
      <c r="F41" s="26"/>
      <c r="G41" s="26"/>
      <c r="H41" s="26"/>
      <c r="I41" s="26"/>
      <c r="J41" s="26"/>
      <c r="K41" s="26"/>
      <c r="L41" s="26"/>
      <c r="M41" s="26"/>
      <c r="N41" s="26"/>
      <c r="O41" s="26"/>
      <c r="P41" s="26"/>
      <c r="Q41" s="26"/>
      <c r="R41" s="26"/>
    </row>
    <row r="42" spans="1:18">
      <c r="A42" s="26"/>
      <c r="B42" s="47"/>
      <c r="C42" s="26"/>
      <c r="D42" s="26"/>
      <c r="E42" s="26"/>
      <c r="F42" s="26"/>
      <c r="G42" s="26"/>
      <c r="H42" s="26"/>
      <c r="I42" s="26"/>
      <c r="J42" s="26"/>
      <c r="K42" s="26"/>
      <c r="L42" s="26"/>
      <c r="M42" s="26"/>
      <c r="N42" s="26"/>
      <c r="O42" s="26"/>
      <c r="P42" s="26"/>
      <c r="Q42" s="26"/>
      <c r="R42" s="26"/>
    </row>
    <row r="43" spans="1:18">
      <c r="A43" s="26"/>
      <c r="B43" s="47"/>
      <c r="C43" s="26"/>
      <c r="D43" s="26"/>
      <c r="E43" s="26"/>
      <c r="F43" s="26"/>
      <c r="G43" s="26"/>
      <c r="H43" s="26"/>
      <c r="I43" s="26"/>
      <c r="J43" s="26"/>
      <c r="K43" s="26"/>
      <c r="L43" s="26"/>
      <c r="M43" s="26"/>
      <c r="N43" s="26"/>
      <c r="O43" s="26"/>
      <c r="P43" s="26"/>
      <c r="Q43" s="26"/>
      <c r="R43" s="26"/>
    </row>
    <row r="44" spans="1:18">
      <c r="A44" s="26"/>
      <c r="B44" s="47"/>
      <c r="C44" s="26"/>
      <c r="D44" s="26"/>
      <c r="E44" s="26"/>
      <c r="F44" s="26"/>
      <c r="G44" s="26"/>
      <c r="H44" s="26"/>
      <c r="I44" s="26"/>
      <c r="J44" s="26"/>
      <c r="K44" s="26"/>
      <c r="L44" s="26"/>
      <c r="M44" s="26"/>
      <c r="N44" s="26"/>
      <c r="O44" s="26"/>
      <c r="P44" s="26"/>
      <c r="Q44" s="26"/>
      <c r="R44" s="26"/>
    </row>
    <row r="45" spans="1:18">
      <c r="A45" s="26"/>
      <c r="B45" s="47"/>
      <c r="C45" s="26"/>
      <c r="D45" s="26"/>
      <c r="E45" s="26"/>
      <c r="F45" s="26"/>
      <c r="G45" s="26"/>
      <c r="H45" s="26"/>
      <c r="I45" s="26"/>
      <c r="J45" s="26"/>
      <c r="K45" s="26"/>
      <c r="L45" s="26"/>
      <c r="M45" s="26"/>
      <c r="N45" s="26"/>
      <c r="O45" s="26"/>
      <c r="P45" s="26"/>
      <c r="Q45" s="26"/>
      <c r="R45" s="26"/>
    </row>
    <row r="46" spans="1:18">
      <c r="A46" s="26"/>
      <c r="B46" s="47"/>
      <c r="C46" s="26"/>
      <c r="D46" s="26"/>
      <c r="E46" s="26"/>
      <c r="F46" s="26"/>
      <c r="G46" s="26"/>
      <c r="H46" s="26"/>
      <c r="I46" s="26"/>
      <c r="J46" s="26"/>
      <c r="K46" s="26"/>
      <c r="L46" s="26"/>
      <c r="M46" s="26"/>
      <c r="N46" s="26"/>
      <c r="O46" s="26"/>
      <c r="P46" s="26"/>
      <c r="Q46" s="26"/>
      <c r="R46" s="26"/>
    </row>
    <row r="47" spans="1:18">
      <c r="A47" s="26"/>
      <c r="B47" s="47"/>
      <c r="C47" s="26"/>
      <c r="D47" s="26"/>
      <c r="E47" s="26"/>
      <c r="F47" s="26"/>
      <c r="G47" s="26"/>
      <c r="H47" s="26"/>
      <c r="I47" s="26"/>
      <c r="J47" s="26"/>
      <c r="K47" s="26"/>
      <c r="L47" s="26"/>
      <c r="M47" s="26"/>
      <c r="N47" s="26"/>
      <c r="O47" s="26"/>
      <c r="P47" s="26"/>
      <c r="Q47" s="26"/>
      <c r="R47" s="26"/>
    </row>
    <row r="48" spans="1:18">
      <c r="A48" s="26"/>
      <c r="B48" s="47"/>
      <c r="C48" s="26"/>
      <c r="D48" s="26"/>
      <c r="E48" s="26"/>
      <c r="F48" s="26"/>
      <c r="G48" s="26"/>
      <c r="H48" s="26"/>
      <c r="I48" s="26"/>
      <c r="J48" s="26"/>
      <c r="K48" s="26"/>
      <c r="L48" s="26"/>
      <c r="M48" s="26"/>
      <c r="N48" s="26"/>
      <c r="O48" s="26"/>
      <c r="P48" s="26"/>
      <c r="Q48" s="26"/>
      <c r="R48" s="26"/>
    </row>
    <row r="49" spans="1:18">
      <c r="A49" s="26"/>
      <c r="B49" s="47" t="s">
        <v>467</v>
      </c>
      <c r="C49" s="26"/>
      <c r="D49" s="26"/>
      <c r="E49" s="26"/>
      <c r="F49" s="26"/>
      <c r="G49" s="26"/>
      <c r="H49" s="26"/>
      <c r="I49" s="26"/>
      <c r="J49" s="26"/>
      <c r="K49" s="26"/>
      <c r="L49" s="26"/>
      <c r="M49" s="26"/>
      <c r="N49" s="26"/>
      <c r="O49" s="26"/>
      <c r="P49" s="26"/>
      <c r="Q49" s="26"/>
      <c r="R49" s="26"/>
    </row>
    <row r="50" spans="1:18">
      <c r="A50" s="26"/>
      <c r="B50" s="47"/>
      <c r="C50" s="26"/>
      <c r="D50" s="26"/>
      <c r="E50" s="26"/>
      <c r="F50" s="26"/>
      <c r="G50" s="26"/>
      <c r="H50" s="26"/>
      <c r="I50" s="26"/>
      <c r="J50" s="26"/>
      <c r="K50" s="26"/>
      <c r="L50" s="26"/>
      <c r="M50" s="26"/>
      <c r="N50" s="26"/>
      <c r="O50" s="26"/>
      <c r="P50" s="26"/>
      <c r="Q50" s="26"/>
      <c r="R50" s="26"/>
    </row>
    <row r="51" spans="1:18">
      <c r="A51" s="26"/>
      <c r="B51" s="47"/>
      <c r="C51" s="26"/>
      <c r="D51" s="26"/>
      <c r="E51" s="26"/>
      <c r="F51" s="26"/>
      <c r="G51" s="26"/>
      <c r="H51" s="26"/>
      <c r="I51" s="26"/>
      <c r="J51" s="26"/>
      <c r="K51" s="26"/>
      <c r="L51" s="26"/>
      <c r="M51" s="26"/>
      <c r="N51" s="26"/>
      <c r="O51" s="26"/>
      <c r="P51" s="26"/>
      <c r="Q51" s="26"/>
      <c r="R51" s="26"/>
    </row>
    <row r="52" spans="1:18">
      <c r="A52" s="26"/>
      <c r="B52" s="47"/>
      <c r="C52" s="26"/>
      <c r="D52" s="26"/>
      <c r="E52" s="26"/>
      <c r="F52" s="26"/>
      <c r="G52" s="26"/>
      <c r="H52" s="26"/>
      <c r="I52" s="26"/>
      <c r="J52" s="26"/>
      <c r="K52" s="26"/>
      <c r="L52" s="26"/>
      <c r="M52" s="26"/>
      <c r="N52" s="26"/>
      <c r="O52" s="26"/>
      <c r="P52" s="26"/>
      <c r="Q52" s="26"/>
      <c r="R52" s="26"/>
    </row>
    <row r="53" spans="1:18">
      <c r="A53" s="26"/>
      <c r="B53" s="47"/>
      <c r="C53" s="26"/>
      <c r="D53" s="26"/>
      <c r="E53" s="26"/>
      <c r="F53" s="26"/>
      <c r="G53" s="26"/>
      <c r="H53" s="26"/>
      <c r="I53" s="26"/>
      <c r="J53" s="26"/>
      <c r="K53" s="26"/>
      <c r="L53" s="26"/>
      <c r="M53" s="26"/>
      <c r="N53" s="26"/>
      <c r="O53" s="26"/>
      <c r="P53" s="26"/>
      <c r="Q53" s="26"/>
      <c r="R53" s="26"/>
    </row>
    <row r="54" spans="1:18">
      <c r="A54" s="26"/>
      <c r="B54" s="47"/>
      <c r="C54" s="26"/>
      <c r="D54" s="26"/>
      <c r="E54" s="26"/>
      <c r="F54" s="26"/>
      <c r="G54" s="26"/>
      <c r="H54" s="26"/>
      <c r="I54" s="26"/>
      <c r="J54" s="26"/>
      <c r="K54" s="26"/>
      <c r="L54" s="26"/>
      <c r="M54" s="26"/>
      <c r="N54" s="26"/>
      <c r="O54" s="26"/>
      <c r="P54" s="26"/>
      <c r="Q54" s="26"/>
      <c r="R54" s="26"/>
    </row>
    <row r="55" spans="1:18">
      <c r="A55" s="26"/>
      <c r="B55" s="47"/>
      <c r="C55" s="26"/>
      <c r="D55" s="26"/>
      <c r="E55" s="26"/>
      <c r="F55" s="26"/>
      <c r="G55" s="26"/>
      <c r="H55" s="26"/>
      <c r="I55" s="26"/>
      <c r="J55" s="26"/>
      <c r="K55" s="26"/>
      <c r="L55" s="26"/>
      <c r="M55" s="26"/>
      <c r="N55" s="26"/>
      <c r="O55" s="26"/>
      <c r="P55" s="26"/>
      <c r="Q55" s="26"/>
      <c r="R55" s="26"/>
    </row>
    <row r="56" spans="1:18">
      <c r="A56" s="26"/>
      <c r="B56" s="47"/>
      <c r="C56" s="26"/>
      <c r="D56" s="26"/>
      <c r="E56" s="26"/>
      <c r="F56" s="26"/>
      <c r="G56" s="26"/>
      <c r="H56" s="26"/>
      <c r="I56" s="26"/>
      <c r="J56" s="26"/>
      <c r="K56" s="26"/>
      <c r="L56" s="26"/>
      <c r="M56" s="26"/>
      <c r="N56" s="26"/>
      <c r="O56" s="26"/>
      <c r="P56" s="26"/>
      <c r="Q56" s="26"/>
      <c r="R56" s="26"/>
    </row>
    <row r="57" spans="1:18">
      <c r="A57" s="26"/>
      <c r="B57" s="47"/>
      <c r="C57" s="26"/>
      <c r="D57" s="26"/>
      <c r="E57" s="26"/>
      <c r="F57" s="26"/>
      <c r="G57" s="26"/>
      <c r="H57" s="26"/>
      <c r="I57" s="26"/>
      <c r="J57" s="26"/>
      <c r="K57" s="26"/>
      <c r="L57" s="26"/>
      <c r="M57" s="26"/>
      <c r="N57" s="26"/>
      <c r="O57" s="26"/>
      <c r="P57" s="26"/>
      <c r="Q57" s="26"/>
      <c r="R57" s="26"/>
    </row>
    <row r="58" spans="1:18">
      <c r="A58" s="26"/>
      <c r="B58" s="47"/>
      <c r="C58" s="26"/>
      <c r="D58" s="26"/>
      <c r="E58" s="26"/>
      <c r="F58" s="26"/>
      <c r="G58" s="26"/>
      <c r="H58" s="26"/>
      <c r="I58" s="26"/>
      <c r="J58" s="26"/>
      <c r="K58" s="26"/>
      <c r="L58" s="26"/>
      <c r="M58" s="26"/>
      <c r="N58" s="26"/>
      <c r="O58" s="26"/>
      <c r="P58" s="26"/>
      <c r="Q58" s="26"/>
      <c r="R58" s="26"/>
    </row>
    <row r="59" spans="1:18">
      <c r="A59" s="26"/>
      <c r="B59" s="47"/>
      <c r="C59" s="26"/>
      <c r="D59" s="26"/>
      <c r="E59" s="26"/>
      <c r="F59" s="26"/>
      <c r="G59" s="26"/>
      <c r="H59" s="26"/>
      <c r="I59" s="26"/>
      <c r="J59" s="26"/>
      <c r="K59" s="26"/>
      <c r="L59" s="26"/>
      <c r="M59" s="26"/>
      <c r="N59" s="26"/>
      <c r="O59" s="26"/>
      <c r="P59" s="26"/>
      <c r="Q59" s="26"/>
      <c r="R59" s="26"/>
    </row>
    <row r="60" spans="1:18" ht="15.5">
      <c r="A60" s="26"/>
      <c r="B60" s="47"/>
      <c r="C60" s="26"/>
      <c r="D60" s="82"/>
      <c r="E60" s="26"/>
      <c r="F60" s="26"/>
      <c r="G60" s="26"/>
      <c r="H60" s="26"/>
      <c r="I60" s="26"/>
      <c r="J60" s="26"/>
      <c r="K60" s="26"/>
      <c r="L60" s="26"/>
      <c r="M60" s="26"/>
      <c r="N60" s="26"/>
      <c r="O60" s="26"/>
      <c r="P60" s="26"/>
      <c r="Q60" s="26"/>
      <c r="R60" s="26"/>
    </row>
    <row r="61" spans="1:18">
      <c r="A61" s="26"/>
      <c r="B61" s="47"/>
      <c r="C61" s="26"/>
      <c r="D61" s="26"/>
      <c r="E61" s="26"/>
      <c r="F61" s="26"/>
      <c r="G61" s="26"/>
      <c r="H61" s="26"/>
      <c r="I61" s="26"/>
      <c r="J61" s="26"/>
      <c r="K61" s="26"/>
      <c r="L61" s="26"/>
      <c r="M61" s="26"/>
      <c r="N61" s="26"/>
      <c r="O61" s="26"/>
      <c r="P61" s="26"/>
      <c r="Q61" s="26"/>
      <c r="R61" s="26"/>
    </row>
    <row r="62" spans="1:18">
      <c r="A62" s="26"/>
      <c r="B62" s="47"/>
      <c r="C62" s="26"/>
      <c r="D62" s="26"/>
      <c r="E62" s="26"/>
      <c r="F62" s="26"/>
      <c r="G62" s="26"/>
      <c r="H62" s="26"/>
      <c r="I62" s="26"/>
      <c r="J62" s="26"/>
      <c r="K62" s="26"/>
      <c r="L62" s="26"/>
      <c r="M62" s="26"/>
      <c r="N62" s="26"/>
      <c r="O62" s="26"/>
      <c r="P62" s="26"/>
      <c r="Q62" s="26"/>
      <c r="R62" s="26"/>
    </row>
    <row r="63" spans="1:18">
      <c r="A63" s="26"/>
      <c r="B63" s="47"/>
      <c r="C63" s="26"/>
      <c r="D63" s="26"/>
      <c r="E63" s="26"/>
      <c r="F63" s="26"/>
      <c r="G63" s="26"/>
      <c r="H63" s="26"/>
      <c r="I63" s="26"/>
      <c r="J63" s="26"/>
      <c r="K63" s="26"/>
      <c r="L63" s="26"/>
      <c r="M63" s="26"/>
      <c r="N63" s="26"/>
      <c r="O63" s="26"/>
      <c r="P63" s="26"/>
      <c r="Q63" s="26"/>
      <c r="R63" s="26"/>
    </row>
    <row r="64" spans="1:18">
      <c r="A64" s="26"/>
      <c r="B64" s="47"/>
      <c r="C64" s="26"/>
      <c r="D64" s="26"/>
      <c r="E64" s="26"/>
      <c r="F64" s="26"/>
      <c r="G64" s="26"/>
      <c r="H64" s="26"/>
      <c r="I64" s="26"/>
      <c r="J64" s="26"/>
      <c r="K64" s="26"/>
      <c r="L64" s="26"/>
      <c r="M64" s="26"/>
      <c r="N64" s="26"/>
      <c r="O64" s="26"/>
      <c r="P64" s="26"/>
      <c r="Q64" s="26"/>
      <c r="R64" s="26"/>
    </row>
    <row r="65" spans="1:18">
      <c r="A65" s="26"/>
      <c r="B65" s="47"/>
      <c r="C65" s="26"/>
      <c r="D65" s="26"/>
      <c r="E65" s="26"/>
      <c r="F65" s="26"/>
      <c r="G65" s="26"/>
      <c r="H65" s="26"/>
      <c r="I65" s="26"/>
      <c r="J65" s="26"/>
      <c r="K65" s="26"/>
      <c r="L65" s="26"/>
      <c r="M65" s="26"/>
      <c r="N65" s="26"/>
      <c r="O65" s="26"/>
      <c r="P65" s="26"/>
      <c r="Q65" s="26"/>
      <c r="R65" s="26"/>
    </row>
    <row r="66" spans="1:18">
      <c r="A66" s="26"/>
      <c r="B66" s="47"/>
      <c r="C66" s="26"/>
      <c r="D66" s="26"/>
      <c r="E66" s="26"/>
      <c r="F66" s="26"/>
      <c r="G66" s="26"/>
      <c r="H66" s="26"/>
      <c r="I66" s="26"/>
      <c r="J66" s="26"/>
      <c r="K66" s="26"/>
      <c r="L66" s="26"/>
      <c r="M66" s="26"/>
      <c r="N66" s="26"/>
      <c r="O66" s="26"/>
      <c r="P66" s="26"/>
      <c r="Q66" s="26"/>
      <c r="R66" s="26"/>
    </row>
    <row r="67" spans="1:18">
      <c r="A67" s="26"/>
      <c r="B67" s="47"/>
      <c r="C67" s="26"/>
      <c r="D67" s="26"/>
      <c r="E67" s="26"/>
      <c r="F67" s="26"/>
      <c r="G67" s="26"/>
      <c r="H67" s="26"/>
      <c r="I67" s="26"/>
      <c r="J67" s="26"/>
      <c r="K67" s="26"/>
      <c r="L67" s="26"/>
      <c r="M67" s="26"/>
      <c r="N67" s="26"/>
      <c r="O67" s="26"/>
      <c r="P67" s="26"/>
      <c r="Q67" s="26"/>
      <c r="R67" s="26"/>
    </row>
    <row r="68" spans="1:18">
      <c r="A68" s="26"/>
      <c r="B68" s="47"/>
      <c r="C68" s="26"/>
      <c r="D68" s="26"/>
      <c r="E68" s="26"/>
      <c r="F68" s="26"/>
      <c r="G68" s="26"/>
      <c r="H68" s="26"/>
      <c r="I68" s="26"/>
      <c r="J68" s="26"/>
      <c r="K68" s="26"/>
      <c r="L68" s="26"/>
      <c r="M68" s="26"/>
      <c r="N68" s="26"/>
      <c r="O68" s="26"/>
      <c r="P68" s="26"/>
      <c r="Q68" s="26"/>
      <c r="R68" s="26"/>
    </row>
    <row r="69" spans="1:18">
      <c r="A69" s="26"/>
      <c r="B69" s="47"/>
      <c r="C69" s="26"/>
      <c r="D69" s="26"/>
      <c r="E69" s="26"/>
      <c r="F69" s="26"/>
      <c r="G69" s="26"/>
      <c r="H69" s="26"/>
      <c r="I69" s="26"/>
      <c r="J69" s="26"/>
      <c r="K69" s="26"/>
      <c r="L69" s="26"/>
      <c r="M69" s="26"/>
      <c r="N69" s="26"/>
      <c r="O69" s="26"/>
      <c r="P69" s="26"/>
      <c r="Q69" s="26"/>
      <c r="R69" s="26"/>
    </row>
    <row r="70" spans="1:18">
      <c r="A70" s="26"/>
      <c r="B70" s="47"/>
      <c r="C70" s="26"/>
      <c r="D70" s="26"/>
      <c r="E70" s="26"/>
      <c r="F70" s="26"/>
      <c r="G70" s="26"/>
      <c r="H70" s="26"/>
      <c r="I70" s="26"/>
      <c r="J70" s="26"/>
      <c r="K70" s="26"/>
      <c r="L70" s="26"/>
      <c r="M70" s="26"/>
      <c r="N70" s="26"/>
      <c r="O70" s="26"/>
      <c r="P70" s="26"/>
      <c r="Q70" s="26"/>
      <c r="R70" s="26"/>
    </row>
    <row r="71" spans="1:18">
      <c r="A71" s="26"/>
      <c r="B71" s="47"/>
      <c r="C71" s="26"/>
      <c r="D71" s="26"/>
      <c r="E71" s="26"/>
      <c r="F71" s="26"/>
      <c r="G71" s="26"/>
      <c r="H71" s="26"/>
      <c r="I71" s="26"/>
      <c r="J71" s="26"/>
      <c r="K71" s="26"/>
      <c r="L71" s="26"/>
      <c r="M71" s="26"/>
      <c r="N71" s="26"/>
      <c r="O71" s="26"/>
      <c r="P71" s="26"/>
      <c r="Q71" s="26"/>
      <c r="R71" s="26"/>
    </row>
    <row r="72" spans="1:18">
      <c r="A72" s="26"/>
      <c r="B72" s="47"/>
      <c r="C72" s="26"/>
      <c r="D72" s="26"/>
      <c r="E72" s="26"/>
      <c r="F72" s="26"/>
      <c r="G72" s="26"/>
      <c r="H72" s="26"/>
      <c r="I72" s="26"/>
      <c r="J72" s="26"/>
      <c r="K72" s="26"/>
      <c r="L72" s="26"/>
      <c r="M72" s="26"/>
      <c r="N72" s="26"/>
      <c r="O72" s="26"/>
      <c r="P72" s="26"/>
      <c r="Q72" s="26"/>
      <c r="R72" s="26"/>
    </row>
    <row r="73" spans="1:18">
      <c r="A73" s="26"/>
      <c r="B73" s="47"/>
      <c r="C73" s="26"/>
      <c r="D73" s="26"/>
      <c r="E73" s="26"/>
      <c r="F73" s="26"/>
      <c r="G73" s="26"/>
      <c r="H73" s="26"/>
      <c r="I73" s="26"/>
      <c r="J73" s="26"/>
      <c r="K73" s="26"/>
      <c r="L73" s="26"/>
      <c r="M73" s="26"/>
      <c r="N73" s="26"/>
      <c r="O73" s="26"/>
      <c r="P73" s="26"/>
      <c r="Q73" s="26"/>
      <c r="R73" s="26"/>
    </row>
    <row r="74" spans="1:18">
      <c r="A74" s="26"/>
      <c r="B74" s="47"/>
      <c r="C74" s="26"/>
      <c r="D74" s="26"/>
      <c r="E74" s="26"/>
      <c r="F74" s="26"/>
      <c r="G74" s="26"/>
      <c r="H74" s="26"/>
      <c r="I74" s="26"/>
      <c r="J74" s="26"/>
      <c r="K74" s="26"/>
      <c r="L74" s="26"/>
      <c r="M74" s="26"/>
      <c r="N74" s="26"/>
      <c r="O74" s="26"/>
      <c r="P74" s="26"/>
      <c r="Q74" s="26"/>
      <c r="R74" s="26"/>
    </row>
    <row r="75" spans="1:18">
      <c r="A75" s="26"/>
      <c r="B75" s="47"/>
      <c r="C75" s="26"/>
      <c r="D75" s="26"/>
      <c r="E75" s="26"/>
      <c r="F75" s="26"/>
      <c r="G75" s="26"/>
      <c r="H75" s="26"/>
      <c r="I75" s="26"/>
      <c r="J75" s="26"/>
      <c r="K75" s="26"/>
      <c r="L75" s="26"/>
      <c r="M75" s="26"/>
      <c r="N75" s="26"/>
      <c r="O75" s="26"/>
      <c r="P75" s="26"/>
      <c r="Q75" s="26"/>
      <c r="R75" s="26"/>
    </row>
    <row r="76" spans="1:18">
      <c r="A76" s="26"/>
      <c r="B76" s="47"/>
      <c r="C76" s="26"/>
      <c r="D76" s="26"/>
      <c r="E76" s="26"/>
      <c r="F76" s="26"/>
      <c r="G76" s="26"/>
      <c r="H76" s="26"/>
      <c r="I76" s="26"/>
      <c r="J76" s="26"/>
      <c r="K76" s="26"/>
      <c r="L76" s="26"/>
      <c r="M76" s="26"/>
      <c r="N76" s="26"/>
      <c r="O76" s="26"/>
      <c r="P76" s="26"/>
      <c r="Q76" s="26"/>
      <c r="R76" s="26"/>
    </row>
    <row r="77" spans="1:18">
      <c r="A77" s="26"/>
      <c r="B77" s="47"/>
      <c r="C77" s="26"/>
      <c r="D77" s="26"/>
      <c r="E77" s="26"/>
      <c r="F77" s="26"/>
      <c r="G77" s="26"/>
      <c r="H77" s="26"/>
      <c r="I77" s="26"/>
      <c r="J77" s="26"/>
      <c r="K77" s="26"/>
      <c r="L77" s="26"/>
      <c r="M77" s="26"/>
      <c r="N77" s="26"/>
      <c r="O77" s="26"/>
      <c r="P77" s="26"/>
      <c r="Q77" s="26"/>
      <c r="R77" s="26"/>
    </row>
    <row r="78" spans="1:18">
      <c r="A78" s="26"/>
      <c r="B78" s="47"/>
      <c r="C78" s="26"/>
      <c r="D78" s="26"/>
      <c r="E78" s="26"/>
      <c r="F78" s="26"/>
      <c r="G78" s="26"/>
      <c r="H78" s="26"/>
      <c r="I78" s="26"/>
      <c r="J78" s="26"/>
      <c r="K78" s="26"/>
      <c r="L78" s="26"/>
      <c r="M78" s="26"/>
      <c r="N78" s="26"/>
      <c r="O78" s="26"/>
      <c r="P78" s="26"/>
      <c r="Q78" s="26"/>
      <c r="R78" s="26"/>
    </row>
    <row r="79" spans="1:18">
      <c r="A79" s="26"/>
      <c r="B79" s="47"/>
      <c r="C79" s="26"/>
      <c r="D79" s="26"/>
      <c r="E79" s="26"/>
      <c r="F79" s="26"/>
      <c r="G79" s="26"/>
      <c r="H79" s="26"/>
      <c r="I79" s="26"/>
      <c r="J79" s="26"/>
      <c r="K79" s="26"/>
      <c r="L79" s="26"/>
      <c r="M79" s="26"/>
      <c r="N79" s="26"/>
      <c r="O79" s="26"/>
      <c r="P79" s="26"/>
      <c r="Q79" s="26"/>
      <c r="R79" s="26"/>
    </row>
    <row r="80" spans="1:18">
      <c r="A80" s="26"/>
      <c r="B80" s="47"/>
      <c r="C80" s="26"/>
      <c r="D80" s="26"/>
      <c r="E80" s="26"/>
      <c r="F80" s="26"/>
      <c r="G80" s="26"/>
      <c r="H80" s="26"/>
      <c r="I80" s="26"/>
      <c r="J80" s="26"/>
      <c r="K80" s="26"/>
      <c r="L80" s="26"/>
      <c r="M80" s="26"/>
      <c r="N80" s="26"/>
      <c r="O80" s="26"/>
      <c r="P80" s="26"/>
      <c r="Q80" s="26"/>
      <c r="R80" s="26"/>
    </row>
    <row r="81" spans="1:18">
      <c r="A81" s="26"/>
      <c r="B81" s="47"/>
      <c r="C81" s="26"/>
      <c r="D81" s="26"/>
      <c r="E81" s="26"/>
      <c r="F81" s="26"/>
      <c r="G81" s="26"/>
      <c r="H81" s="26"/>
      <c r="I81" s="26"/>
      <c r="J81" s="26"/>
      <c r="K81" s="26"/>
      <c r="L81" s="26"/>
      <c r="M81" s="26"/>
      <c r="N81" s="26"/>
      <c r="O81" s="26"/>
      <c r="P81" s="26"/>
      <c r="Q81" s="26"/>
      <c r="R81" s="26"/>
    </row>
    <row r="82" spans="1:18">
      <c r="A82" s="26"/>
      <c r="B82" s="47"/>
      <c r="C82" s="26"/>
      <c r="D82" s="26"/>
      <c r="E82" s="26"/>
      <c r="F82" s="26"/>
      <c r="G82" s="26"/>
      <c r="H82" s="26"/>
      <c r="I82" s="26"/>
      <c r="J82" s="26"/>
      <c r="K82" s="26"/>
      <c r="L82" s="26"/>
      <c r="M82" s="26"/>
      <c r="N82" s="26"/>
      <c r="O82" s="26"/>
      <c r="P82" s="26"/>
      <c r="Q82" s="26"/>
      <c r="R82" s="26"/>
    </row>
    <row r="83" spans="1:18">
      <c r="A83" s="26"/>
      <c r="B83" s="47"/>
      <c r="C83" s="26"/>
      <c r="D83" s="26"/>
      <c r="E83" s="26"/>
      <c r="F83" s="26"/>
      <c r="G83" s="26"/>
      <c r="H83" s="26"/>
      <c r="I83" s="26"/>
      <c r="J83" s="26"/>
      <c r="K83" s="26"/>
      <c r="L83" s="26"/>
      <c r="M83" s="26"/>
      <c r="N83" s="26"/>
      <c r="O83" s="26"/>
      <c r="P83" s="26"/>
      <c r="Q83" s="26"/>
      <c r="R83" s="26"/>
    </row>
    <row r="84" spans="1:18">
      <c r="A84" s="26"/>
      <c r="B84" s="47"/>
      <c r="C84" s="26"/>
      <c r="D84" s="26"/>
      <c r="E84" s="26"/>
      <c r="F84" s="26"/>
      <c r="G84" s="26"/>
      <c r="H84" s="26"/>
      <c r="I84" s="26"/>
      <c r="J84" s="26"/>
      <c r="K84" s="26"/>
      <c r="L84" s="26"/>
      <c r="M84" s="26"/>
      <c r="N84" s="26"/>
      <c r="O84" s="26"/>
      <c r="P84" s="26"/>
      <c r="Q84" s="26"/>
      <c r="R84" s="26"/>
    </row>
    <row r="85" spans="1:18">
      <c r="A85" s="26"/>
      <c r="B85" s="47"/>
      <c r="C85" s="26"/>
      <c r="D85" s="26"/>
      <c r="E85" s="26"/>
      <c r="F85" s="26"/>
      <c r="G85" s="26"/>
      <c r="H85" s="26"/>
      <c r="I85" s="26"/>
      <c r="J85" s="26"/>
      <c r="K85" s="26"/>
      <c r="L85" s="26"/>
      <c r="M85" s="26"/>
      <c r="N85" s="26"/>
      <c r="O85" s="26"/>
      <c r="P85" s="26"/>
      <c r="Q85" s="26"/>
      <c r="R85" s="26"/>
    </row>
    <row r="86" spans="1:18">
      <c r="A86" s="26"/>
      <c r="B86" s="47"/>
      <c r="C86" s="26"/>
      <c r="D86" s="26"/>
      <c r="E86" s="26"/>
      <c r="F86" s="26"/>
      <c r="G86" s="26"/>
      <c r="H86" s="26"/>
      <c r="I86" s="26"/>
      <c r="J86" s="26"/>
      <c r="K86" s="26"/>
      <c r="L86" s="26"/>
      <c r="M86" s="26"/>
      <c r="N86" s="26"/>
      <c r="O86" s="26"/>
      <c r="P86" s="26"/>
      <c r="Q86" s="26"/>
      <c r="R86" s="26"/>
    </row>
    <row r="87" spans="1:18">
      <c r="A87" s="26"/>
      <c r="B87" s="47" t="s">
        <v>466</v>
      </c>
      <c r="C87" s="26"/>
      <c r="D87" s="26"/>
      <c r="E87" s="26"/>
      <c r="F87" s="26"/>
      <c r="G87" s="26"/>
      <c r="H87" s="26"/>
      <c r="I87" s="26"/>
      <c r="J87" s="26"/>
      <c r="K87" s="26"/>
      <c r="L87" s="26"/>
      <c r="M87" s="26"/>
      <c r="N87" s="26"/>
      <c r="O87" s="26"/>
      <c r="P87" s="26"/>
      <c r="Q87" s="26"/>
      <c r="R87" s="26"/>
    </row>
    <row r="88" spans="1:18">
      <c r="A88" s="26"/>
      <c r="B88" s="47"/>
      <c r="C88" s="26"/>
      <c r="D88" s="26"/>
      <c r="E88" s="26"/>
      <c r="F88" s="26"/>
      <c r="G88" s="26"/>
      <c r="H88" s="26"/>
      <c r="I88" s="26"/>
      <c r="J88" s="26"/>
      <c r="K88" s="26"/>
      <c r="L88" s="26"/>
      <c r="M88" s="26"/>
      <c r="N88" s="26"/>
      <c r="O88" s="26"/>
      <c r="P88" s="26"/>
      <c r="Q88" s="26"/>
      <c r="R88" s="26"/>
    </row>
    <row r="89" spans="1:18">
      <c r="A89" s="26"/>
      <c r="B89" s="47"/>
      <c r="C89" s="26"/>
      <c r="D89" s="26"/>
      <c r="E89" s="26"/>
      <c r="F89" s="26"/>
      <c r="G89" s="26"/>
      <c r="H89" s="26"/>
      <c r="I89" s="26"/>
      <c r="J89" s="26"/>
      <c r="K89" s="26"/>
      <c r="L89" s="26"/>
      <c r="M89" s="26"/>
      <c r="N89" s="26"/>
      <c r="O89" s="26"/>
      <c r="P89" s="26"/>
      <c r="Q89" s="26"/>
      <c r="R89" s="26"/>
    </row>
    <row r="90" spans="1:18">
      <c r="A90" s="26"/>
      <c r="B90" s="47"/>
      <c r="C90" s="26"/>
      <c r="D90" s="26"/>
      <c r="E90" s="26"/>
      <c r="F90" s="26"/>
      <c r="G90" s="26"/>
      <c r="H90" s="26"/>
      <c r="I90" s="26"/>
      <c r="J90" s="26"/>
      <c r="K90" s="26"/>
      <c r="L90" s="26"/>
      <c r="M90" s="26"/>
      <c r="N90" s="26"/>
      <c r="O90" s="26"/>
      <c r="P90" s="26"/>
      <c r="Q90" s="26"/>
      <c r="R90" s="26"/>
    </row>
    <row r="91" spans="1:18">
      <c r="A91" s="26"/>
      <c r="B91" s="47"/>
      <c r="C91" s="26"/>
      <c r="D91" s="26"/>
      <c r="E91" s="26"/>
      <c r="F91" s="26"/>
      <c r="G91" s="26"/>
      <c r="H91" s="26"/>
      <c r="I91" s="26"/>
      <c r="J91" s="26"/>
      <c r="K91" s="26"/>
      <c r="L91" s="26"/>
      <c r="M91" s="26"/>
      <c r="N91" s="26"/>
      <c r="O91" s="26"/>
      <c r="P91" s="26"/>
      <c r="Q91" s="26"/>
      <c r="R91" s="26"/>
    </row>
    <row r="92" spans="1:18">
      <c r="A92" s="26"/>
      <c r="B92" s="47"/>
      <c r="C92" s="26"/>
      <c r="D92" s="26"/>
      <c r="E92" s="26"/>
      <c r="F92" s="26"/>
      <c r="G92" s="26"/>
      <c r="H92" s="26"/>
      <c r="I92" s="26"/>
      <c r="J92" s="26"/>
      <c r="K92" s="26"/>
      <c r="L92" s="26"/>
      <c r="M92" s="26"/>
      <c r="N92" s="26"/>
      <c r="O92" s="26"/>
      <c r="P92" s="26"/>
      <c r="Q92" s="26"/>
      <c r="R92" s="26"/>
    </row>
    <row r="93" spans="1:18">
      <c r="A93" s="26"/>
      <c r="B93" s="47"/>
      <c r="C93" s="26"/>
      <c r="D93" s="26"/>
      <c r="E93" s="26"/>
      <c r="F93" s="26"/>
      <c r="G93" s="26"/>
      <c r="H93" s="26"/>
      <c r="I93" s="26"/>
      <c r="J93" s="26"/>
      <c r="K93" s="26"/>
      <c r="L93" s="26"/>
      <c r="M93" s="26"/>
      <c r="N93" s="26"/>
      <c r="O93" s="26"/>
      <c r="P93" s="26"/>
      <c r="Q93" s="26"/>
      <c r="R93" s="26"/>
    </row>
    <row r="94" spans="1:18">
      <c r="A94" s="26"/>
      <c r="B94" s="47"/>
      <c r="C94" s="26"/>
      <c r="D94" s="26"/>
      <c r="E94" s="26"/>
      <c r="F94" s="26"/>
      <c r="G94" s="26"/>
      <c r="H94" s="26"/>
      <c r="I94" s="26"/>
      <c r="J94" s="26"/>
      <c r="K94" s="26"/>
      <c r="L94" s="26"/>
      <c r="M94" s="26"/>
      <c r="N94" s="26"/>
      <c r="O94" s="26"/>
      <c r="P94" s="26"/>
      <c r="Q94" s="26"/>
      <c r="R94" s="26"/>
    </row>
    <row r="95" spans="1:18">
      <c r="A95" s="26"/>
      <c r="B95" s="47"/>
      <c r="C95" s="26"/>
      <c r="D95" s="26"/>
      <c r="E95" s="26"/>
      <c r="F95" s="26"/>
      <c r="G95" s="26"/>
      <c r="H95" s="26"/>
      <c r="I95" s="26"/>
      <c r="J95" s="26"/>
      <c r="K95" s="26"/>
      <c r="L95" s="26"/>
      <c r="M95" s="26"/>
      <c r="N95" s="26"/>
      <c r="O95" s="26"/>
      <c r="P95" s="26"/>
      <c r="Q95" s="26"/>
      <c r="R95" s="26"/>
    </row>
    <row r="96" spans="1:18">
      <c r="A96" s="26"/>
      <c r="B96" s="47"/>
      <c r="C96" s="26"/>
      <c r="D96" s="26"/>
      <c r="E96" s="26"/>
      <c r="F96" s="26"/>
      <c r="G96" s="26"/>
      <c r="H96" s="26"/>
      <c r="I96" s="26"/>
      <c r="J96" s="26"/>
      <c r="K96" s="26"/>
      <c r="L96" s="26"/>
      <c r="M96" s="26"/>
      <c r="N96" s="26"/>
      <c r="O96" s="26"/>
      <c r="P96" s="26"/>
      <c r="Q96" s="26"/>
      <c r="R96" s="26"/>
    </row>
    <row r="97" spans="1:18">
      <c r="A97" s="26"/>
      <c r="B97" s="47"/>
      <c r="C97" s="26"/>
      <c r="D97" s="26"/>
      <c r="E97" s="26"/>
      <c r="F97" s="26"/>
      <c r="G97" s="26"/>
      <c r="H97" s="26"/>
      <c r="I97" s="26"/>
      <c r="J97" s="26"/>
      <c r="K97" s="26"/>
      <c r="L97" s="26"/>
      <c r="M97" s="26"/>
      <c r="N97" s="26"/>
      <c r="O97" s="26"/>
      <c r="P97" s="26"/>
      <c r="Q97" s="26"/>
      <c r="R97" s="26"/>
    </row>
    <row r="98" spans="1:18">
      <c r="A98" s="26"/>
      <c r="B98" s="47"/>
      <c r="C98" s="26"/>
      <c r="D98" s="26"/>
      <c r="E98" s="26"/>
      <c r="F98" s="26"/>
      <c r="G98" s="26"/>
      <c r="H98" s="26"/>
      <c r="I98" s="26"/>
      <c r="J98" s="26"/>
      <c r="K98" s="26"/>
      <c r="L98" s="26"/>
      <c r="M98" s="26"/>
      <c r="N98" s="26"/>
      <c r="O98" s="26"/>
      <c r="P98" s="26"/>
      <c r="Q98" s="26"/>
      <c r="R98" s="26"/>
    </row>
    <row r="99" spans="1:18">
      <c r="A99" s="26"/>
      <c r="B99" s="47"/>
      <c r="C99" s="26"/>
      <c r="D99" s="26"/>
      <c r="E99" s="26"/>
      <c r="F99" s="26"/>
      <c r="G99" s="26"/>
      <c r="H99" s="26"/>
      <c r="I99" s="26"/>
      <c r="J99" s="26"/>
      <c r="K99" s="26"/>
      <c r="L99" s="26"/>
      <c r="M99" s="26"/>
      <c r="N99" s="26"/>
      <c r="O99" s="26"/>
      <c r="P99" s="26"/>
      <c r="Q99" s="26"/>
      <c r="R99" s="26"/>
    </row>
    <row r="100" spans="1:18">
      <c r="A100" s="26"/>
      <c r="B100" s="47"/>
      <c r="C100" s="26"/>
      <c r="D100" s="26"/>
      <c r="E100" s="26"/>
      <c r="F100" s="26"/>
      <c r="G100" s="26"/>
      <c r="H100" s="26"/>
      <c r="I100" s="26"/>
      <c r="J100" s="26"/>
      <c r="K100" s="26"/>
      <c r="L100" s="26"/>
      <c r="M100" s="26"/>
      <c r="N100" s="26"/>
      <c r="O100" s="26"/>
      <c r="P100" s="26"/>
      <c r="Q100" s="26"/>
      <c r="R100" s="26"/>
    </row>
    <row r="101" spans="1:18">
      <c r="A101" s="26"/>
      <c r="B101" s="47"/>
      <c r="C101" s="26"/>
      <c r="D101" s="26"/>
      <c r="E101" s="26"/>
      <c r="F101" s="26"/>
      <c r="G101" s="26"/>
      <c r="H101" s="26"/>
      <c r="I101" s="26"/>
      <c r="J101" s="26"/>
      <c r="K101" s="26"/>
      <c r="L101" s="26"/>
      <c r="M101" s="26"/>
      <c r="N101" s="26"/>
      <c r="O101" s="26"/>
      <c r="P101" s="26"/>
      <c r="Q101" s="26"/>
      <c r="R101" s="26"/>
    </row>
    <row r="102" spans="1:18">
      <c r="B102" s="47"/>
      <c r="C102" s="26"/>
      <c r="D102" s="26"/>
      <c r="E102" s="26"/>
      <c r="F102" s="26"/>
      <c r="G102" s="26"/>
      <c r="H102" s="26"/>
      <c r="I102" s="26"/>
      <c r="J102" s="26"/>
      <c r="K102" s="26"/>
      <c r="L102" s="26"/>
      <c r="M102" s="26"/>
      <c r="N102" s="26"/>
      <c r="O102" s="26"/>
      <c r="P102" s="26"/>
      <c r="Q102" s="26"/>
      <c r="R102" s="26"/>
    </row>
    <row r="103" spans="1:18">
      <c r="B103" s="47"/>
      <c r="C103" s="26"/>
      <c r="D103" s="26"/>
      <c r="E103" s="26"/>
      <c r="F103" s="26"/>
      <c r="G103" s="26"/>
      <c r="H103" s="26"/>
      <c r="I103" s="26"/>
      <c r="J103" s="26"/>
      <c r="K103" s="26"/>
      <c r="L103" s="26"/>
      <c r="M103" s="26"/>
      <c r="N103" s="26"/>
      <c r="O103" s="26"/>
      <c r="P103" s="26"/>
      <c r="Q103" s="26"/>
      <c r="R103" s="26"/>
    </row>
    <row r="104" spans="1:18">
      <c r="B104" s="47"/>
      <c r="C104" s="26"/>
      <c r="D104" s="26"/>
      <c r="E104" s="26"/>
      <c r="F104" s="26"/>
      <c r="G104" s="26"/>
      <c r="H104" s="26"/>
      <c r="I104" s="26"/>
      <c r="J104" s="26"/>
      <c r="K104" s="26"/>
      <c r="L104" s="26"/>
      <c r="M104" s="26"/>
      <c r="N104" s="26"/>
      <c r="O104" s="26"/>
      <c r="P104" s="26"/>
      <c r="Q104" s="26"/>
      <c r="R104" s="26"/>
    </row>
    <row r="105" spans="1:18">
      <c r="B105" s="47"/>
      <c r="C105" s="26"/>
      <c r="D105" s="26"/>
      <c r="E105" s="26"/>
      <c r="F105" s="26"/>
      <c r="G105" s="26"/>
      <c r="H105" s="26"/>
      <c r="I105" s="26"/>
      <c r="J105" s="26"/>
      <c r="K105" s="26"/>
      <c r="L105" s="26"/>
      <c r="M105" s="26"/>
      <c r="N105" s="26"/>
      <c r="O105" s="26"/>
      <c r="P105" s="26"/>
      <c r="Q105" s="26"/>
      <c r="R105" s="26"/>
    </row>
    <row r="106" spans="1:18">
      <c r="B106" s="47"/>
      <c r="C106" s="26"/>
      <c r="D106" s="26"/>
      <c r="E106" s="26"/>
      <c r="F106" s="26"/>
      <c r="G106" s="26"/>
      <c r="H106" s="26"/>
      <c r="I106" s="26"/>
      <c r="J106" s="26"/>
      <c r="K106" s="26"/>
      <c r="L106" s="26"/>
      <c r="M106" s="26"/>
      <c r="N106" s="26"/>
      <c r="O106" s="26"/>
      <c r="P106" s="26"/>
      <c r="Q106" s="26"/>
      <c r="R106" s="26"/>
    </row>
    <row r="107" spans="1:18" ht="15.5">
      <c r="B107" s="85"/>
      <c r="C107" s="26"/>
      <c r="D107" s="26"/>
      <c r="E107" s="26"/>
      <c r="F107" s="26"/>
      <c r="G107" s="26"/>
      <c r="H107" s="26"/>
      <c r="I107" s="26"/>
      <c r="J107" s="26"/>
      <c r="K107" s="26"/>
      <c r="L107" s="26"/>
      <c r="M107" s="26"/>
      <c r="N107" s="26"/>
      <c r="O107" s="26"/>
      <c r="P107" s="26"/>
      <c r="Q107" s="26"/>
      <c r="R107" s="26"/>
    </row>
    <row r="108" spans="1:18">
      <c r="B108" s="47"/>
      <c r="C108" s="26"/>
      <c r="D108" s="26"/>
      <c r="E108" s="26"/>
      <c r="F108" s="26"/>
      <c r="G108" s="26"/>
      <c r="H108" s="26"/>
      <c r="I108" s="26"/>
      <c r="J108" s="26"/>
      <c r="K108" s="26"/>
      <c r="L108" s="26"/>
      <c r="M108" s="26"/>
      <c r="N108" s="26"/>
      <c r="O108" s="26"/>
      <c r="P108" s="26"/>
      <c r="Q108" s="26"/>
      <c r="R108" s="26"/>
    </row>
    <row r="109" spans="1:18">
      <c r="B109" s="47"/>
      <c r="C109" s="26"/>
      <c r="D109" s="26"/>
      <c r="E109" s="26"/>
      <c r="F109" s="26"/>
      <c r="G109" s="26"/>
      <c r="H109" s="26"/>
      <c r="I109" s="26"/>
      <c r="J109" s="26"/>
      <c r="K109" s="26"/>
      <c r="L109" s="26"/>
      <c r="M109" s="26"/>
      <c r="N109" s="26"/>
      <c r="O109" s="26"/>
      <c r="P109" s="26"/>
      <c r="Q109" s="26"/>
      <c r="R109" s="26"/>
    </row>
    <row r="110" spans="1:18">
      <c r="B110" s="47"/>
      <c r="C110" s="26"/>
      <c r="D110" s="26"/>
      <c r="E110" s="26"/>
      <c r="F110" s="26"/>
      <c r="G110" s="26"/>
      <c r="H110" s="26"/>
      <c r="I110" s="26"/>
      <c r="J110" s="26"/>
      <c r="K110" s="26"/>
      <c r="L110" s="26"/>
      <c r="M110" s="26"/>
      <c r="N110" s="26"/>
      <c r="O110" s="26"/>
      <c r="P110" s="26"/>
      <c r="Q110" s="26"/>
      <c r="R110" s="26"/>
    </row>
    <row r="111" spans="1:18">
      <c r="B111" s="47" t="s">
        <v>465</v>
      </c>
      <c r="C111" s="26"/>
      <c r="D111" s="26"/>
      <c r="E111" s="26"/>
      <c r="F111" s="26"/>
      <c r="G111" s="26"/>
      <c r="H111" s="26"/>
      <c r="I111" s="26"/>
      <c r="J111" s="26"/>
      <c r="K111" s="26"/>
      <c r="L111" s="26"/>
      <c r="M111" s="26"/>
      <c r="N111" s="26"/>
      <c r="O111" s="26"/>
      <c r="P111" s="26"/>
      <c r="Q111" s="26"/>
      <c r="R111" s="26"/>
    </row>
    <row r="112" spans="1:18">
      <c r="B112" s="47"/>
      <c r="C112" s="26"/>
      <c r="D112" s="26"/>
      <c r="E112" s="26"/>
      <c r="F112" s="26"/>
      <c r="G112" s="26"/>
      <c r="H112" s="26"/>
      <c r="I112" s="26"/>
      <c r="J112" s="26"/>
      <c r="K112" s="26"/>
      <c r="L112" s="26"/>
      <c r="M112" s="26"/>
      <c r="N112" s="26"/>
      <c r="O112" s="26"/>
      <c r="P112" s="26"/>
      <c r="Q112" s="26"/>
      <c r="R112" s="26"/>
    </row>
    <row r="113" spans="2:18">
      <c r="B113" s="47"/>
      <c r="C113" s="26"/>
      <c r="D113" s="26"/>
      <c r="E113" s="26"/>
      <c r="F113" s="26"/>
      <c r="G113" s="26"/>
      <c r="H113" s="26"/>
      <c r="I113" s="26"/>
      <c r="J113" s="26"/>
      <c r="K113" s="26"/>
      <c r="L113" s="26"/>
      <c r="M113" s="26"/>
      <c r="N113" s="26"/>
      <c r="O113" s="26"/>
      <c r="P113" s="26"/>
      <c r="Q113" s="26"/>
      <c r="R113" s="26"/>
    </row>
    <row r="114" spans="2:18">
      <c r="B114" s="47"/>
      <c r="C114" s="26"/>
      <c r="D114" s="26"/>
      <c r="E114" s="26"/>
      <c r="F114" s="26"/>
      <c r="G114" s="26"/>
      <c r="H114" s="26"/>
      <c r="I114" s="26"/>
      <c r="J114" s="26"/>
      <c r="K114" s="26"/>
      <c r="L114" s="26"/>
      <c r="M114" s="26"/>
      <c r="N114" s="26"/>
      <c r="O114" s="26"/>
      <c r="P114" s="26"/>
      <c r="Q114" s="26"/>
      <c r="R114" s="26"/>
    </row>
    <row r="115" spans="2:18">
      <c r="B115" s="47"/>
      <c r="C115" s="26"/>
      <c r="D115" s="26"/>
      <c r="E115" s="26"/>
      <c r="F115" s="26"/>
      <c r="G115" s="26"/>
      <c r="H115" s="26"/>
      <c r="I115" s="26"/>
      <c r="J115" s="26"/>
      <c r="K115" s="26"/>
      <c r="L115" s="26"/>
      <c r="M115" s="26"/>
      <c r="N115" s="26"/>
      <c r="O115" s="26"/>
      <c r="P115" s="26"/>
      <c r="Q115" s="26"/>
      <c r="R115" s="26"/>
    </row>
    <row r="116" spans="2:18">
      <c r="B116" s="47"/>
      <c r="C116" s="26"/>
      <c r="D116" s="26"/>
      <c r="E116" s="26"/>
      <c r="F116" s="26"/>
      <c r="G116" s="26"/>
      <c r="H116" s="26"/>
      <c r="I116" s="26"/>
      <c r="J116" s="26"/>
      <c r="K116" s="26"/>
      <c r="L116" s="26"/>
      <c r="M116" s="26"/>
      <c r="N116" s="26"/>
      <c r="O116" s="26"/>
      <c r="P116" s="26"/>
      <c r="Q116" s="26"/>
      <c r="R116" s="26"/>
    </row>
    <row r="117" spans="2:18">
      <c r="B117" s="47"/>
      <c r="C117" s="26"/>
      <c r="D117" s="26"/>
      <c r="E117" s="26"/>
      <c r="F117" s="26"/>
      <c r="G117" s="26"/>
      <c r="H117" s="26"/>
      <c r="I117" s="26"/>
      <c r="J117" s="26"/>
      <c r="K117" s="26"/>
      <c r="L117" s="26"/>
      <c r="M117" s="26"/>
      <c r="N117" s="26"/>
      <c r="O117" s="26"/>
      <c r="P117" s="26"/>
      <c r="Q117" s="26"/>
      <c r="R117" s="26"/>
    </row>
    <row r="118" spans="2:18">
      <c r="B118" s="47"/>
      <c r="C118" s="26"/>
      <c r="D118" s="26"/>
      <c r="E118" s="26"/>
      <c r="F118" s="26"/>
      <c r="G118" s="26"/>
      <c r="H118" s="26"/>
      <c r="I118" s="26"/>
      <c r="J118" s="26"/>
      <c r="K118" s="26"/>
      <c r="L118" s="26"/>
      <c r="M118" s="26"/>
      <c r="N118" s="26"/>
      <c r="O118" s="26"/>
      <c r="P118" s="26"/>
      <c r="Q118" s="26"/>
      <c r="R118" s="26"/>
    </row>
    <row r="119" spans="2:18">
      <c r="B119" s="47"/>
      <c r="C119" s="26"/>
      <c r="D119" s="26"/>
      <c r="E119" s="26"/>
      <c r="F119" s="26"/>
      <c r="G119" s="26"/>
      <c r="H119" s="26"/>
      <c r="I119" s="26"/>
      <c r="J119" s="26"/>
      <c r="K119" s="26"/>
      <c r="L119" s="26"/>
      <c r="M119" s="26"/>
      <c r="N119" s="26"/>
      <c r="O119" s="26"/>
      <c r="P119" s="26"/>
      <c r="Q119" s="26"/>
      <c r="R119" s="26"/>
    </row>
    <row r="120" spans="2:18">
      <c r="B120" s="47"/>
      <c r="C120" s="26"/>
      <c r="D120" s="26"/>
      <c r="E120" s="26"/>
      <c r="F120" s="26"/>
      <c r="G120" s="26"/>
      <c r="H120" s="26"/>
      <c r="I120" s="26"/>
      <c r="J120" s="26"/>
      <c r="K120" s="26"/>
      <c r="L120" s="26"/>
      <c r="M120" s="26"/>
      <c r="N120" s="26"/>
      <c r="O120" s="26"/>
      <c r="P120" s="26"/>
      <c r="Q120" s="26"/>
      <c r="R120" s="26"/>
    </row>
    <row r="121" spans="2:18">
      <c r="B121" s="47"/>
      <c r="C121" s="26"/>
      <c r="D121" s="26"/>
      <c r="E121" s="26"/>
      <c r="F121" s="26"/>
      <c r="G121" s="26"/>
      <c r="H121" s="26"/>
      <c r="I121" s="26"/>
      <c r="J121" s="26"/>
      <c r="K121" s="26"/>
      <c r="L121" s="26"/>
      <c r="M121" s="26"/>
      <c r="N121" s="26"/>
      <c r="O121" s="26"/>
      <c r="P121" s="26"/>
      <c r="Q121" s="26"/>
      <c r="R121" s="26"/>
    </row>
    <row r="122" spans="2:18" ht="15.5">
      <c r="B122" s="85"/>
      <c r="C122" s="26"/>
      <c r="D122" s="26"/>
      <c r="E122" s="26"/>
      <c r="F122" s="26"/>
      <c r="G122" s="26"/>
      <c r="H122" s="26"/>
      <c r="I122" s="26"/>
      <c r="J122" s="26"/>
      <c r="K122" s="26"/>
      <c r="L122" s="26"/>
      <c r="M122" s="26"/>
      <c r="N122" s="26"/>
      <c r="O122" s="26"/>
      <c r="P122" s="26"/>
      <c r="Q122" s="26"/>
      <c r="R122" s="26"/>
    </row>
    <row r="123" spans="2:18">
      <c r="B123" s="47"/>
      <c r="C123" s="26"/>
      <c r="D123" s="26"/>
      <c r="E123" s="26"/>
      <c r="F123" s="26"/>
      <c r="G123" s="26"/>
      <c r="H123" s="26"/>
      <c r="I123" s="26"/>
      <c r="J123" s="26"/>
      <c r="K123" s="26"/>
      <c r="L123" s="26"/>
      <c r="M123" s="26"/>
      <c r="N123" s="26"/>
      <c r="O123" s="26"/>
      <c r="P123" s="26"/>
      <c r="Q123" s="26"/>
      <c r="R123" s="26"/>
    </row>
    <row r="124" spans="2:18">
      <c r="B124" s="47"/>
      <c r="C124" s="26"/>
      <c r="D124" s="26"/>
      <c r="E124" s="26"/>
      <c r="F124" s="26"/>
      <c r="G124" s="26"/>
      <c r="H124" s="26"/>
      <c r="I124" s="26"/>
      <c r="J124" s="26"/>
      <c r="K124" s="26"/>
      <c r="L124" s="26"/>
      <c r="M124" s="26"/>
      <c r="N124" s="26"/>
      <c r="O124" s="26"/>
      <c r="P124" s="26"/>
      <c r="Q124" s="26"/>
      <c r="R124" s="26"/>
    </row>
    <row r="125" spans="2:18">
      <c r="B125" s="47"/>
      <c r="C125" s="26"/>
      <c r="D125" s="26"/>
      <c r="E125" s="26"/>
      <c r="F125" s="26"/>
      <c r="G125" s="26"/>
      <c r="H125" s="26"/>
      <c r="I125" s="26"/>
      <c r="J125" s="26"/>
      <c r="K125" s="26"/>
      <c r="L125" s="26"/>
      <c r="M125" s="26"/>
      <c r="N125" s="26"/>
      <c r="O125" s="26"/>
      <c r="P125" s="26"/>
      <c r="Q125" s="26"/>
      <c r="R125" s="26"/>
    </row>
    <row r="126" spans="2:18">
      <c r="B126" s="47"/>
      <c r="C126" s="26"/>
      <c r="D126" s="26"/>
      <c r="E126" s="26"/>
      <c r="F126" s="26"/>
      <c r="G126" s="26"/>
      <c r="H126" s="26"/>
      <c r="I126" s="26"/>
      <c r="J126" s="26"/>
      <c r="K126" s="26"/>
      <c r="L126" s="26"/>
      <c r="M126" s="26"/>
      <c r="N126" s="26"/>
      <c r="O126" s="26"/>
      <c r="P126" s="26"/>
      <c r="Q126" s="26"/>
      <c r="R126" s="26"/>
    </row>
    <row r="127" spans="2:18">
      <c r="B127" s="47"/>
      <c r="C127" s="26"/>
      <c r="D127" s="26"/>
      <c r="E127" s="26"/>
      <c r="F127" s="26"/>
      <c r="G127" s="26"/>
      <c r="H127" s="26"/>
      <c r="I127" s="26"/>
      <c r="J127" s="26"/>
      <c r="K127" s="26"/>
      <c r="L127" s="26"/>
      <c r="M127" s="26"/>
      <c r="N127" s="26"/>
      <c r="O127" s="26"/>
      <c r="P127" s="26"/>
      <c r="Q127" s="26"/>
      <c r="R127" s="26"/>
    </row>
    <row r="128" spans="2:18" ht="15.5">
      <c r="B128" s="85"/>
      <c r="C128" s="26"/>
      <c r="D128" s="26"/>
      <c r="E128" s="26"/>
      <c r="F128" s="26"/>
      <c r="G128" s="26"/>
      <c r="H128" s="26"/>
      <c r="I128" s="26"/>
      <c r="J128" s="26"/>
      <c r="K128" s="26"/>
      <c r="L128" s="26"/>
      <c r="M128" s="26"/>
      <c r="N128" s="26"/>
      <c r="O128" s="26"/>
      <c r="P128" s="26"/>
      <c r="Q128" s="26"/>
      <c r="R128" s="26"/>
    </row>
    <row r="129" spans="2:18">
      <c r="B129" s="47"/>
      <c r="C129" s="26"/>
      <c r="D129" s="26"/>
      <c r="E129" s="26"/>
      <c r="F129" s="26"/>
      <c r="G129" s="26"/>
      <c r="H129" s="26"/>
      <c r="I129" s="26"/>
      <c r="J129" s="26"/>
      <c r="K129" s="26"/>
      <c r="L129" s="26"/>
      <c r="M129" s="26"/>
      <c r="N129" s="26"/>
      <c r="O129" s="26"/>
      <c r="P129" s="26"/>
      <c r="Q129" s="26"/>
      <c r="R129" s="26"/>
    </row>
    <row r="130" spans="2:18">
      <c r="B130" s="47"/>
      <c r="C130" s="26"/>
      <c r="D130" s="26"/>
      <c r="E130" s="26"/>
      <c r="F130" s="26"/>
      <c r="G130" s="26"/>
      <c r="H130" s="26"/>
      <c r="I130" s="26"/>
      <c r="J130" s="26"/>
      <c r="K130" s="26"/>
      <c r="L130" s="26"/>
      <c r="M130" s="26"/>
      <c r="N130" s="26"/>
      <c r="O130" s="26"/>
      <c r="P130" s="26"/>
      <c r="Q130" s="26"/>
      <c r="R130" s="26"/>
    </row>
    <row r="131" spans="2:18">
      <c r="B131" s="47"/>
      <c r="C131" s="26"/>
      <c r="D131" s="26"/>
      <c r="E131" s="26"/>
      <c r="F131" s="26"/>
      <c r="G131" s="26"/>
      <c r="H131" s="26"/>
      <c r="I131" s="26"/>
      <c r="J131" s="26"/>
      <c r="K131" s="26"/>
      <c r="L131" s="26"/>
      <c r="M131" s="26"/>
      <c r="N131" s="26"/>
      <c r="O131" s="26"/>
      <c r="P131" s="26"/>
      <c r="Q131" s="26"/>
      <c r="R131" s="26"/>
    </row>
    <row r="132" spans="2:18">
      <c r="B132" s="47"/>
      <c r="C132" s="26"/>
      <c r="D132" s="26"/>
      <c r="E132" s="26"/>
      <c r="F132" s="26"/>
      <c r="G132" s="26"/>
      <c r="H132" s="26"/>
      <c r="I132" s="26"/>
      <c r="J132" s="26"/>
      <c r="K132" s="26"/>
      <c r="L132" s="26"/>
      <c r="M132" s="26"/>
      <c r="N132" s="26"/>
      <c r="O132" s="26"/>
      <c r="P132" s="26"/>
      <c r="Q132" s="26"/>
      <c r="R132" s="26"/>
    </row>
    <row r="133" spans="2:18" ht="15.5">
      <c r="B133" s="85" t="s">
        <v>152</v>
      </c>
      <c r="C133" s="26"/>
      <c r="D133" s="26"/>
      <c r="E133" s="26"/>
      <c r="F133" s="26"/>
      <c r="G133" s="26"/>
      <c r="H133" s="26"/>
      <c r="I133" s="26"/>
      <c r="J133" s="26"/>
      <c r="K133" s="26"/>
      <c r="L133" s="26"/>
      <c r="M133" s="26"/>
      <c r="N133" s="26"/>
      <c r="O133" s="26"/>
      <c r="P133" s="26"/>
      <c r="Q133" s="26"/>
      <c r="R133" s="26"/>
    </row>
    <row r="134" spans="2:18">
      <c r="B134" s="47"/>
      <c r="C134" s="26"/>
      <c r="D134" s="26"/>
      <c r="E134" s="26"/>
      <c r="F134" s="26"/>
      <c r="G134" s="26"/>
      <c r="H134" s="26"/>
      <c r="I134" s="26"/>
      <c r="J134" s="26"/>
      <c r="K134" s="26"/>
      <c r="L134" s="26"/>
      <c r="M134" s="26"/>
      <c r="N134" s="26"/>
      <c r="O134" s="26"/>
      <c r="P134" s="26"/>
      <c r="Q134" s="26"/>
      <c r="R134" s="26"/>
    </row>
    <row r="135" spans="2:18">
      <c r="B135" s="47"/>
      <c r="C135" s="26"/>
      <c r="D135" s="26"/>
      <c r="E135" s="26"/>
      <c r="F135" s="26"/>
      <c r="G135" s="26"/>
      <c r="H135" s="26"/>
      <c r="I135" s="26"/>
      <c r="J135" s="26"/>
      <c r="K135" s="26"/>
      <c r="L135" s="26"/>
      <c r="M135" s="26"/>
      <c r="N135" s="26"/>
      <c r="O135" s="26"/>
      <c r="P135" s="26"/>
      <c r="Q135" s="26"/>
      <c r="R135" s="26"/>
    </row>
    <row r="136" spans="2:18">
      <c r="B136" s="47"/>
      <c r="C136" s="26"/>
      <c r="D136" s="26"/>
      <c r="E136" s="26"/>
      <c r="F136" s="26"/>
      <c r="G136" s="26"/>
      <c r="H136" s="26"/>
      <c r="I136" s="26"/>
      <c r="J136" s="26"/>
      <c r="K136" s="26"/>
      <c r="L136" s="26"/>
      <c r="M136" s="26"/>
      <c r="N136" s="26"/>
      <c r="O136" s="26"/>
      <c r="P136" s="26"/>
      <c r="Q136" s="26"/>
      <c r="R136" s="26"/>
    </row>
    <row r="137" spans="2:18">
      <c r="B137" s="47"/>
      <c r="C137" s="26"/>
      <c r="D137" s="26"/>
      <c r="E137" s="26"/>
      <c r="F137" s="26"/>
      <c r="G137" s="26"/>
      <c r="H137" s="26"/>
      <c r="I137" s="26"/>
      <c r="J137" s="26"/>
      <c r="K137" s="26"/>
      <c r="L137" s="26"/>
      <c r="M137" s="26"/>
      <c r="N137" s="26"/>
      <c r="O137" s="26"/>
      <c r="P137" s="26"/>
      <c r="Q137" s="26"/>
      <c r="R137" s="26"/>
    </row>
    <row r="138" spans="2:18">
      <c r="B138" s="47"/>
      <c r="C138" s="26"/>
      <c r="D138" s="26"/>
      <c r="E138" s="26"/>
      <c r="F138" s="26"/>
      <c r="G138" s="26"/>
      <c r="H138" s="26"/>
      <c r="I138" s="26"/>
      <c r="J138" s="26"/>
      <c r="K138" s="26"/>
      <c r="L138" s="26"/>
      <c r="M138" s="26"/>
      <c r="N138" s="26"/>
      <c r="O138" s="26"/>
      <c r="P138" s="26"/>
      <c r="Q138" s="26"/>
      <c r="R138" s="26"/>
    </row>
    <row r="139" spans="2:18">
      <c r="B139" s="47"/>
      <c r="C139" s="26"/>
      <c r="D139" s="26"/>
      <c r="E139" s="26"/>
      <c r="F139" s="26"/>
      <c r="G139" s="26"/>
      <c r="H139" s="26"/>
      <c r="I139" s="26"/>
      <c r="J139" s="26"/>
      <c r="K139" s="26"/>
      <c r="L139" s="26"/>
      <c r="M139" s="26"/>
      <c r="N139" s="26"/>
      <c r="O139" s="26"/>
      <c r="P139" s="26"/>
      <c r="Q139" s="26"/>
      <c r="R139" s="26"/>
    </row>
    <row r="140" spans="2:18">
      <c r="B140" s="47"/>
      <c r="C140" s="26"/>
      <c r="D140" s="26"/>
      <c r="E140" s="26"/>
      <c r="F140" s="26"/>
      <c r="G140" s="26"/>
      <c r="H140" s="26"/>
      <c r="I140" s="26"/>
      <c r="J140" s="26"/>
      <c r="K140" s="26"/>
      <c r="L140" s="26"/>
      <c r="M140" s="26"/>
      <c r="N140" s="26"/>
      <c r="O140" s="26"/>
      <c r="P140" s="26"/>
      <c r="Q140" s="26"/>
      <c r="R140" s="26"/>
    </row>
    <row r="141" spans="2:18">
      <c r="B141" s="47"/>
      <c r="C141" s="26"/>
      <c r="D141" s="26"/>
      <c r="E141" s="26"/>
      <c r="F141" s="26"/>
      <c r="G141" s="26"/>
      <c r="H141" s="26"/>
      <c r="I141" s="26"/>
      <c r="J141" s="26"/>
      <c r="K141" s="26"/>
      <c r="L141" s="26"/>
      <c r="M141" s="26"/>
      <c r="N141" s="26"/>
      <c r="O141" s="26"/>
      <c r="P141" s="26"/>
      <c r="Q141" s="26"/>
      <c r="R141" s="26"/>
    </row>
    <row r="142" spans="2:18">
      <c r="B142" s="47"/>
      <c r="C142" s="26"/>
      <c r="D142" s="26"/>
      <c r="E142" s="26"/>
      <c r="F142" s="26"/>
      <c r="G142" s="26"/>
      <c r="H142" s="26"/>
      <c r="I142" s="26"/>
      <c r="J142" s="26"/>
      <c r="K142" s="26"/>
      <c r="L142" s="26"/>
      <c r="M142" s="26"/>
      <c r="N142" s="26"/>
      <c r="O142" s="26"/>
      <c r="P142" s="26"/>
      <c r="Q142" s="26"/>
      <c r="R142" s="26"/>
    </row>
    <row r="143" spans="2:18">
      <c r="B143" s="47"/>
      <c r="C143" s="26"/>
      <c r="D143" s="26"/>
      <c r="E143" s="26"/>
      <c r="F143" s="26"/>
      <c r="G143" s="26"/>
      <c r="H143" s="26"/>
      <c r="I143" s="26"/>
      <c r="J143" s="26"/>
      <c r="K143" s="26"/>
      <c r="L143" s="26"/>
      <c r="M143" s="26"/>
      <c r="N143" s="26"/>
      <c r="O143" s="26"/>
      <c r="P143" s="26"/>
      <c r="Q143" s="26"/>
      <c r="R143" s="26"/>
    </row>
    <row r="144" spans="2:18">
      <c r="B144" s="47"/>
      <c r="C144" s="26"/>
      <c r="D144" s="26"/>
      <c r="E144" s="26"/>
      <c r="F144" s="26"/>
      <c r="G144" s="26"/>
      <c r="H144" s="26"/>
      <c r="I144" s="26"/>
      <c r="J144" s="26"/>
      <c r="K144" s="26"/>
      <c r="L144" s="26"/>
      <c r="M144" s="26"/>
      <c r="N144" s="26"/>
      <c r="O144" s="26"/>
      <c r="P144" s="26"/>
      <c r="Q144" s="26"/>
      <c r="R144" s="26"/>
    </row>
    <row r="145" spans="2:18">
      <c r="B145" s="47"/>
      <c r="C145" s="26"/>
      <c r="D145" s="26"/>
      <c r="E145" s="26"/>
      <c r="F145" s="26"/>
      <c r="G145" s="26"/>
      <c r="H145" s="26"/>
      <c r="I145" s="26"/>
      <c r="J145" s="26"/>
      <c r="K145" s="26"/>
      <c r="L145" s="26"/>
      <c r="M145" s="26"/>
      <c r="N145" s="26"/>
      <c r="O145" s="26"/>
      <c r="P145" s="26"/>
      <c r="Q145" s="26"/>
      <c r="R145" s="26"/>
    </row>
    <row r="146" spans="2:18">
      <c r="B146" s="47"/>
      <c r="C146" s="26"/>
      <c r="D146" s="26"/>
      <c r="E146" s="26"/>
      <c r="F146" s="26"/>
      <c r="G146" s="26"/>
      <c r="H146" s="26"/>
      <c r="I146" s="26"/>
      <c r="J146" s="26"/>
      <c r="K146" s="26"/>
      <c r="L146" s="26"/>
      <c r="M146" s="26"/>
      <c r="N146" s="26"/>
      <c r="O146" s="26"/>
      <c r="P146" s="26"/>
      <c r="Q146" s="26"/>
      <c r="R146" s="26"/>
    </row>
    <row r="147" spans="2:18">
      <c r="B147" s="47"/>
      <c r="C147" s="26"/>
      <c r="D147" s="26"/>
      <c r="E147" s="26"/>
      <c r="F147" s="26"/>
      <c r="G147" s="26"/>
      <c r="H147" s="26"/>
      <c r="I147" s="26"/>
      <c r="J147" s="26"/>
      <c r="K147" s="26"/>
      <c r="L147" s="26"/>
      <c r="M147" s="26"/>
      <c r="N147" s="26"/>
      <c r="O147" s="26"/>
      <c r="P147" s="26"/>
      <c r="Q147" s="26"/>
      <c r="R147" s="26"/>
    </row>
    <row r="148" spans="2:18">
      <c r="B148" s="47"/>
      <c r="C148" s="26"/>
      <c r="D148" s="26"/>
      <c r="E148" s="26"/>
      <c r="F148" s="26"/>
      <c r="G148" s="26"/>
      <c r="H148" s="26"/>
      <c r="I148" s="26"/>
      <c r="J148" s="26"/>
      <c r="K148" s="26"/>
      <c r="L148" s="26"/>
      <c r="M148" s="26"/>
      <c r="N148" s="26"/>
      <c r="O148" s="26"/>
      <c r="P148" s="26"/>
      <c r="Q148" s="26"/>
      <c r="R148" s="26"/>
    </row>
    <row r="149" spans="2:18">
      <c r="B149" s="47"/>
      <c r="C149" s="26"/>
      <c r="D149" s="26"/>
      <c r="E149" s="26"/>
      <c r="F149" s="26"/>
      <c r="G149" s="26"/>
      <c r="H149" s="26"/>
      <c r="I149" s="26"/>
      <c r="J149" s="26"/>
      <c r="K149" s="26"/>
      <c r="L149" s="26"/>
      <c r="M149" s="26"/>
      <c r="N149" s="26"/>
      <c r="O149" s="26"/>
      <c r="P149" s="26"/>
      <c r="Q149" s="26"/>
      <c r="R149" s="26"/>
    </row>
    <row r="150" spans="2:18">
      <c r="B150" s="47"/>
      <c r="C150" s="26"/>
      <c r="D150" s="26"/>
      <c r="E150" s="26"/>
      <c r="F150" s="26"/>
      <c r="G150" s="26"/>
      <c r="H150" s="26"/>
      <c r="I150" s="26"/>
      <c r="J150" s="26"/>
      <c r="K150" s="26"/>
      <c r="L150" s="26"/>
      <c r="M150" s="26"/>
      <c r="N150" s="26"/>
      <c r="O150" s="26"/>
      <c r="P150" s="26"/>
      <c r="Q150" s="26"/>
      <c r="R150" s="26"/>
    </row>
    <row r="151" spans="2:18">
      <c r="B151" s="47"/>
      <c r="C151" s="26"/>
      <c r="D151" s="26"/>
      <c r="E151" s="26"/>
      <c r="F151" s="26"/>
      <c r="G151" s="26"/>
      <c r="H151" s="26"/>
      <c r="I151" s="26"/>
      <c r="J151" s="26"/>
      <c r="K151" s="26"/>
      <c r="L151" s="26"/>
      <c r="M151" s="26"/>
      <c r="N151" s="26"/>
      <c r="O151" s="26"/>
      <c r="P151" s="26"/>
      <c r="Q151" s="26"/>
      <c r="R151" s="26"/>
    </row>
    <row r="152" spans="2:18">
      <c r="B152" s="47"/>
      <c r="C152" s="26"/>
      <c r="D152" s="26"/>
      <c r="E152" s="26"/>
      <c r="F152" s="26"/>
      <c r="G152" s="26"/>
      <c r="H152" s="26"/>
      <c r="I152" s="26"/>
      <c r="J152" s="26"/>
      <c r="K152" s="26"/>
      <c r="L152" s="26"/>
      <c r="M152" s="26"/>
      <c r="N152" s="26"/>
      <c r="O152" s="26"/>
      <c r="P152" s="26"/>
      <c r="Q152" s="26"/>
      <c r="R152" s="26"/>
    </row>
    <row r="153" spans="2:18">
      <c r="B153" s="47"/>
      <c r="C153" s="26"/>
      <c r="D153" s="26"/>
      <c r="E153" s="26"/>
      <c r="F153" s="26"/>
      <c r="G153" s="26"/>
      <c r="H153" s="26"/>
      <c r="I153" s="26"/>
      <c r="J153" s="26"/>
      <c r="K153" s="26"/>
      <c r="L153" s="26"/>
      <c r="M153" s="26"/>
      <c r="N153" s="26"/>
      <c r="O153" s="26"/>
      <c r="P153" s="26"/>
      <c r="Q153" s="26"/>
      <c r="R153" s="26"/>
    </row>
    <row r="154" spans="2:18">
      <c r="B154" s="47"/>
      <c r="C154" s="26"/>
      <c r="D154" s="26"/>
      <c r="E154" s="26"/>
      <c r="F154" s="26"/>
      <c r="G154" s="26"/>
      <c r="H154" s="26"/>
      <c r="I154" s="26"/>
      <c r="J154" s="26"/>
      <c r="K154" s="26"/>
      <c r="L154" s="26"/>
      <c r="M154" s="26"/>
      <c r="N154" s="26"/>
      <c r="O154" s="26"/>
      <c r="P154" s="26"/>
      <c r="Q154" s="26"/>
      <c r="R154" s="26"/>
    </row>
    <row r="155" spans="2:18">
      <c r="B155" s="47"/>
      <c r="C155" s="26"/>
      <c r="D155" s="26"/>
      <c r="E155" s="26"/>
      <c r="F155" s="26"/>
      <c r="G155" s="26"/>
      <c r="H155" s="26"/>
      <c r="I155" s="26"/>
      <c r="J155" s="26"/>
      <c r="K155" s="26"/>
      <c r="L155" s="26"/>
      <c r="M155" s="26"/>
      <c r="N155" s="26"/>
      <c r="O155" s="26"/>
      <c r="P155" s="26"/>
      <c r="Q155" s="26"/>
      <c r="R155" s="26"/>
    </row>
    <row r="156" spans="2:18">
      <c r="B156" s="47"/>
      <c r="C156" s="26"/>
      <c r="D156" s="26"/>
      <c r="E156" s="26"/>
      <c r="F156" s="26"/>
      <c r="G156" s="26"/>
      <c r="H156" s="26"/>
      <c r="I156" s="26"/>
      <c r="J156" s="26"/>
      <c r="K156" s="26"/>
      <c r="L156" s="26"/>
      <c r="M156" s="26"/>
      <c r="N156" s="26"/>
      <c r="O156" s="26"/>
      <c r="P156" s="26"/>
      <c r="Q156" s="26"/>
      <c r="R156" s="26"/>
    </row>
    <row r="157" spans="2:18">
      <c r="B157" s="47"/>
      <c r="C157" s="26"/>
      <c r="D157" s="26"/>
      <c r="E157" s="26"/>
      <c r="F157" s="26"/>
      <c r="G157" s="26"/>
      <c r="H157" s="26"/>
      <c r="I157" s="26"/>
      <c r="J157" s="26"/>
      <c r="K157" s="26"/>
      <c r="L157" s="26"/>
      <c r="M157" s="26"/>
      <c r="N157" s="26"/>
      <c r="O157" s="26"/>
      <c r="P157" s="26"/>
      <c r="Q157" s="26"/>
      <c r="R157" s="26"/>
    </row>
    <row r="158" spans="2:18">
      <c r="B158" s="47"/>
      <c r="C158" s="26"/>
      <c r="D158" s="26"/>
      <c r="E158" s="26"/>
      <c r="F158" s="26"/>
      <c r="G158" s="26"/>
      <c r="H158" s="26"/>
      <c r="I158" s="26"/>
      <c r="J158" s="26"/>
      <c r="K158" s="26"/>
      <c r="L158" s="26"/>
      <c r="M158" s="26"/>
      <c r="N158" s="26"/>
      <c r="O158" s="26"/>
      <c r="P158" s="26"/>
      <c r="Q158" s="26"/>
      <c r="R158" s="26"/>
    </row>
    <row r="159" spans="2:18">
      <c r="B159" s="47"/>
      <c r="C159" s="26"/>
      <c r="D159" s="26"/>
      <c r="E159" s="26"/>
      <c r="F159" s="26"/>
      <c r="G159" s="26"/>
      <c r="H159" s="26"/>
      <c r="I159" s="26"/>
      <c r="J159" s="26"/>
      <c r="K159" s="26"/>
      <c r="L159" s="26"/>
      <c r="M159" s="26"/>
      <c r="N159" s="26"/>
      <c r="O159" s="26"/>
      <c r="P159" s="26"/>
      <c r="Q159" s="26"/>
      <c r="R159" s="26"/>
    </row>
    <row r="160" spans="2:18">
      <c r="B160" s="47"/>
      <c r="C160" s="26"/>
      <c r="D160" s="26"/>
      <c r="E160" s="26"/>
      <c r="F160" s="26"/>
      <c r="G160" s="26"/>
      <c r="H160" s="26"/>
      <c r="I160" s="26"/>
      <c r="J160" s="26"/>
      <c r="K160" s="26"/>
      <c r="L160" s="26"/>
      <c r="M160" s="26"/>
      <c r="N160" s="26"/>
      <c r="O160" s="26"/>
      <c r="P160" s="26"/>
      <c r="Q160" s="26"/>
      <c r="R160" s="26"/>
    </row>
    <row r="161" spans="2:18">
      <c r="B161" s="47"/>
      <c r="C161" s="26"/>
      <c r="D161" s="26"/>
      <c r="E161" s="26"/>
      <c r="F161" s="26"/>
      <c r="G161" s="26"/>
      <c r="H161" s="26"/>
      <c r="I161" s="26"/>
      <c r="J161" s="26"/>
      <c r="K161" s="26"/>
      <c r="L161" s="26"/>
      <c r="M161" s="26"/>
      <c r="N161" s="26"/>
      <c r="O161" s="26"/>
      <c r="P161" s="26"/>
      <c r="Q161" s="26"/>
      <c r="R161" s="26"/>
    </row>
    <row r="162" spans="2:18">
      <c r="B162" s="47"/>
      <c r="C162" s="26"/>
      <c r="D162" s="26"/>
      <c r="E162" s="26"/>
      <c r="F162" s="26"/>
      <c r="G162" s="26"/>
      <c r="H162" s="26"/>
      <c r="I162" s="26"/>
      <c r="J162" s="26"/>
      <c r="K162" s="26"/>
      <c r="L162" s="26"/>
      <c r="M162" s="26"/>
      <c r="N162" s="26"/>
      <c r="O162" s="26"/>
      <c r="P162" s="26"/>
      <c r="Q162" s="26"/>
      <c r="R162" s="26"/>
    </row>
    <row r="163" spans="2:18">
      <c r="B163" s="47"/>
      <c r="C163" s="26"/>
      <c r="D163" s="26"/>
      <c r="E163" s="26"/>
      <c r="F163" s="26"/>
      <c r="G163" s="26"/>
      <c r="H163" s="26"/>
      <c r="I163" s="26"/>
      <c r="J163" s="26"/>
      <c r="K163" s="26"/>
      <c r="L163" s="26"/>
      <c r="M163" s="26"/>
      <c r="N163" s="26"/>
      <c r="O163" s="26"/>
      <c r="P163" s="26"/>
      <c r="Q163" s="26"/>
      <c r="R163" s="26"/>
    </row>
    <row r="164" spans="2:18">
      <c r="B164" s="47"/>
      <c r="C164" s="26"/>
      <c r="D164" s="26"/>
      <c r="E164" s="26"/>
      <c r="F164" s="26"/>
      <c r="G164" s="26"/>
      <c r="H164" s="26"/>
      <c r="I164" s="26"/>
      <c r="J164" s="26"/>
      <c r="K164" s="26"/>
      <c r="L164" s="26"/>
      <c r="M164" s="26"/>
      <c r="N164" s="26"/>
      <c r="O164" s="26"/>
      <c r="P164" s="26"/>
      <c r="Q164" s="26"/>
      <c r="R164" s="26"/>
    </row>
    <row r="165" spans="2:18">
      <c r="B165" s="47"/>
      <c r="C165" s="26"/>
      <c r="D165" s="26"/>
      <c r="E165" s="26"/>
      <c r="F165" s="26"/>
      <c r="G165" s="26"/>
      <c r="H165" s="26"/>
      <c r="I165" s="26"/>
      <c r="J165" s="26"/>
      <c r="K165" s="26"/>
      <c r="L165" s="26"/>
      <c r="M165" s="26"/>
      <c r="N165" s="26"/>
      <c r="O165" s="26"/>
      <c r="P165" s="26"/>
      <c r="Q165" s="26"/>
      <c r="R165" s="26"/>
    </row>
    <row r="166" spans="2:18">
      <c r="B166" s="47" t="s">
        <v>498</v>
      </c>
      <c r="C166" s="26"/>
      <c r="D166" s="26"/>
      <c r="E166" s="26"/>
      <c r="F166" s="26"/>
      <c r="G166" s="26"/>
      <c r="H166" s="26"/>
      <c r="I166" s="26"/>
      <c r="J166" s="26"/>
      <c r="K166" s="26"/>
      <c r="L166" s="26"/>
      <c r="M166" s="26"/>
      <c r="N166" s="26"/>
      <c r="O166" s="26"/>
      <c r="P166" s="26"/>
      <c r="Q166" s="26"/>
      <c r="R166" s="26"/>
    </row>
    <row r="167" spans="2:18">
      <c r="B167" s="47"/>
      <c r="C167" s="26"/>
      <c r="D167" s="26"/>
      <c r="E167" s="26"/>
      <c r="F167" s="26"/>
      <c r="G167" s="26"/>
      <c r="H167" s="26"/>
      <c r="I167" s="26"/>
      <c r="J167" s="26"/>
      <c r="K167" s="26"/>
      <c r="L167" s="26"/>
      <c r="M167" s="26"/>
      <c r="N167" s="26"/>
      <c r="O167" s="26"/>
      <c r="P167" s="26"/>
      <c r="Q167" s="26"/>
      <c r="R167" s="26"/>
    </row>
    <row r="168" spans="2:18">
      <c r="B168" s="47"/>
      <c r="C168" s="26"/>
      <c r="D168" s="26"/>
      <c r="E168" s="26"/>
      <c r="F168" s="26"/>
      <c r="G168" s="26"/>
      <c r="H168" s="26"/>
      <c r="I168" s="26"/>
      <c r="J168" s="26"/>
      <c r="K168" s="26"/>
      <c r="L168" s="26"/>
      <c r="M168" s="26"/>
      <c r="N168" s="26"/>
      <c r="O168" s="26"/>
      <c r="P168" s="26"/>
      <c r="Q168" s="26"/>
      <c r="R168" s="26"/>
    </row>
    <row r="169" spans="2:18">
      <c r="B169" s="47"/>
      <c r="C169" s="26"/>
      <c r="D169" s="26"/>
      <c r="E169" s="26"/>
      <c r="F169" s="26"/>
      <c r="G169" s="26"/>
      <c r="H169" s="26"/>
      <c r="I169" s="26"/>
      <c r="J169" s="26"/>
      <c r="K169" s="26"/>
      <c r="L169" s="26"/>
      <c r="M169" s="26"/>
      <c r="N169" s="26"/>
      <c r="O169" s="26"/>
      <c r="P169" s="26"/>
      <c r="Q169" s="26"/>
      <c r="R169" s="26"/>
    </row>
    <row r="170" spans="2:18">
      <c r="B170" s="47"/>
      <c r="C170" s="26"/>
      <c r="D170" s="26"/>
      <c r="E170" s="26"/>
      <c r="F170" s="26"/>
      <c r="G170" s="26"/>
      <c r="H170" s="26"/>
      <c r="I170" s="26"/>
      <c r="J170" s="26"/>
      <c r="K170" s="26"/>
      <c r="L170" s="26"/>
      <c r="M170" s="26"/>
      <c r="N170" s="26"/>
      <c r="O170" s="26"/>
      <c r="P170" s="26"/>
      <c r="Q170" s="26"/>
      <c r="R170" s="26"/>
    </row>
    <row r="171" spans="2:18">
      <c r="B171" s="47"/>
      <c r="C171" s="26"/>
      <c r="D171" s="26"/>
      <c r="E171" s="26"/>
      <c r="F171" s="26"/>
      <c r="G171" s="26"/>
      <c r="H171" s="26"/>
      <c r="I171" s="26"/>
      <c r="J171" s="26"/>
      <c r="K171" s="26"/>
      <c r="L171" s="26"/>
      <c r="M171" s="26"/>
      <c r="N171" s="26"/>
      <c r="O171" s="26"/>
      <c r="P171" s="26"/>
      <c r="Q171" s="26"/>
      <c r="R171" s="26"/>
    </row>
    <row r="172" spans="2:18">
      <c r="B172" s="47"/>
      <c r="C172" s="26"/>
      <c r="D172" s="26"/>
      <c r="E172" s="26"/>
      <c r="F172" s="26"/>
      <c r="G172" s="26"/>
      <c r="H172" s="26"/>
      <c r="I172" s="26"/>
      <c r="J172" s="26"/>
      <c r="K172" s="26"/>
      <c r="L172" s="26"/>
      <c r="M172" s="26"/>
      <c r="N172" s="26"/>
      <c r="O172" s="26"/>
      <c r="P172" s="26"/>
      <c r="Q172" s="26"/>
      <c r="R172" s="26"/>
    </row>
    <row r="173" spans="2:18">
      <c r="B173" s="47"/>
      <c r="C173" s="26"/>
      <c r="D173" s="26"/>
      <c r="E173" s="26"/>
      <c r="F173" s="26"/>
      <c r="G173" s="26"/>
      <c r="H173" s="26"/>
      <c r="I173" s="26"/>
      <c r="J173" s="26"/>
      <c r="K173" s="26"/>
      <c r="L173" s="26"/>
      <c r="M173" s="26"/>
      <c r="N173" s="26"/>
      <c r="O173" s="26"/>
      <c r="P173" s="26"/>
      <c r="Q173" s="26"/>
      <c r="R173" s="26"/>
    </row>
    <row r="174" spans="2:18">
      <c r="B174" s="47"/>
      <c r="C174" s="26"/>
      <c r="D174" s="26"/>
      <c r="E174" s="26"/>
      <c r="F174" s="26"/>
      <c r="G174" s="26"/>
      <c r="H174" s="26"/>
      <c r="I174" s="26"/>
      <c r="J174" s="26"/>
      <c r="K174" s="26"/>
      <c r="L174" s="26"/>
      <c r="M174" s="26"/>
      <c r="N174" s="26"/>
      <c r="O174" s="26"/>
      <c r="P174" s="26"/>
      <c r="Q174" s="26"/>
      <c r="R174" s="26"/>
    </row>
    <row r="175" spans="2:18">
      <c r="B175" s="47"/>
      <c r="C175" s="26"/>
      <c r="D175" s="26"/>
      <c r="E175" s="26"/>
      <c r="F175" s="26"/>
      <c r="G175" s="26"/>
      <c r="H175" s="26"/>
      <c r="I175" s="26"/>
      <c r="J175" s="26"/>
      <c r="K175" s="26"/>
      <c r="L175" s="26"/>
      <c r="M175" s="26"/>
      <c r="N175" s="26"/>
      <c r="O175" s="26"/>
      <c r="P175" s="26"/>
      <c r="Q175" s="26"/>
      <c r="R175" s="26"/>
    </row>
    <row r="176" spans="2:18">
      <c r="B176" s="47"/>
      <c r="C176" s="26"/>
      <c r="D176" s="26"/>
      <c r="E176" s="26"/>
      <c r="F176" s="26"/>
      <c r="G176" s="26"/>
      <c r="H176" s="26"/>
      <c r="I176" s="26"/>
      <c r="J176" s="26"/>
      <c r="K176" s="26"/>
      <c r="L176" s="26"/>
      <c r="M176" s="26"/>
      <c r="N176" s="26"/>
      <c r="O176" s="26"/>
      <c r="P176" s="26"/>
      <c r="Q176" s="26"/>
      <c r="R176" s="26"/>
    </row>
    <row r="177" spans="2:18">
      <c r="B177" s="47"/>
      <c r="C177" s="26"/>
      <c r="D177" s="26"/>
      <c r="E177" s="26"/>
      <c r="F177" s="26"/>
      <c r="G177" s="26"/>
      <c r="H177" s="26"/>
      <c r="I177" s="26"/>
      <c r="J177" s="26"/>
      <c r="K177" s="26"/>
      <c r="L177" s="26"/>
      <c r="M177" s="26"/>
      <c r="N177" s="26"/>
      <c r="O177" s="26"/>
      <c r="P177" s="26"/>
      <c r="Q177" s="26"/>
      <c r="R177" s="26"/>
    </row>
    <row r="178" spans="2:18">
      <c r="B178" s="47"/>
      <c r="C178" s="26"/>
      <c r="D178" s="26"/>
      <c r="E178" s="26"/>
      <c r="F178" s="26"/>
      <c r="G178" s="26"/>
      <c r="H178" s="26"/>
      <c r="I178" s="26"/>
      <c r="J178" s="26"/>
      <c r="K178" s="26"/>
      <c r="L178" s="26"/>
      <c r="M178" s="26"/>
      <c r="N178" s="26"/>
      <c r="O178" s="26"/>
      <c r="P178" s="26"/>
      <c r="Q178" s="26"/>
      <c r="R178" s="26"/>
    </row>
    <row r="179" spans="2:18">
      <c r="B179" s="47"/>
      <c r="C179" s="26"/>
      <c r="D179" s="26"/>
      <c r="E179" s="26"/>
      <c r="F179" s="26"/>
      <c r="G179" s="26"/>
      <c r="H179" s="26"/>
      <c r="I179" s="26"/>
      <c r="J179" s="26"/>
      <c r="K179" s="26"/>
      <c r="L179" s="26"/>
      <c r="M179" s="26"/>
      <c r="N179" s="26"/>
      <c r="O179" s="26"/>
      <c r="P179" s="26"/>
      <c r="Q179" s="26"/>
      <c r="R179" s="26"/>
    </row>
    <row r="180" spans="2:18">
      <c r="B180" s="47"/>
      <c r="C180" s="26"/>
      <c r="D180" s="26"/>
      <c r="E180" s="26"/>
      <c r="F180" s="26"/>
      <c r="G180" s="26"/>
      <c r="H180" s="26"/>
      <c r="I180" s="26"/>
      <c r="J180" s="26"/>
      <c r="K180" s="26"/>
      <c r="L180" s="26"/>
      <c r="M180" s="26"/>
      <c r="N180" s="26"/>
      <c r="O180" s="26"/>
      <c r="P180" s="26"/>
      <c r="Q180" s="26"/>
      <c r="R180" s="26"/>
    </row>
    <row r="181" spans="2:18">
      <c r="B181" s="47"/>
      <c r="C181" s="26"/>
      <c r="D181" s="26"/>
      <c r="E181" s="26"/>
      <c r="F181" s="26"/>
      <c r="G181" s="26"/>
      <c r="H181" s="26"/>
      <c r="I181" s="26"/>
      <c r="J181" s="26"/>
      <c r="K181" s="26"/>
      <c r="L181" s="26"/>
      <c r="M181" s="26"/>
      <c r="N181" s="26"/>
      <c r="O181" s="26"/>
      <c r="P181" s="26"/>
      <c r="Q181" s="26"/>
      <c r="R181" s="26"/>
    </row>
    <row r="182" spans="2:18">
      <c r="B182" s="47"/>
      <c r="C182" s="26"/>
      <c r="D182" s="26"/>
      <c r="E182" s="26"/>
      <c r="F182" s="26"/>
      <c r="G182" s="26"/>
      <c r="H182" s="26"/>
      <c r="I182" s="26"/>
      <c r="J182" s="26"/>
      <c r="K182" s="26"/>
      <c r="L182" s="26"/>
      <c r="M182" s="26"/>
      <c r="N182" s="26"/>
      <c r="O182" s="26"/>
      <c r="P182" s="26"/>
      <c r="Q182" s="26"/>
      <c r="R182" s="26"/>
    </row>
    <row r="183" spans="2:18">
      <c r="B183" s="47"/>
      <c r="C183" s="26"/>
      <c r="D183" s="26"/>
      <c r="E183" s="26"/>
      <c r="F183" s="26"/>
      <c r="G183" s="26"/>
      <c r="H183" s="26"/>
      <c r="I183" s="26"/>
      <c r="J183" s="26"/>
      <c r="K183" s="26"/>
      <c r="L183" s="26"/>
      <c r="M183" s="26"/>
      <c r="N183" s="26"/>
      <c r="O183" s="26"/>
      <c r="P183" s="26"/>
      <c r="Q183" s="26"/>
      <c r="R183" s="26"/>
    </row>
    <row r="184" spans="2:18">
      <c r="B184" s="47"/>
      <c r="C184" s="26"/>
      <c r="D184" s="26"/>
      <c r="E184" s="26"/>
      <c r="F184" s="26"/>
      <c r="G184" s="26"/>
      <c r="H184" s="26"/>
      <c r="I184" s="26"/>
      <c r="J184" s="26"/>
      <c r="K184" s="26"/>
      <c r="L184" s="26"/>
      <c r="M184" s="26"/>
      <c r="N184" s="26"/>
      <c r="O184" s="26"/>
      <c r="P184" s="26"/>
      <c r="Q184" s="26"/>
      <c r="R184" s="26"/>
    </row>
    <row r="185" spans="2:18">
      <c r="B185" s="47"/>
      <c r="C185" s="26"/>
      <c r="D185" s="26"/>
      <c r="E185" s="26"/>
      <c r="F185" s="26"/>
      <c r="G185" s="26"/>
      <c r="H185" s="26"/>
      <c r="I185" s="26"/>
      <c r="J185" s="26"/>
      <c r="K185" s="26"/>
      <c r="L185" s="26"/>
      <c r="M185" s="26"/>
      <c r="N185" s="26"/>
      <c r="O185" s="26"/>
      <c r="P185" s="26"/>
      <c r="Q185" s="26"/>
      <c r="R185" s="26"/>
    </row>
    <row r="186" spans="2:18">
      <c r="B186" s="47"/>
      <c r="C186" s="26"/>
      <c r="D186" s="26"/>
      <c r="E186" s="26"/>
      <c r="F186" s="26"/>
      <c r="G186" s="26"/>
      <c r="H186" s="26"/>
      <c r="I186" s="26"/>
      <c r="J186" s="26"/>
      <c r="K186" s="26"/>
      <c r="L186" s="26"/>
      <c r="M186" s="26"/>
      <c r="N186" s="26"/>
      <c r="O186" s="26"/>
      <c r="P186" s="26"/>
      <c r="Q186" s="26"/>
      <c r="R186" s="26"/>
    </row>
    <row r="187" spans="2:18">
      <c r="B187" s="47"/>
      <c r="C187" s="26"/>
      <c r="D187" s="26"/>
      <c r="E187" s="26"/>
      <c r="F187" s="26"/>
      <c r="G187" s="26"/>
      <c r="H187" s="26"/>
      <c r="I187" s="26"/>
      <c r="J187" s="26"/>
      <c r="K187" s="26"/>
      <c r="L187" s="26"/>
      <c r="M187" s="26"/>
      <c r="N187" s="26"/>
      <c r="O187" s="26"/>
      <c r="P187" s="26"/>
      <c r="Q187" s="26"/>
      <c r="R187" s="26"/>
    </row>
    <row r="188" spans="2:18">
      <c r="B188" s="47"/>
      <c r="C188" s="26"/>
      <c r="D188" s="26"/>
      <c r="E188" s="26"/>
      <c r="F188" s="26"/>
      <c r="G188" s="26"/>
      <c r="H188" s="26"/>
      <c r="I188" s="26"/>
      <c r="J188" s="26"/>
      <c r="K188" s="26"/>
      <c r="L188" s="26"/>
      <c r="M188" s="26"/>
      <c r="N188" s="26"/>
      <c r="O188" s="26"/>
      <c r="P188" s="26"/>
      <c r="Q188" s="26"/>
      <c r="R188" s="26"/>
    </row>
    <row r="189" spans="2:18">
      <c r="B189" s="47"/>
      <c r="C189" s="26"/>
      <c r="D189" s="26"/>
      <c r="E189" s="26"/>
      <c r="F189" s="26"/>
      <c r="G189" s="26"/>
      <c r="H189" s="26"/>
      <c r="I189" s="26"/>
      <c r="J189" s="26"/>
      <c r="K189" s="26"/>
      <c r="L189" s="26"/>
      <c r="M189" s="26"/>
      <c r="N189" s="26"/>
      <c r="O189" s="26"/>
      <c r="P189" s="26"/>
      <c r="Q189" s="26"/>
      <c r="R189" s="26"/>
    </row>
    <row r="190" spans="2:18">
      <c r="B190" s="47"/>
      <c r="C190" s="26"/>
      <c r="D190" s="26"/>
      <c r="E190" s="26"/>
      <c r="F190" s="26"/>
      <c r="G190" s="26"/>
      <c r="H190" s="26"/>
      <c r="I190" s="26"/>
      <c r="J190" s="26"/>
      <c r="K190" s="26"/>
      <c r="L190" s="26"/>
      <c r="M190" s="26"/>
      <c r="N190" s="26"/>
      <c r="O190" s="26"/>
      <c r="P190" s="26"/>
      <c r="Q190" s="26"/>
      <c r="R190" s="26"/>
    </row>
    <row r="191" spans="2:18">
      <c r="B191" s="47"/>
      <c r="C191" s="26"/>
      <c r="D191" s="26"/>
      <c r="E191" s="26"/>
      <c r="F191" s="26"/>
      <c r="G191" s="26"/>
      <c r="H191" s="26"/>
      <c r="I191" s="26"/>
      <c r="J191" s="26"/>
      <c r="K191" s="26"/>
      <c r="L191" s="26"/>
      <c r="M191" s="26"/>
      <c r="N191" s="26"/>
      <c r="O191" s="26"/>
      <c r="P191" s="26"/>
      <c r="Q191" s="26"/>
      <c r="R191" s="26"/>
    </row>
    <row r="192" spans="2:18">
      <c r="B192" s="47"/>
      <c r="C192" s="26"/>
      <c r="D192" s="26"/>
      <c r="E192" s="26"/>
      <c r="F192" s="26"/>
      <c r="G192" s="26"/>
      <c r="H192" s="26"/>
      <c r="I192" s="26"/>
      <c r="J192" s="26"/>
      <c r="K192" s="26"/>
      <c r="L192" s="26"/>
      <c r="M192" s="26"/>
      <c r="N192" s="26"/>
      <c r="O192" s="26"/>
      <c r="P192" s="26"/>
      <c r="Q192" s="26"/>
      <c r="R192" s="26"/>
    </row>
    <row r="193" spans="2:18">
      <c r="B193" s="47"/>
      <c r="C193" s="26"/>
      <c r="D193" s="26"/>
      <c r="E193" s="26"/>
      <c r="F193" s="26"/>
      <c r="G193" s="26"/>
      <c r="H193" s="26"/>
      <c r="I193" s="26"/>
      <c r="J193" s="26"/>
      <c r="K193" s="26"/>
      <c r="L193" s="26"/>
      <c r="M193" s="26"/>
      <c r="N193" s="26"/>
      <c r="O193" s="26"/>
      <c r="P193" s="26"/>
      <c r="Q193" s="26"/>
      <c r="R193" s="26"/>
    </row>
    <row r="194" spans="2:18">
      <c r="B194" s="47"/>
      <c r="C194" s="26"/>
      <c r="D194" s="26"/>
      <c r="E194" s="26"/>
      <c r="F194" s="26"/>
      <c r="G194" s="26"/>
      <c r="H194" s="26"/>
      <c r="I194" s="26"/>
      <c r="J194" s="26"/>
      <c r="K194" s="26"/>
      <c r="L194" s="26"/>
      <c r="M194" s="26"/>
      <c r="N194" s="26"/>
      <c r="O194" s="26"/>
      <c r="P194" s="26"/>
      <c r="Q194" s="26"/>
      <c r="R194" s="26"/>
    </row>
    <row r="195" spans="2:18">
      <c r="B195" s="47"/>
      <c r="C195" s="26"/>
      <c r="D195" s="26"/>
      <c r="E195" s="26"/>
      <c r="F195" s="26"/>
      <c r="G195" s="26"/>
      <c r="H195" s="26"/>
      <c r="I195" s="26"/>
      <c r="J195" s="26"/>
      <c r="K195" s="26"/>
      <c r="L195" s="26"/>
      <c r="M195" s="26"/>
      <c r="N195" s="26"/>
      <c r="O195" s="26"/>
      <c r="P195" s="26"/>
      <c r="Q195" s="26"/>
      <c r="R195" s="26"/>
    </row>
    <row r="196" spans="2:18">
      <c r="B196" s="47"/>
      <c r="C196" s="26"/>
      <c r="D196" s="26"/>
      <c r="E196" s="26"/>
      <c r="F196" s="26"/>
      <c r="G196" s="26"/>
      <c r="H196" s="26"/>
      <c r="I196" s="26"/>
      <c r="J196" s="26"/>
      <c r="K196" s="26"/>
      <c r="L196" s="26"/>
      <c r="M196" s="26"/>
      <c r="N196" s="26"/>
      <c r="O196" s="26"/>
      <c r="P196" s="26"/>
      <c r="Q196" s="26"/>
      <c r="R196" s="26"/>
    </row>
    <row r="197" spans="2:18">
      <c r="B197" s="47"/>
      <c r="C197" s="26"/>
      <c r="D197" s="26"/>
      <c r="E197" s="26"/>
      <c r="F197" s="26"/>
      <c r="G197" s="26"/>
      <c r="H197" s="26"/>
      <c r="I197" s="26"/>
      <c r="J197" s="26"/>
      <c r="K197" s="26"/>
      <c r="L197" s="26"/>
      <c r="M197" s="26"/>
      <c r="N197" s="26"/>
      <c r="O197" s="26"/>
      <c r="P197" s="26"/>
      <c r="Q197" s="26"/>
      <c r="R197" s="26"/>
    </row>
    <row r="198" spans="2:18">
      <c r="B198" s="47"/>
      <c r="C198" s="26"/>
      <c r="D198" s="26"/>
      <c r="E198" s="26"/>
      <c r="F198" s="26"/>
      <c r="G198" s="26"/>
      <c r="H198" s="26"/>
      <c r="I198" s="26"/>
      <c r="J198" s="26"/>
      <c r="K198" s="26"/>
      <c r="L198" s="26"/>
      <c r="M198" s="26"/>
      <c r="N198" s="26"/>
      <c r="O198" s="26"/>
      <c r="P198" s="26"/>
      <c r="Q198" s="26"/>
      <c r="R198" s="26"/>
    </row>
    <row r="199" spans="2:18">
      <c r="B199" s="47"/>
      <c r="C199" s="26"/>
      <c r="D199" s="26"/>
      <c r="E199" s="26"/>
      <c r="F199" s="26"/>
      <c r="G199" s="26"/>
      <c r="H199" s="26"/>
      <c r="I199" s="26"/>
      <c r="J199" s="26"/>
      <c r="K199" s="26"/>
      <c r="L199" s="26"/>
      <c r="M199" s="26"/>
      <c r="N199" s="26"/>
      <c r="O199" s="26"/>
      <c r="P199" s="26"/>
      <c r="Q199" s="26"/>
      <c r="R199" s="26"/>
    </row>
    <row r="200" spans="2:18">
      <c r="B200" s="47"/>
      <c r="C200" s="26"/>
      <c r="D200" s="26"/>
      <c r="E200" s="26"/>
      <c r="F200" s="26"/>
      <c r="G200" s="26"/>
      <c r="H200" s="26"/>
      <c r="I200" s="26"/>
      <c r="J200" s="26"/>
      <c r="K200" s="26"/>
      <c r="L200" s="26"/>
      <c r="M200" s="26"/>
      <c r="N200" s="26"/>
      <c r="O200" s="26"/>
      <c r="P200" s="26"/>
      <c r="Q200" s="26"/>
      <c r="R200" s="26"/>
    </row>
    <row r="201" spans="2:18">
      <c r="B201" s="47"/>
      <c r="C201" s="26"/>
      <c r="D201" s="26"/>
      <c r="E201" s="26"/>
      <c r="F201" s="26"/>
      <c r="G201" s="26"/>
      <c r="H201" s="26"/>
      <c r="I201" s="26"/>
      <c r="J201" s="26"/>
      <c r="K201" s="26"/>
      <c r="L201" s="26"/>
      <c r="M201" s="26"/>
      <c r="N201" s="26"/>
      <c r="O201" s="26"/>
      <c r="P201" s="26"/>
      <c r="Q201" s="26"/>
      <c r="R201" s="26"/>
    </row>
    <row r="202" spans="2:18">
      <c r="B202" s="47"/>
      <c r="C202" s="26"/>
      <c r="D202" s="26"/>
      <c r="E202" s="26"/>
      <c r="F202" s="26"/>
      <c r="G202" s="26"/>
      <c r="H202" s="26"/>
      <c r="I202" s="26"/>
      <c r="J202" s="26"/>
      <c r="K202" s="26"/>
      <c r="L202" s="26"/>
      <c r="M202" s="26"/>
      <c r="N202" s="26"/>
      <c r="O202" s="26"/>
      <c r="P202" s="26"/>
      <c r="Q202" s="26"/>
      <c r="R202" s="26"/>
    </row>
    <row r="203" spans="2:18">
      <c r="B203" s="47"/>
      <c r="C203" s="26"/>
      <c r="D203" s="26"/>
      <c r="E203" s="26"/>
      <c r="F203" s="26"/>
      <c r="G203" s="26"/>
      <c r="H203" s="26"/>
      <c r="I203" s="26"/>
      <c r="J203" s="26"/>
      <c r="K203" s="26"/>
      <c r="L203" s="26"/>
      <c r="M203" s="26"/>
      <c r="N203" s="26"/>
      <c r="O203" s="26"/>
      <c r="P203" s="26"/>
      <c r="Q203" s="26"/>
      <c r="R203" s="26"/>
    </row>
    <row r="204" spans="2:18">
      <c r="B204" s="47"/>
      <c r="C204" s="26"/>
      <c r="D204" s="26"/>
      <c r="E204" s="26"/>
      <c r="F204" s="26"/>
      <c r="G204" s="26"/>
      <c r="H204" s="26"/>
      <c r="I204" s="26"/>
      <c r="J204" s="26"/>
      <c r="K204" s="26"/>
      <c r="L204" s="26"/>
      <c r="M204" s="26"/>
      <c r="N204" s="26"/>
      <c r="O204" s="26"/>
      <c r="P204" s="26"/>
      <c r="Q204" s="26"/>
      <c r="R204" s="26"/>
    </row>
    <row r="205" spans="2:18">
      <c r="B205" s="47"/>
      <c r="C205" s="26"/>
      <c r="D205" s="26"/>
      <c r="E205" s="26"/>
      <c r="F205" s="26"/>
      <c r="G205" s="26"/>
      <c r="H205" s="26"/>
      <c r="I205" s="26"/>
      <c r="J205" s="26"/>
      <c r="K205" s="26"/>
      <c r="L205" s="26"/>
      <c r="M205" s="26"/>
      <c r="N205" s="26"/>
      <c r="O205" s="26"/>
      <c r="P205" s="26"/>
      <c r="Q205" s="26"/>
      <c r="R205" s="26"/>
    </row>
    <row r="206" spans="2:18">
      <c r="B206" s="47"/>
      <c r="C206" s="26"/>
      <c r="D206" s="26"/>
      <c r="E206" s="26"/>
      <c r="F206" s="26"/>
      <c r="G206" s="26"/>
      <c r="H206" s="26"/>
      <c r="I206" s="26"/>
      <c r="J206" s="26"/>
      <c r="K206" s="26"/>
      <c r="L206" s="26"/>
      <c r="M206" s="26"/>
      <c r="N206" s="26"/>
      <c r="O206" s="26"/>
      <c r="P206" s="26"/>
      <c r="Q206" s="26"/>
      <c r="R206" s="26"/>
    </row>
    <row r="207" spans="2:18">
      <c r="B207" s="47"/>
      <c r="C207" s="26"/>
      <c r="D207" s="26"/>
      <c r="E207" s="26"/>
      <c r="F207" s="26"/>
      <c r="G207" s="26"/>
      <c r="H207" s="26"/>
      <c r="I207" s="26"/>
      <c r="J207" s="26"/>
      <c r="K207" s="26"/>
      <c r="L207" s="26"/>
      <c r="M207" s="26"/>
      <c r="N207" s="26"/>
      <c r="O207" s="26"/>
      <c r="P207" s="26"/>
      <c r="Q207" s="26"/>
      <c r="R207" s="26"/>
    </row>
    <row r="208" spans="2:18">
      <c r="B208" s="47"/>
      <c r="C208" s="26"/>
      <c r="D208" s="26"/>
      <c r="E208" s="26"/>
      <c r="F208" s="26"/>
      <c r="G208" s="26"/>
      <c r="H208" s="26"/>
      <c r="I208" s="26"/>
      <c r="J208" s="26"/>
      <c r="K208" s="26"/>
      <c r="L208" s="26"/>
      <c r="M208" s="26"/>
      <c r="N208" s="26"/>
      <c r="O208" s="26"/>
      <c r="P208" s="26"/>
      <c r="Q208" s="26"/>
      <c r="R208" s="26"/>
    </row>
    <row r="209" spans="2:18">
      <c r="B209" s="47"/>
      <c r="C209" s="26"/>
      <c r="D209" s="26"/>
      <c r="E209" s="26"/>
      <c r="F209" s="26"/>
      <c r="G209" s="26"/>
      <c r="H209" s="26"/>
      <c r="I209" s="26"/>
      <c r="J209" s="26"/>
      <c r="K209" s="26"/>
      <c r="L209" s="26"/>
      <c r="M209" s="26"/>
      <c r="N209" s="26"/>
      <c r="O209" s="26"/>
      <c r="P209" s="26"/>
      <c r="Q209" s="26"/>
      <c r="R209" s="26"/>
    </row>
    <row r="210" spans="2:18">
      <c r="B210" s="47"/>
      <c r="C210" s="26"/>
      <c r="D210" s="26"/>
      <c r="E210" s="26"/>
      <c r="F210" s="26"/>
      <c r="G210" s="26"/>
      <c r="H210" s="26"/>
      <c r="I210" s="26"/>
      <c r="J210" s="26"/>
      <c r="K210" s="26"/>
      <c r="L210" s="26"/>
      <c r="M210" s="26"/>
      <c r="N210" s="26"/>
      <c r="O210" s="26"/>
      <c r="P210" s="26"/>
      <c r="Q210" s="26"/>
      <c r="R210" s="26"/>
    </row>
  </sheetData>
  <mergeCells count="8">
    <mergeCell ref="B2:Q2"/>
    <mergeCell ref="B3:Q3"/>
    <mergeCell ref="E10:Q10"/>
    <mergeCell ref="E11:Q11"/>
    <mergeCell ref="D6:P6"/>
    <mergeCell ref="D7:P7"/>
    <mergeCell ref="E8:Q8"/>
    <mergeCell ref="E9:Q9"/>
  </mergeCells>
  <hyperlinks>
    <hyperlink ref="B3:Q3" r:id="rId1" display="(template version: December 13 2015) LL ref 52339646"/>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9"/>
  <sheetViews>
    <sheetView zoomScale="112" zoomScaleNormal="112" workbookViewId="0">
      <pane xSplit="1" ySplit="5" topLeftCell="D6" activePane="bottomRight" state="frozen"/>
      <selection pane="topRight" activeCell="C1" sqref="C1"/>
      <selection pane="bottomLeft" activeCell="A6" sqref="A6"/>
      <selection pane="bottomRight" activeCell="F6" sqref="F6"/>
    </sheetView>
  </sheetViews>
  <sheetFormatPr defaultColWidth="9.1796875" defaultRowHeight="13"/>
  <cols>
    <col min="1" max="1" width="19.26953125" style="154" customWidth="1"/>
    <col min="2" max="2" width="30" style="154" customWidth="1"/>
    <col min="3" max="3" width="30.81640625" style="154" customWidth="1"/>
    <col min="4" max="4" width="31" style="154" customWidth="1"/>
    <col min="5" max="6" width="31.7265625" style="154" customWidth="1"/>
    <col min="7" max="7" width="31.54296875" style="154" customWidth="1"/>
    <col min="8" max="16384" width="9.1796875" style="154"/>
  </cols>
  <sheetData>
    <row r="1" spans="1:9" s="153" customFormat="1">
      <c r="A1" s="153" t="s">
        <v>522</v>
      </c>
    </row>
    <row r="2" spans="1:9" ht="3.75" customHeight="1"/>
    <row r="3" spans="1:9" ht="44.25" customHeight="1">
      <c r="A3" s="155" t="s">
        <v>523</v>
      </c>
      <c r="B3" s="156" t="s">
        <v>524</v>
      </c>
      <c r="C3" s="156" t="s">
        <v>525</v>
      </c>
      <c r="D3" s="156" t="s">
        <v>526</v>
      </c>
      <c r="E3" s="156" t="s">
        <v>527</v>
      </c>
      <c r="F3" s="156" t="s">
        <v>528</v>
      </c>
      <c r="G3" s="156" t="s">
        <v>529</v>
      </c>
    </row>
    <row r="4" spans="1:9" ht="16.5" customHeight="1">
      <c r="A4" s="157" t="s">
        <v>530</v>
      </c>
      <c r="B4" s="156" t="s">
        <v>531</v>
      </c>
      <c r="C4" s="156" t="s">
        <v>532</v>
      </c>
      <c r="D4" s="156" t="s">
        <v>532</v>
      </c>
      <c r="E4" s="156" t="s">
        <v>533</v>
      </c>
      <c r="F4" s="156" t="s">
        <v>534</v>
      </c>
      <c r="G4" s="156" t="s">
        <v>535</v>
      </c>
      <c r="I4" s="159"/>
    </row>
    <row r="5" spans="1:9" ht="159" customHeight="1">
      <c r="A5" s="157"/>
      <c r="B5" s="156"/>
      <c r="C5" s="156"/>
      <c r="D5" s="156"/>
      <c r="E5" s="156"/>
      <c r="F5" s="156"/>
      <c r="G5" s="156"/>
      <c r="I5" s="159"/>
    </row>
    <row r="6" spans="1:9" ht="169.5" customHeight="1">
      <c r="A6" s="157" t="s">
        <v>536</v>
      </c>
      <c r="B6" s="156" t="s">
        <v>537</v>
      </c>
      <c r="C6" s="156" t="s">
        <v>538</v>
      </c>
      <c r="D6" s="156" t="s">
        <v>539</v>
      </c>
      <c r="E6" s="156" t="s">
        <v>540</v>
      </c>
      <c r="F6" s="156" t="s">
        <v>541</v>
      </c>
      <c r="G6" s="156" t="s">
        <v>542</v>
      </c>
      <c r="I6" s="159"/>
    </row>
    <row r="7" spans="1:9" ht="54" customHeight="1">
      <c r="A7" s="157" t="s">
        <v>543</v>
      </c>
      <c r="B7" s="156" t="s">
        <v>544</v>
      </c>
      <c r="C7" s="156" t="s">
        <v>545</v>
      </c>
      <c r="D7" s="156" t="s">
        <v>546</v>
      </c>
      <c r="E7" s="156" t="s">
        <v>547</v>
      </c>
      <c r="F7" s="156" t="s">
        <v>548</v>
      </c>
      <c r="G7" s="156" t="s">
        <v>547</v>
      </c>
    </row>
    <row r="8" spans="1:9">
      <c r="A8" s="157" t="s">
        <v>549</v>
      </c>
      <c r="B8" s="156" t="s">
        <v>550</v>
      </c>
      <c r="C8" s="156" t="s">
        <v>550</v>
      </c>
      <c r="D8" s="156" t="s">
        <v>551</v>
      </c>
      <c r="E8" s="156" t="s">
        <v>552</v>
      </c>
      <c r="F8" s="156" t="s">
        <v>553</v>
      </c>
      <c r="G8" s="156" t="s">
        <v>554</v>
      </c>
    </row>
    <row r="9" spans="1:9" ht="14.5">
      <c r="A9" s="157" t="s">
        <v>555</v>
      </c>
      <c r="B9" s="156" t="s">
        <v>34</v>
      </c>
      <c r="C9" s="156" t="s">
        <v>34</v>
      </c>
      <c r="D9" s="156" t="s">
        <v>556</v>
      </c>
      <c r="E9" s="156" t="s">
        <v>556</v>
      </c>
      <c r="F9" s="156" t="s">
        <v>556</v>
      </c>
      <c r="G9" s="156" t="s">
        <v>556</v>
      </c>
    </row>
    <row r="10" spans="1:9" ht="26">
      <c r="A10" s="157" t="s">
        <v>557</v>
      </c>
      <c r="B10" s="156" t="s">
        <v>34</v>
      </c>
      <c r="C10" s="156" t="s">
        <v>34</v>
      </c>
      <c r="D10" s="156" t="s">
        <v>556</v>
      </c>
      <c r="E10" s="156" t="s">
        <v>556</v>
      </c>
      <c r="F10" s="156" t="s">
        <v>556</v>
      </c>
      <c r="G10" s="156" t="s">
        <v>558</v>
      </c>
    </row>
    <row r="11" spans="1:9">
      <c r="A11" s="157" t="s">
        <v>559</v>
      </c>
      <c r="B11" s="156" t="s">
        <v>560</v>
      </c>
      <c r="C11" s="156" t="s">
        <v>561</v>
      </c>
      <c r="D11" s="156" t="s">
        <v>561</v>
      </c>
      <c r="E11" s="156" t="s">
        <v>561</v>
      </c>
      <c r="F11" s="156" t="s">
        <v>561</v>
      </c>
      <c r="G11" s="156" t="s">
        <v>561</v>
      </c>
    </row>
    <row r="12" spans="1:9" ht="26">
      <c r="A12" s="157" t="s">
        <v>562</v>
      </c>
      <c r="B12" s="156" t="s">
        <v>563</v>
      </c>
      <c r="C12" s="156" t="s">
        <v>563</v>
      </c>
      <c r="D12" s="156" t="s">
        <v>564</v>
      </c>
      <c r="E12" s="156" t="s">
        <v>565</v>
      </c>
      <c r="F12" s="156" t="s">
        <v>565</v>
      </c>
      <c r="G12" s="156" t="s">
        <v>565</v>
      </c>
    </row>
    <row r="13" spans="1:9">
      <c r="A13" s="157" t="s">
        <v>566</v>
      </c>
      <c r="B13" s="156" t="s">
        <v>34</v>
      </c>
      <c r="C13" s="156" t="s">
        <v>34</v>
      </c>
      <c r="D13" s="156" t="s">
        <v>567</v>
      </c>
      <c r="E13" s="156" t="s">
        <v>568</v>
      </c>
      <c r="F13" s="156" t="s">
        <v>568</v>
      </c>
      <c r="G13" s="156" t="s">
        <v>568</v>
      </c>
    </row>
    <row r="14" spans="1:9" ht="42" customHeight="1">
      <c r="A14" s="157" t="s">
        <v>569</v>
      </c>
      <c r="B14" s="156" t="s">
        <v>34</v>
      </c>
      <c r="C14" s="156" t="s">
        <v>34</v>
      </c>
      <c r="D14" s="156" t="s">
        <v>34</v>
      </c>
      <c r="E14" s="156" t="s">
        <v>570</v>
      </c>
      <c r="F14" s="156" t="s">
        <v>571</v>
      </c>
      <c r="G14" s="156" t="s">
        <v>571</v>
      </c>
    </row>
    <row r="15" spans="1:9" ht="14.5">
      <c r="A15" s="157" t="s">
        <v>572</v>
      </c>
      <c r="B15" s="156" t="s">
        <v>34</v>
      </c>
      <c r="C15" s="156" t="s">
        <v>34</v>
      </c>
      <c r="D15" s="156" t="s">
        <v>573</v>
      </c>
      <c r="E15" s="156" t="s">
        <v>574</v>
      </c>
      <c r="F15" s="156" t="s">
        <v>575</v>
      </c>
      <c r="G15" s="156" t="s">
        <v>575</v>
      </c>
    </row>
    <row r="16" spans="1:9">
      <c r="A16" s="157" t="s">
        <v>576</v>
      </c>
      <c r="B16" s="156" t="s">
        <v>34</v>
      </c>
      <c r="C16" s="156" t="s">
        <v>34</v>
      </c>
      <c r="D16" s="156" t="s">
        <v>577</v>
      </c>
      <c r="E16" s="156" t="s">
        <v>578</v>
      </c>
      <c r="F16" s="156" t="s">
        <v>579</v>
      </c>
      <c r="G16" s="156" t="s">
        <v>579</v>
      </c>
    </row>
    <row r="17" spans="1:7">
      <c r="A17" s="157" t="s">
        <v>116</v>
      </c>
      <c r="B17" s="156" t="s">
        <v>34</v>
      </c>
      <c r="C17" s="156" t="s">
        <v>34</v>
      </c>
      <c r="D17" s="158" t="s">
        <v>580</v>
      </c>
      <c r="E17" s="156" t="s">
        <v>581</v>
      </c>
      <c r="F17" s="156" t="s">
        <v>582</v>
      </c>
      <c r="G17" s="156" t="s">
        <v>582</v>
      </c>
    </row>
    <row r="18" spans="1:7" ht="28.5" customHeight="1">
      <c r="A18" s="157" t="s">
        <v>583</v>
      </c>
      <c r="B18" s="156" t="s">
        <v>34</v>
      </c>
      <c r="C18" s="156" t="s">
        <v>584</v>
      </c>
      <c r="D18" s="156" t="s">
        <v>585</v>
      </c>
      <c r="E18" s="156" t="s">
        <v>586</v>
      </c>
      <c r="F18" s="156" t="s">
        <v>587</v>
      </c>
      <c r="G18" s="156" t="s">
        <v>588</v>
      </c>
    </row>
    <row r="19" spans="1:7" ht="51.75" customHeight="1">
      <c r="A19" s="157" t="s">
        <v>589</v>
      </c>
      <c r="B19" s="156" t="s">
        <v>590</v>
      </c>
      <c r="C19" s="156" t="s">
        <v>591</v>
      </c>
      <c r="D19" s="156" t="s">
        <v>592</v>
      </c>
      <c r="E19" s="156" t="s">
        <v>593</v>
      </c>
      <c r="F19" s="156" t="s">
        <v>593</v>
      </c>
      <c r="G19" s="156" t="s">
        <v>594</v>
      </c>
    </row>
    <row r="20" spans="1:7" ht="63" customHeight="1">
      <c r="A20" s="157" t="s">
        <v>595</v>
      </c>
      <c r="B20" s="156" t="s">
        <v>596</v>
      </c>
      <c r="C20" s="156" t="s">
        <v>34</v>
      </c>
      <c r="D20" s="156" t="s">
        <v>597</v>
      </c>
      <c r="E20" s="156" t="s">
        <v>598</v>
      </c>
      <c r="F20" s="156" t="s">
        <v>599</v>
      </c>
      <c r="G20" s="156" t="s">
        <v>600</v>
      </c>
    </row>
    <row r="21" spans="1:7" ht="104">
      <c r="A21" s="157" t="s">
        <v>601</v>
      </c>
      <c r="B21" s="156" t="s">
        <v>602</v>
      </c>
      <c r="C21" s="156" t="s">
        <v>603</v>
      </c>
      <c r="D21" s="156" t="s">
        <v>604</v>
      </c>
      <c r="E21" s="156" t="s">
        <v>605</v>
      </c>
      <c r="F21" s="156" t="s">
        <v>606</v>
      </c>
      <c r="G21" s="156" t="s">
        <v>607</v>
      </c>
    </row>
    <row r="22" spans="1:7">
      <c r="A22" s="157" t="s">
        <v>608</v>
      </c>
      <c r="B22" s="156" t="s">
        <v>609</v>
      </c>
      <c r="C22" s="156" t="s">
        <v>610</v>
      </c>
      <c r="D22" s="156" t="s">
        <v>610</v>
      </c>
      <c r="E22" s="156" t="s">
        <v>610</v>
      </c>
      <c r="F22" s="156" t="s">
        <v>610</v>
      </c>
      <c r="G22" s="156" t="s">
        <v>610</v>
      </c>
    </row>
    <row r="23" spans="1:7" ht="26">
      <c r="A23" s="157" t="s">
        <v>611</v>
      </c>
      <c r="B23" s="156" t="s">
        <v>612</v>
      </c>
      <c r="C23" s="156" t="s">
        <v>613</v>
      </c>
      <c r="D23" s="156" t="s">
        <v>614</v>
      </c>
      <c r="E23" s="156" t="s">
        <v>615</v>
      </c>
      <c r="F23" s="156" t="s">
        <v>616</v>
      </c>
      <c r="G23" s="156" t="s">
        <v>617</v>
      </c>
    </row>
    <row r="24" spans="1:7" ht="26">
      <c r="A24" s="157" t="s">
        <v>618</v>
      </c>
      <c r="B24" s="156" t="s">
        <v>619</v>
      </c>
      <c r="C24" s="156" t="s">
        <v>620</v>
      </c>
      <c r="D24" s="156" t="s">
        <v>621</v>
      </c>
      <c r="E24" s="156" t="s">
        <v>621</v>
      </c>
      <c r="F24" s="156" t="s">
        <v>621</v>
      </c>
      <c r="G24" s="156" t="s">
        <v>621</v>
      </c>
    </row>
    <row r="25" spans="1:7" ht="59.25" customHeight="1">
      <c r="A25" s="157" t="s">
        <v>622</v>
      </c>
      <c r="B25" s="156" t="s">
        <v>623</v>
      </c>
      <c r="C25" s="156" t="s">
        <v>624</v>
      </c>
      <c r="D25" s="156" t="s">
        <v>625</v>
      </c>
      <c r="E25" s="156" t="s">
        <v>626</v>
      </c>
      <c r="F25" s="156" t="s">
        <v>627</v>
      </c>
      <c r="G25" s="156" t="s">
        <v>628</v>
      </c>
    </row>
    <row r="26" spans="1:7" ht="26">
      <c r="A26" s="157" t="s">
        <v>629</v>
      </c>
      <c r="B26" s="156" t="s">
        <v>630</v>
      </c>
      <c r="C26" s="156" t="s">
        <v>34</v>
      </c>
      <c r="D26" s="156" t="s">
        <v>34</v>
      </c>
      <c r="E26" s="156" t="s">
        <v>34</v>
      </c>
      <c r="F26" s="156" t="s">
        <v>34</v>
      </c>
      <c r="G26" s="156" t="s">
        <v>34</v>
      </c>
    </row>
    <row r="27" spans="1:7" ht="47.25" customHeight="1">
      <c r="A27" s="157" t="s">
        <v>631</v>
      </c>
      <c r="B27" s="156" t="s">
        <v>632</v>
      </c>
      <c r="C27" s="156" t="s">
        <v>633</v>
      </c>
      <c r="D27" s="156" t="s">
        <v>634</v>
      </c>
      <c r="E27" s="156" t="s">
        <v>635</v>
      </c>
      <c r="F27" s="156" t="s">
        <v>636</v>
      </c>
      <c r="G27" s="156" t="s">
        <v>637</v>
      </c>
    </row>
    <row r="28" spans="1:7" ht="99" customHeight="1">
      <c r="A28" s="157" t="s">
        <v>15</v>
      </c>
      <c r="B28" s="156" t="s">
        <v>638</v>
      </c>
      <c r="C28" s="156" t="s">
        <v>639</v>
      </c>
      <c r="D28" s="156" t="s">
        <v>640</v>
      </c>
      <c r="E28" s="156" t="s">
        <v>641</v>
      </c>
      <c r="F28" s="156" t="s">
        <v>641</v>
      </c>
      <c r="G28" s="156" t="s">
        <v>642</v>
      </c>
    </row>
    <row r="29" spans="1:7" ht="78">
      <c r="A29" s="157" t="s">
        <v>643</v>
      </c>
      <c r="B29" s="156" t="s">
        <v>644</v>
      </c>
      <c r="C29" s="156" t="s">
        <v>645</v>
      </c>
      <c r="D29" s="156" t="s">
        <v>646</v>
      </c>
      <c r="E29" s="156" t="s">
        <v>647</v>
      </c>
      <c r="F29" s="156" t="s">
        <v>647</v>
      </c>
      <c r="G29" s="156" t="s">
        <v>647</v>
      </c>
    </row>
    <row r="30" spans="1:7">
      <c r="A30" s="157" t="s">
        <v>648</v>
      </c>
      <c r="B30" s="156" t="s">
        <v>34</v>
      </c>
      <c r="C30" s="156" t="s">
        <v>34</v>
      </c>
      <c r="D30" s="156" t="s">
        <v>34</v>
      </c>
      <c r="E30" s="156" t="s">
        <v>649</v>
      </c>
      <c r="F30" s="156" t="s">
        <v>650</v>
      </c>
      <c r="G30" s="156" t="s">
        <v>650</v>
      </c>
    </row>
    <row r="31" spans="1:7" ht="325">
      <c r="A31" s="157" t="s">
        <v>651</v>
      </c>
      <c r="B31" s="156" t="s">
        <v>652</v>
      </c>
      <c r="C31" s="156" t="s">
        <v>653</v>
      </c>
      <c r="D31" s="156" t="s">
        <v>654</v>
      </c>
      <c r="E31" s="156" t="s">
        <v>655</v>
      </c>
      <c r="F31" s="156" t="s">
        <v>656</v>
      </c>
      <c r="G31" s="156" t="s">
        <v>657</v>
      </c>
    </row>
    <row r="32" spans="1:7">
      <c r="A32" s="157" t="s">
        <v>658</v>
      </c>
      <c r="B32" s="156" t="s">
        <v>34</v>
      </c>
      <c r="C32" s="156" t="s">
        <v>34</v>
      </c>
      <c r="D32" s="156" t="s">
        <v>34</v>
      </c>
      <c r="E32" s="156" t="s">
        <v>34</v>
      </c>
      <c r="F32" s="156" t="s">
        <v>34</v>
      </c>
      <c r="G32" s="156" t="s">
        <v>659</v>
      </c>
    </row>
    <row r="34" spans="1:7" s="153" customFormat="1">
      <c r="A34" s="154"/>
      <c r="B34" s="154"/>
      <c r="C34" s="154"/>
      <c r="D34" s="154"/>
      <c r="E34" s="154"/>
      <c r="F34" s="154"/>
      <c r="G34" s="154"/>
    </row>
    <row r="35" spans="1:7" s="153" customFormat="1" ht="14.5">
      <c r="A35" s="153" t="s">
        <v>660</v>
      </c>
    </row>
    <row r="36" spans="1:7" s="153" customFormat="1" ht="14.5">
      <c r="A36" s="153" t="s">
        <v>661</v>
      </c>
    </row>
    <row r="37" spans="1:7" s="153" customFormat="1" ht="14.5">
      <c r="A37" s="153" t="s">
        <v>662</v>
      </c>
    </row>
    <row r="38" spans="1:7" s="153" customFormat="1" ht="14.5">
      <c r="A38" s="153" t="s">
        <v>663</v>
      </c>
    </row>
    <row r="39" spans="1:7">
      <c r="A39" s="153" t="s">
        <v>664</v>
      </c>
      <c r="B39" s="153"/>
      <c r="C39" s="153"/>
      <c r="D39" s="153"/>
      <c r="E39" s="153"/>
      <c r="F39" s="153"/>
      <c r="G39" s="153"/>
    </row>
  </sheetData>
  <pageMargins left="0.11811023622047245" right="0.11811023622047245" top="7.874015748031496E-2" bottom="7.874015748031496E-2" header="0" footer="0"/>
  <pageSetup paperSize="8" orientation="landscape"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44"/>
  <sheetViews>
    <sheetView workbookViewId="0">
      <selection activeCell="E33" sqref="E33"/>
    </sheetView>
  </sheetViews>
  <sheetFormatPr defaultRowHeight="14.5"/>
  <cols>
    <col min="1" max="1" width="3.453125" customWidth="1"/>
    <col min="2" max="2" width="32.1796875" customWidth="1"/>
  </cols>
  <sheetData>
    <row r="1" spans="1:19">
      <c r="A1" s="48" t="s">
        <v>52</v>
      </c>
      <c r="G1" s="26"/>
      <c r="H1" s="26"/>
      <c r="I1" s="26"/>
      <c r="J1" s="26"/>
      <c r="K1" s="26"/>
      <c r="L1" s="26"/>
      <c r="M1" s="26"/>
      <c r="N1" s="26"/>
      <c r="O1" s="26"/>
      <c r="P1" s="26"/>
      <c r="Q1" s="26"/>
      <c r="R1" s="26"/>
      <c r="S1" s="26"/>
    </row>
    <row r="2" spans="1:19" ht="54" customHeight="1">
      <c r="B2" s="231" t="s">
        <v>521</v>
      </c>
      <c r="C2" s="231"/>
      <c r="D2" s="231"/>
      <c r="E2" s="231"/>
      <c r="F2" s="231"/>
      <c r="G2" s="231"/>
      <c r="H2" s="231"/>
      <c r="I2" s="231"/>
      <c r="J2" s="231"/>
      <c r="K2" s="231"/>
      <c r="L2" s="231"/>
      <c r="M2" s="231"/>
      <c r="N2" s="231"/>
      <c r="O2" s="231"/>
      <c r="P2" s="231"/>
      <c r="Q2" s="231"/>
      <c r="R2" s="231"/>
      <c r="S2" s="231"/>
    </row>
    <row r="3" spans="1:19" ht="86.25" customHeight="1">
      <c r="B3" s="47"/>
      <c r="C3" s="232" t="s">
        <v>518</v>
      </c>
      <c r="D3" s="233"/>
      <c r="E3" s="233"/>
      <c r="F3" s="233"/>
      <c r="G3" s="233"/>
      <c r="H3" s="233"/>
      <c r="I3" s="233"/>
      <c r="J3" s="233"/>
      <c r="K3" s="233"/>
      <c r="L3" s="233"/>
      <c r="M3" s="233"/>
      <c r="N3" s="233"/>
      <c r="O3" s="233"/>
      <c r="P3" s="233"/>
      <c r="Q3" s="233"/>
      <c r="R3" s="233"/>
      <c r="S3" s="233"/>
    </row>
    <row r="4" spans="1:19">
      <c r="B4" s="88" t="s">
        <v>114</v>
      </c>
      <c r="C4" s="26"/>
      <c r="D4" s="26"/>
      <c r="E4" s="26"/>
      <c r="F4" s="26"/>
      <c r="G4" s="26"/>
      <c r="H4" s="26"/>
      <c r="I4" s="26"/>
      <c r="J4" s="26"/>
      <c r="K4" s="26"/>
      <c r="L4" s="26"/>
      <c r="M4" s="26"/>
      <c r="N4" s="26"/>
      <c r="O4" s="26"/>
      <c r="P4" s="26"/>
      <c r="Q4" s="26"/>
      <c r="R4" s="26"/>
      <c r="S4" s="26"/>
    </row>
    <row r="5" spans="1:19" ht="9.75" customHeight="1">
      <c r="B5" s="47"/>
      <c r="C5" s="26"/>
      <c r="D5" s="26"/>
      <c r="E5" s="26"/>
      <c r="F5" s="26"/>
      <c r="G5" s="26"/>
      <c r="H5" s="26"/>
      <c r="I5" s="26"/>
      <c r="J5" s="26"/>
      <c r="K5" s="26"/>
      <c r="L5" s="26"/>
      <c r="M5" s="26"/>
      <c r="N5" s="26"/>
      <c r="O5" s="26"/>
      <c r="P5" s="26"/>
      <c r="Q5" s="26"/>
      <c r="R5" s="26"/>
      <c r="S5" s="26"/>
    </row>
    <row r="6" spans="1:19">
      <c r="B6" s="47" t="s">
        <v>122</v>
      </c>
      <c r="C6" s="26"/>
      <c r="D6" s="26"/>
      <c r="E6" s="26"/>
      <c r="F6" s="26"/>
      <c r="G6" s="26"/>
      <c r="H6" s="26"/>
      <c r="I6" s="26"/>
      <c r="J6" s="26"/>
      <c r="K6" s="26"/>
      <c r="L6" s="26"/>
      <c r="M6" s="26"/>
      <c r="N6" s="26"/>
      <c r="O6" s="26"/>
      <c r="P6" s="26"/>
      <c r="Q6" s="26"/>
      <c r="R6" s="26"/>
      <c r="S6" s="26"/>
    </row>
    <row r="7" spans="1:19">
      <c r="B7" s="47" t="s">
        <v>121</v>
      </c>
      <c r="C7" s="26"/>
      <c r="D7" s="26"/>
      <c r="E7" s="26"/>
      <c r="F7" s="26"/>
      <c r="G7" s="26"/>
      <c r="H7" s="26"/>
      <c r="I7" s="26"/>
      <c r="J7" s="26"/>
      <c r="K7" s="26"/>
      <c r="L7" s="26"/>
      <c r="M7" s="26"/>
      <c r="N7" s="26"/>
      <c r="O7" s="26"/>
      <c r="P7" s="26"/>
      <c r="Q7" s="26"/>
      <c r="R7" s="26"/>
      <c r="S7" s="26"/>
    </row>
    <row r="8" spans="1:19">
      <c r="B8" s="47" t="s">
        <v>120</v>
      </c>
      <c r="C8" s="26"/>
      <c r="D8" s="26"/>
      <c r="E8" s="26"/>
      <c r="F8" s="26"/>
      <c r="G8" s="26"/>
      <c r="H8" s="26"/>
      <c r="I8" s="26"/>
      <c r="J8" s="26"/>
      <c r="K8" s="26"/>
      <c r="L8" s="26"/>
      <c r="M8" s="26"/>
      <c r="N8" s="26"/>
      <c r="O8" s="26"/>
      <c r="P8" s="26"/>
      <c r="Q8" s="26"/>
      <c r="R8" s="26"/>
      <c r="S8" s="26"/>
    </row>
    <row r="9" spans="1:19">
      <c r="B9" s="47" t="s">
        <v>119</v>
      </c>
      <c r="C9" s="26"/>
      <c r="D9" s="26"/>
      <c r="E9" s="26"/>
      <c r="F9" s="26"/>
      <c r="G9" s="26"/>
      <c r="H9" s="26"/>
      <c r="I9" s="26"/>
      <c r="J9" s="26"/>
      <c r="K9" s="26"/>
      <c r="L9" s="26"/>
      <c r="M9" s="26"/>
      <c r="N9" s="26"/>
      <c r="O9" s="26"/>
      <c r="P9" s="26"/>
      <c r="Q9" s="26"/>
      <c r="R9" s="26"/>
      <c r="S9" s="26"/>
    </row>
    <row r="10" spans="1:19">
      <c r="B10" s="47" t="s">
        <v>123</v>
      </c>
      <c r="C10" s="26"/>
      <c r="D10" s="26"/>
      <c r="E10" s="26"/>
      <c r="F10" s="26"/>
      <c r="G10" s="26"/>
      <c r="H10" s="26"/>
      <c r="I10" s="26"/>
      <c r="J10" s="26"/>
      <c r="K10" s="26"/>
      <c r="L10" s="26"/>
      <c r="M10" s="26"/>
      <c r="N10" s="26"/>
      <c r="O10" s="26"/>
      <c r="P10" s="26"/>
      <c r="Q10" s="26"/>
      <c r="R10" s="26"/>
      <c r="S10" s="26"/>
    </row>
    <row r="11" spans="1:19">
      <c r="B11" s="47"/>
      <c r="C11" s="26"/>
      <c r="D11" s="26"/>
      <c r="E11" s="26"/>
      <c r="F11" s="26"/>
      <c r="G11" s="26"/>
      <c r="H11" s="26"/>
      <c r="I11" s="26"/>
      <c r="J11" s="26"/>
      <c r="K11" s="26"/>
      <c r="L11" s="26"/>
      <c r="M11" s="26"/>
      <c r="N11" s="26"/>
      <c r="O11" s="26"/>
      <c r="P11" s="26"/>
      <c r="Q11" s="26"/>
      <c r="R11" s="26"/>
      <c r="S11" s="26"/>
    </row>
    <row r="12" spans="1:19">
      <c r="B12" s="88" t="s">
        <v>115</v>
      </c>
      <c r="C12" s="26"/>
      <c r="D12" s="26"/>
      <c r="E12" s="26"/>
      <c r="F12" s="26"/>
      <c r="G12" s="26"/>
      <c r="H12" s="26"/>
      <c r="I12" s="26"/>
      <c r="J12" s="26"/>
      <c r="K12" s="26"/>
      <c r="L12" s="26"/>
      <c r="M12" s="26"/>
      <c r="N12" s="26"/>
      <c r="O12" s="26"/>
      <c r="P12" s="26"/>
      <c r="Q12" s="26"/>
      <c r="R12" s="26"/>
      <c r="S12" s="26"/>
    </row>
    <row r="13" spans="1:19" ht="10.5" customHeight="1">
      <c r="B13" s="47"/>
      <c r="C13" s="26"/>
      <c r="D13" s="26"/>
      <c r="E13" s="26"/>
      <c r="F13" s="26"/>
      <c r="G13" s="26"/>
      <c r="H13" s="26"/>
      <c r="I13" s="26"/>
      <c r="J13" s="26"/>
      <c r="K13" s="26"/>
      <c r="L13" s="26"/>
      <c r="M13" s="26"/>
      <c r="N13" s="26"/>
      <c r="O13" s="26"/>
      <c r="P13" s="26"/>
      <c r="Q13" s="26"/>
      <c r="R13" s="26"/>
      <c r="S13" s="26"/>
    </row>
    <row r="14" spans="1:19">
      <c r="B14" s="47" t="s">
        <v>116</v>
      </c>
      <c r="C14" s="26"/>
      <c r="D14" s="26"/>
      <c r="E14" s="26"/>
      <c r="F14" s="26"/>
      <c r="G14" s="26"/>
      <c r="H14" s="26"/>
      <c r="I14" s="26"/>
      <c r="J14" s="26"/>
      <c r="K14" s="26"/>
      <c r="L14" s="26"/>
      <c r="M14" s="26"/>
      <c r="N14" s="26"/>
      <c r="O14" s="26"/>
      <c r="P14" s="26"/>
      <c r="Q14" s="26"/>
      <c r="R14" s="26"/>
      <c r="S14" s="26"/>
    </row>
    <row r="15" spans="1:19">
      <c r="B15" s="47" t="s">
        <v>117</v>
      </c>
      <c r="C15" s="26"/>
      <c r="D15" s="26"/>
      <c r="E15" s="26"/>
      <c r="F15" s="26"/>
      <c r="G15" s="26"/>
      <c r="H15" s="26"/>
      <c r="I15" s="26"/>
      <c r="J15" s="26"/>
      <c r="K15" s="26"/>
      <c r="L15" s="26"/>
      <c r="M15" s="26"/>
      <c r="N15" s="26"/>
      <c r="O15" s="26"/>
      <c r="P15" s="26"/>
      <c r="Q15" s="26"/>
      <c r="R15" s="26"/>
      <c r="S15" s="26"/>
    </row>
    <row r="16" spans="1:19">
      <c r="B16" s="47" t="s">
        <v>128</v>
      </c>
      <c r="C16" s="26"/>
      <c r="D16" s="26"/>
      <c r="E16" s="26"/>
      <c r="F16" s="26"/>
      <c r="G16" s="26"/>
      <c r="H16" s="26"/>
      <c r="I16" s="26"/>
      <c r="J16" s="26"/>
      <c r="K16" s="26"/>
      <c r="L16" s="26"/>
      <c r="M16" s="26"/>
      <c r="N16" s="26"/>
      <c r="O16" s="26"/>
      <c r="P16" s="26"/>
      <c r="Q16" s="26"/>
      <c r="R16" s="26"/>
      <c r="S16" s="26"/>
    </row>
    <row r="17" spans="2:19">
      <c r="B17" s="47" t="s">
        <v>130</v>
      </c>
      <c r="C17" s="26"/>
      <c r="D17" s="26"/>
      <c r="E17" s="26"/>
      <c r="F17" s="26"/>
      <c r="G17" s="26"/>
      <c r="H17" s="26"/>
      <c r="I17" s="26"/>
      <c r="J17" s="26"/>
      <c r="K17" s="26"/>
      <c r="L17" s="26"/>
      <c r="M17" s="26"/>
      <c r="N17" s="26"/>
      <c r="O17" s="26"/>
      <c r="P17" s="26"/>
      <c r="Q17" s="26"/>
      <c r="R17" s="26"/>
      <c r="S17" s="26"/>
    </row>
    <row r="18" spans="2:19">
      <c r="B18" s="47" t="s">
        <v>112</v>
      </c>
      <c r="C18" s="26"/>
      <c r="D18" s="26"/>
      <c r="E18" s="26"/>
      <c r="F18" s="26"/>
      <c r="G18" s="26"/>
      <c r="H18" s="26"/>
      <c r="I18" s="26"/>
      <c r="J18" s="26"/>
      <c r="K18" s="26"/>
      <c r="L18" s="26"/>
      <c r="M18" s="26"/>
      <c r="N18" s="26"/>
      <c r="O18" s="26"/>
      <c r="P18" s="26"/>
      <c r="Q18" s="26"/>
      <c r="R18" s="26"/>
      <c r="S18" s="26"/>
    </row>
    <row r="19" spans="2:19">
      <c r="B19" s="47" t="s">
        <v>111</v>
      </c>
      <c r="C19" s="26"/>
      <c r="D19" s="26"/>
      <c r="E19" s="26"/>
      <c r="F19" s="26"/>
      <c r="G19" s="26"/>
      <c r="H19" s="26"/>
      <c r="I19" s="26"/>
      <c r="J19" s="26"/>
      <c r="K19" s="26"/>
      <c r="L19" s="26"/>
      <c r="M19" s="26"/>
      <c r="N19" s="26"/>
      <c r="O19" s="26"/>
      <c r="P19" s="26"/>
      <c r="Q19" s="26"/>
      <c r="R19" s="26"/>
      <c r="S19" s="26"/>
    </row>
    <row r="20" spans="2:19" ht="29">
      <c r="B20" s="87" t="s">
        <v>519</v>
      </c>
      <c r="C20" s="26"/>
      <c r="D20" s="26"/>
      <c r="E20" s="26"/>
      <c r="F20" s="26"/>
      <c r="G20" s="26"/>
      <c r="H20" s="26"/>
      <c r="I20" s="26"/>
      <c r="J20" s="26"/>
      <c r="K20" s="26"/>
      <c r="L20" s="26"/>
      <c r="M20" s="26"/>
      <c r="N20" s="26"/>
      <c r="O20" s="26"/>
      <c r="P20" s="26"/>
      <c r="Q20" s="26"/>
      <c r="R20" s="26"/>
      <c r="S20" s="26"/>
    </row>
    <row r="21" spans="2:19">
      <c r="B21" s="87" t="s">
        <v>520</v>
      </c>
      <c r="C21" s="26"/>
      <c r="D21" s="26"/>
      <c r="E21" s="26"/>
      <c r="F21" s="26"/>
      <c r="G21" s="26"/>
      <c r="H21" s="26"/>
      <c r="I21" s="26"/>
      <c r="J21" s="26"/>
      <c r="K21" s="26"/>
      <c r="L21" s="26"/>
      <c r="M21" s="26"/>
      <c r="N21" s="26"/>
      <c r="O21" s="26"/>
      <c r="P21" s="26"/>
      <c r="Q21" s="26"/>
      <c r="R21" s="26"/>
      <c r="S21" s="26"/>
    </row>
    <row r="22" spans="2:19">
      <c r="B22" s="87"/>
      <c r="C22" s="26"/>
      <c r="D22" s="26"/>
      <c r="E22" s="26"/>
      <c r="F22" s="26"/>
      <c r="G22" s="26"/>
      <c r="H22" s="26"/>
      <c r="I22" s="26"/>
      <c r="J22" s="26"/>
      <c r="K22" s="26"/>
      <c r="L22" s="26"/>
      <c r="M22" s="26"/>
      <c r="N22" s="26"/>
      <c r="O22" s="26"/>
      <c r="P22" s="26"/>
      <c r="Q22" s="26"/>
      <c r="R22" s="26"/>
      <c r="S22" s="26"/>
    </row>
    <row r="23" spans="2:19">
      <c r="B23" s="88" t="s">
        <v>118</v>
      </c>
      <c r="C23" s="26"/>
      <c r="D23" s="26"/>
      <c r="E23" s="26"/>
      <c r="F23" s="26"/>
      <c r="G23" s="26"/>
      <c r="H23" s="26"/>
      <c r="I23" s="26"/>
      <c r="J23" s="26"/>
      <c r="K23" s="26"/>
      <c r="L23" s="26"/>
      <c r="M23" s="26"/>
      <c r="N23" s="26"/>
      <c r="O23" s="26"/>
      <c r="P23" s="26"/>
      <c r="Q23" s="26"/>
      <c r="R23" s="26"/>
      <c r="S23" s="26"/>
    </row>
    <row r="24" spans="2:19">
      <c r="B24" s="47"/>
      <c r="C24" s="26"/>
      <c r="D24" s="26"/>
      <c r="E24" s="26"/>
      <c r="F24" s="26"/>
      <c r="G24" s="26"/>
      <c r="H24" s="26"/>
      <c r="I24" s="26"/>
      <c r="J24" s="26"/>
      <c r="K24" s="26"/>
      <c r="L24" s="26"/>
      <c r="M24" s="26"/>
      <c r="N24" s="26"/>
      <c r="O24" s="26"/>
      <c r="P24" s="26"/>
      <c r="Q24" s="26"/>
      <c r="R24" s="26"/>
      <c r="S24" s="26"/>
    </row>
    <row r="25" spans="2:19">
      <c r="B25" s="47" t="s">
        <v>127</v>
      </c>
      <c r="C25" s="26"/>
      <c r="D25" s="26"/>
      <c r="E25" s="26"/>
      <c r="F25" s="26"/>
      <c r="G25" s="26"/>
      <c r="H25" s="26"/>
      <c r="I25" s="26"/>
      <c r="J25" s="26"/>
      <c r="K25" s="26"/>
      <c r="L25" s="26"/>
      <c r="M25" s="26"/>
      <c r="N25" s="26"/>
      <c r="O25" s="26"/>
      <c r="P25" s="26"/>
      <c r="Q25" s="26"/>
      <c r="R25" s="26"/>
      <c r="S25" s="26"/>
    </row>
    <row r="26" spans="2:19">
      <c r="B26" s="47" t="s">
        <v>126</v>
      </c>
      <c r="C26" s="26"/>
      <c r="D26" s="26"/>
      <c r="E26" s="26"/>
      <c r="F26" s="26"/>
      <c r="G26" s="26"/>
      <c r="H26" s="26"/>
      <c r="I26" s="26"/>
      <c r="J26" s="26"/>
      <c r="K26" s="26"/>
      <c r="L26" s="26"/>
      <c r="M26" s="26"/>
      <c r="N26" s="26"/>
      <c r="O26" s="26"/>
      <c r="P26" s="26"/>
      <c r="Q26" s="26"/>
      <c r="R26" s="26"/>
      <c r="S26" s="26"/>
    </row>
    <row r="27" spans="2:19">
      <c r="B27" s="47" t="s">
        <v>125</v>
      </c>
      <c r="C27" s="26"/>
      <c r="D27" s="26"/>
      <c r="E27" s="26"/>
      <c r="F27" s="26"/>
      <c r="G27" s="26"/>
      <c r="H27" s="26"/>
      <c r="I27" s="26"/>
      <c r="J27" s="26"/>
      <c r="K27" s="26"/>
      <c r="L27" s="26"/>
      <c r="M27" s="26"/>
      <c r="N27" s="26"/>
      <c r="O27" s="26"/>
      <c r="P27" s="26"/>
      <c r="Q27" s="26"/>
      <c r="R27" s="26"/>
      <c r="S27" s="26"/>
    </row>
    <row r="28" spans="2:19">
      <c r="B28" s="47" t="s">
        <v>124</v>
      </c>
      <c r="C28" s="26"/>
      <c r="D28" s="26"/>
      <c r="E28" s="26"/>
      <c r="F28" s="26"/>
      <c r="G28" s="26"/>
      <c r="H28" s="26"/>
      <c r="I28" s="26"/>
      <c r="J28" s="26"/>
      <c r="K28" s="26"/>
      <c r="L28" s="26"/>
      <c r="M28" s="26"/>
      <c r="N28" s="26"/>
      <c r="O28" s="26"/>
      <c r="P28" s="26"/>
      <c r="Q28" s="26"/>
      <c r="R28" s="26"/>
      <c r="S28" s="26"/>
    </row>
    <row r="29" spans="2:19" ht="18.75" customHeight="1">
      <c r="B29" s="47" t="s">
        <v>129</v>
      </c>
      <c r="C29" s="26"/>
      <c r="D29" s="26"/>
      <c r="E29" s="26"/>
      <c r="F29" s="26"/>
      <c r="G29" s="26"/>
      <c r="H29" s="26"/>
      <c r="I29" s="26"/>
      <c r="J29" s="26"/>
      <c r="K29" s="26"/>
      <c r="L29" s="26"/>
      <c r="M29" s="26"/>
      <c r="N29" s="26"/>
      <c r="O29" s="26"/>
      <c r="P29" s="26"/>
      <c r="Q29" s="26"/>
      <c r="R29" s="26"/>
      <c r="S29" s="26"/>
    </row>
    <row r="30" spans="2:19">
      <c r="B30" s="47"/>
      <c r="C30" s="26"/>
      <c r="D30" s="26"/>
      <c r="E30" s="26"/>
      <c r="F30" s="26"/>
      <c r="G30" s="26"/>
      <c r="H30" s="26"/>
      <c r="I30" s="26"/>
      <c r="J30" s="26"/>
      <c r="K30" s="26"/>
      <c r="L30" s="26"/>
      <c r="M30" s="26"/>
      <c r="N30" s="26"/>
      <c r="O30" s="26"/>
      <c r="P30" s="26"/>
      <c r="Q30" s="26"/>
      <c r="R30" s="26"/>
      <c r="S30" s="26"/>
    </row>
    <row r="31" spans="2:19">
      <c r="B31" s="88" t="s">
        <v>153</v>
      </c>
      <c r="C31" s="26"/>
      <c r="D31" s="26"/>
      <c r="E31" s="26"/>
      <c r="F31" s="26"/>
      <c r="G31" s="26"/>
      <c r="H31" s="26"/>
      <c r="I31" s="26"/>
      <c r="J31" s="26"/>
      <c r="K31" s="26"/>
      <c r="L31" s="26"/>
      <c r="M31" s="26"/>
      <c r="N31" s="26"/>
      <c r="O31" s="26"/>
      <c r="P31" s="26"/>
      <c r="Q31" s="26"/>
      <c r="R31" s="26"/>
      <c r="S31" s="26"/>
    </row>
    <row r="32" spans="2:19">
      <c r="B32" s="47"/>
      <c r="C32" s="26"/>
      <c r="D32" s="26"/>
      <c r="E32" s="26"/>
      <c r="F32" s="26"/>
      <c r="G32" s="26"/>
      <c r="H32" s="26"/>
      <c r="I32" s="26"/>
      <c r="J32" s="26"/>
      <c r="K32" s="26"/>
      <c r="L32" s="26"/>
      <c r="M32" s="26"/>
      <c r="N32" s="26"/>
      <c r="O32" s="26"/>
      <c r="P32" s="26"/>
      <c r="Q32" s="26"/>
      <c r="R32" s="26"/>
      <c r="S32" s="26"/>
    </row>
    <row r="33" spans="2:19">
      <c r="B33" s="47" t="s">
        <v>131</v>
      </c>
      <c r="C33" s="26"/>
      <c r="D33" s="26"/>
      <c r="E33" s="26"/>
      <c r="F33" s="26"/>
      <c r="G33" s="26"/>
      <c r="H33" s="26"/>
      <c r="I33" s="26"/>
      <c r="J33" s="26"/>
      <c r="K33" s="26"/>
      <c r="L33" s="26"/>
      <c r="M33" s="26"/>
      <c r="N33" s="26"/>
      <c r="O33" s="26"/>
      <c r="P33" s="26"/>
      <c r="Q33" s="26"/>
      <c r="R33" s="26"/>
      <c r="S33" s="26"/>
    </row>
    <row r="34" spans="2:19">
      <c r="B34" s="47" t="s">
        <v>132</v>
      </c>
      <c r="C34" s="26"/>
      <c r="D34" s="26"/>
      <c r="E34" s="26"/>
      <c r="F34" s="26"/>
      <c r="G34" s="26"/>
      <c r="H34" s="26"/>
      <c r="I34" s="26"/>
      <c r="J34" s="26"/>
      <c r="K34" s="26"/>
      <c r="L34" s="26"/>
      <c r="M34" s="26"/>
      <c r="N34" s="26"/>
      <c r="O34" s="26"/>
      <c r="P34" s="26"/>
      <c r="Q34" s="26"/>
      <c r="R34" s="26"/>
      <c r="S34" s="26"/>
    </row>
    <row r="35" spans="2:19">
      <c r="B35" s="47" t="s">
        <v>62</v>
      </c>
      <c r="C35" s="26"/>
      <c r="D35" s="26"/>
      <c r="E35" s="26"/>
      <c r="F35" s="26"/>
      <c r="G35" s="26"/>
      <c r="H35" s="26"/>
      <c r="I35" s="26"/>
      <c r="J35" s="26"/>
      <c r="K35" s="26"/>
      <c r="L35" s="26"/>
      <c r="M35" s="26"/>
      <c r="N35" s="26"/>
      <c r="O35" s="26"/>
      <c r="P35" s="26"/>
      <c r="Q35" s="26"/>
      <c r="R35" s="26"/>
      <c r="S35" s="26"/>
    </row>
    <row r="36" spans="2:19">
      <c r="B36" s="47"/>
      <c r="C36" s="26"/>
      <c r="D36" s="26"/>
      <c r="E36" s="26"/>
      <c r="F36" s="26"/>
      <c r="G36" s="26"/>
      <c r="H36" s="26"/>
      <c r="I36" s="26"/>
      <c r="J36" s="26"/>
      <c r="K36" s="26"/>
      <c r="L36" s="26"/>
      <c r="M36" s="26"/>
      <c r="N36" s="26"/>
      <c r="O36" s="26"/>
      <c r="P36" s="26"/>
      <c r="Q36" s="26"/>
      <c r="R36" s="26"/>
      <c r="S36" s="26"/>
    </row>
    <row r="37" spans="2:19">
      <c r="B37" s="47"/>
      <c r="C37" s="26"/>
      <c r="D37" s="26"/>
      <c r="E37" s="26"/>
      <c r="F37" s="26"/>
      <c r="G37" s="26"/>
      <c r="H37" s="26"/>
      <c r="I37" s="26"/>
      <c r="J37" s="26"/>
      <c r="K37" s="26"/>
      <c r="L37" s="26"/>
      <c r="M37" s="26"/>
      <c r="N37" s="26"/>
      <c r="O37" s="26"/>
      <c r="P37" s="26"/>
      <c r="Q37" s="26"/>
      <c r="R37" s="26"/>
      <c r="S37" s="26"/>
    </row>
    <row r="38" spans="2:19">
      <c r="B38" s="47"/>
      <c r="C38" s="26"/>
      <c r="D38" s="26"/>
      <c r="E38" s="26"/>
      <c r="F38" s="26"/>
      <c r="G38" s="26"/>
      <c r="H38" s="26"/>
      <c r="I38" s="26"/>
      <c r="J38" s="26"/>
      <c r="K38" s="26"/>
      <c r="L38" s="26"/>
      <c r="M38" s="26"/>
      <c r="N38" s="26"/>
      <c r="O38" s="26"/>
      <c r="P38" s="26"/>
      <c r="Q38" s="26"/>
      <c r="R38" s="26"/>
      <c r="S38" s="26"/>
    </row>
    <row r="39" spans="2:19">
      <c r="B39" s="47"/>
      <c r="C39" s="26"/>
      <c r="D39" s="26"/>
      <c r="E39" s="26"/>
      <c r="F39" s="26"/>
      <c r="G39" s="26"/>
      <c r="H39" s="26"/>
      <c r="I39" s="26"/>
      <c r="J39" s="26"/>
      <c r="K39" s="26"/>
      <c r="L39" s="26"/>
      <c r="M39" s="26"/>
      <c r="N39" s="26"/>
      <c r="O39" s="26"/>
      <c r="P39" s="26"/>
      <c r="Q39" s="26"/>
      <c r="R39" s="26"/>
      <c r="S39" s="26"/>
    </row>
    <row r="40" spans="2:19" ht="34.5" customHeight="1">
      <c r="B40" s="47"/>
      <c r="C40" s="26"/>
      <c r="D40" s="26"/>
      <c r="E40" s="26"/>
      <c r="F40" s="26"/>
      <c r="G40" s="26"/>
      <c r="H40" s="26"/>
      <c r="I40" s="26"/>
      <c r="J40" s="26"/>
      <c r="K40" s="26"/>
      <c r="L40" s="26"/>
      <c r="M40" s="26"/>
      <c r="N40" s="26"/>
      <c r="O40" s="26"/>
      <c r="P40" s="26"/>
      <c r="Q40" s="26"/>
      <c r="R40" s="26"/>
      <c r="S40" s="26"/>
    </row>
    <row r="41" spans="2:19">
      <c r="B41" s="47"/>
      <c r="C41" s="26"/>
      <c r="D41" s="26"/>
      <c r="E41" s="26"/>
      <c r="F41" s="26"/>
      <c r="G41" s="26"/>
      <c r="H41" s="26"/>
      <c r="I41" s="26"/>
      <c r="J41" s="26"/>
      <c r="K41" s="26"/>
      <c r="L41" s="26"/>
      <c r="M41" s="26"/>
      <c r="N41" s="26"/>
      <c r="O41" s="26"/>
      <c r="P41" s="26"/>
      <c r="Q41" s="26"/>
      <c r="R41" s="26"/>
      <c r="S41" s="26"/>
    </row>
    <row r="42" spans="2:19">
      <c r="B42" s="47"/>
      <c r="C42" s="26"/>
      <c r="D42" s="26"/>
      <c r="E42" s="26"/>
      <c r="F42" s="26"/>
      <c r="G42" s="26"/>
      <c r="H42" s="26"/>
      <c r="I42" s="26"/>
      <c r="J42" s="26"/>
      <c r="K42" s="26"/>
      <c r="L42" s="26"/>
      <c r="M42" s="26"/>
      <c r="N42" s="26"/>
      <c r="O42" s="26"/>
      <c r="P42" s="26"/>
      <c r="Q42" s="26"/>
      <c r="R42" s="26"/>
      <c r="S42" s="26"/>
    </row>
    <row r="43" spans="2:19">
      <c r="B43" s="47"/>
      <c r="C43" s="26"/>
      <c r="D43" s="26"/>
      <c r="E43" s="26"/>
      <c r="F43" s="26"/>
      <c r="G43" s="26"/>
      <c r="H43" s="26"/>
      <c r="I43" s="26"/>
      <c r="J43" s="26"/>
      <c r="K43" s="26"/>
      <c r="L43" s="26"/>
      <c r="M43" s="26"/>
      <c r="N43" s="26"/>
      <c r="O43" s="26"/>
      <c r="P43" s="26"/>
      <c r="Q43" s="26"/>
      <c r="R43" s="26"/>
      <c r="S43" s="26"/>
    </row>
    <row r="44" spans="2:19">
      <c r="B44" s="87"/>
      <c r="C44" s="26"/>
      <c r="D44" s="26"/>
      <c r="E44" s="26"/>
      <c r="F44" s="26"/>
      <c r="G44" s="26"/>
      <c r="H44" s="26"/>
      <c r="I44" s="26"/>
      <c r="J44" s="26"/>
      <c r="K44" s="26"/>
      <c r="L44" s="26"/>
      <c r="M44" s="26"/>
      <c r="N44" s="26"/>
      <c r="O44" s="26"/>
      <c r="P44" s="26"/>
      <c r="Q44" s="26"/>
      <c r="R44" s="26"/>
      <c r="S44" s="26"/>
    </row>
  </sheetData>
  <mergeCells count="2">
    <mergeCell ref="B2:S2"/>
    <mergeCell ref="C3:S3"/>
  </mergeCells>
  <hyperlinks>
    <hyperlink ref="A1" location="Instructions!A1" display="go back"/>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U34"/>
  <sheetViews>
    <sheetView workbookViewId="0">
      <selection activeCell="X22" sqref="X22"/>
    </sheetView>
  </sheetViews>
  <sheetFormatPr defaultRowHeight="14.5"/>
  <cols>
    <col min="1" max="1" width="3" customWidth="1"/>
  </cols>
  <sheetData>
    <row r="1" spans="1:21">
      <c r="A1" s="48" t="s">
        <v>52</v>
      </c>
      <c r="B1" s="48"/>
    </row>
    <row r="2" spans="1:21" ht="2.25" customHeight="1"/>
    <row r="3" spans="1:21" ht="39.75" customHeight="1">
      <c r="B3" s="234" t="s">
        <v>133</v>
      </c>
      <c r="C3" s="231"/>
      <c r="D3" s="231"/>
      <c r="E3" s="231"/>
      <c r="F3" s="231"/>
      <c r="G3" s="231"/>
      <c r="H3" s="231"/>
      <c r="I3" s="231"/>
      <c r="J3" s="231"/>
      <c r="K3" s="231"/>
      <c r="L3" s="231"/>
      <c r="M3" s="231"/>
      <c r="N3" s="231"/>
      <c r="O3" s="231"/>
      <c r="P3" s="231"/>
      <c r="Q3" s="231"/>
      <c r="R3" s="231"/>
      <c r="S3" s="231"/>
      <c r="T3" s="231"/>
      <c r="U3" s="231"/>
    </row>
    <row r="4" spans="1:21">
      <c r="B4" s="47"/>
      <c r="C4" s="47"/>
      <c r="D4" s="47"/>
      <c r="E4" s="47"/>
      <c r="F4" s="47"/>
      <c r="G4" s="47"/>
      <c r="H4" s="47"/>
      <c r="I4" s="47"/>
      <c r="J4" s="47"/>
      <c r="K4" s="47"/>
      <c r="L4" s="47"/>
      <c r="M4" s="47"/>
      <c r="N4" s="47"/>
      <c r="O4" s="47"/>
      <c r="P4" s="47"/>
      <c r="Q4" s="47"/>
      <c r="R4" s="47"/>
      <c r="S4" s="47"/>
      <c r="T4" s="47"/>
      <c r="U4" s="47"/>
    </row>
    <row r="5" spans="1:21">
      <c r="B5" s="47"/>
      <c r="C5" s="47"/>
      <c r="D5" s="47"/>
      <c r="E5" s="47"/>
      <c r="F5" s="47"/>
      <c r="G5" s="47"/>
      <c r="H5" s="47"/>
      <c r="I5" s="47"/>
      <c r="J5" s="47"/>
      <c r="K5" s="47"/>
      <c r="L5" s="47"/>
      <c r="M5" s="47"/>
      <c r="N5" s="47"/>
      <c r="O5" s="47"/>
      <c r="P5" s="47"/>
      <c r="Q5" s="47"/>
      <c r="R5" s="47"/>
      <c r="S5" s="47"/>
      <c r="T5" s="47"/>
      <c r="U5" s="47"/>
    </row>
    <row r="6" spans="1:21">
      <c r="B6" s="47"/>
      <c r="C6" s="47"/>
      <c r="D6" s="47"/>
      <c r="E6" s="47"/>
      <c r="F6" s="47"/>
      <c r="G6" s="47"/>
      <c r="H6" s="47"/>
      <c r="I6" s="47"/>
      <c r="J6" s="47"/>
      <c r="K6" s="47"/>
      <c r="L6" s="47"/>
      <c r="M6" s="47"/>
      <c r="N6" s="47"/>
      <c r="O6" s="47"/>
      <c r="P6" s="47"/>
      <c r="Q6" s="47"/>
      <c r="R6" s="47"/>
      <c r="S6" s="47"/>
      <c r="T6" s="47"/>
      <c r="U6" s="47"/>
    </row>
    <row r="7" spans="1:21">
      <c r="B7" s="47"/>
      <c r="C7" s="47"/>
      <c r="D7" s="47"/>
      <c r="E7" s="47"/>
      <c r="F7" s="47"/>
      <c r="G7" s="47"/>
      <c r="H7" s="47"/>
      <c r="I7" s="47"/>
      <c r="J7" s="47"/>
      <c r="K7" s="47"/>
      <c r="L7" s="47"/>
      <c r="M7" s="47"/>
      <c r="N7" s="47"/>
      <c r="O7" s="47"/>
      <c r="P7" s="47"/>
      <c r="Q7" s="47"/>
      <c r="R7" s="47"/>
      <c r="S7" s="47"/>
      <c r="T7" s="47"/>
      <c r="U7" s="47"/>
    </row>
    <row r="8" spans="1:21">
      <c r="B8" s="47"/>
      <c r="C8" s="47"/>
      <c r="D8" s="47"/>
      <c r="E8" s="47"/>
      <c r="F8" s="47"/>
      <c r="G8" s="47"/>
      <c r="H8" s="47"/>
      <c r="I8" s="47"/>
      <c r="J8" s="47"/>
      <c r="K8" s="47"/>
      <c r="L8" s="47"/>
      <c r="M8" s="47"/>
      <c r="N8" s="47"/>
      <c r="O8" s="47"/>
      <c r="P8" s="47"/>
      <c r="Q8" s="47"/>
      <c r="R8" s="47"/>
      <c r="S8" s="47"/>
      <c r="T8" s="47"/>
      <c r="U8" s="47"/>
    </row>
    <row r="9" spans="1:21">
      <c r="B9" s="47"/>
      <c r="C9" s="47"/>
      <c r="D9" s="47"/>
      <c r="E9" s="47"/>
      <c r="F9" s="47"/>
      <c r="G9" s="47"/>
      <c r="H9" s="47"/>
      <c r="I9" s="47"/>
      <c r="J9" s="47"/>
      <c r="K9" s="47"/>
      <c r="L9" s="47"/>
      <c r="M9" s="47"/>
      <c r="N9" s="47"/>
      <c r="O9" s="47"/>
      <c r="P9" s="47"/>
      <c r="Q9" s="47"/>
      <c r="R9" s="47"/>
      <c r="S9" s="47"/>
      <c r="T9" s="47"/>
      <c r="U9" s="47"/>
    </row>
    <row r="10" spans="1:21">
      <c r="B10" s="47"/>
      <c r="C10" s="47"/>
      <c r="D10" s="47"/>
      <c r="E10" s="47"/>
      <c r="F10" s="47"/>
      <c r="G10" s="47"/>
      <c r="H10" s="47"/>
      <c r="I10" s="47"/>
      <c r="J10" s="47"/>
      <c r="K10" s="47"/>
      <c r="L10" s="47"/>
      <c r="M10" s="47"/>
      <c r="N10" s="47"/>
      <c r="O10" s="47"/>
      <c r="P10" s="47"/>
      <c r="Q10" s="47"/>
      <c r="R10" s="47"/>
      <c r="S10" s="47"/>
      <c r="T10" s="47"/>
      <c r="U10" s="47"/>
    </row>
    <row r="11" spans="1:21">
      <c r="B11" s="47"/>
      <c r="C11" s="47"/>
      <c r="D11" s="47"/>
      <c r="E11" s="47"/>
      <c r="F11" s="47"/>
      <c r="G11" s="47"/>
      <c r="H11" s="47"/>
      <c r="I11" s="47"/>
      <c r="J11" s="47"/>
      <c r="K11" s="47"/>
      <c r="L11" s="47"/>
      <c r="M11" s="47"/>
      <c r="N11" s="47"/>
      <c r="O11" s="47"/>
      <c r="P11" s="47"/>
      <c r="Q11" s="47"/>
      <c r="R11" s="47"/>
      <c r="S11" s="47"/>
      <c r="T11" s="47"/>
      <c r="U11" s="47"/>
    </row>
    <row r="12" spans="1:21">
      <c r="B12" s="47"/>
      <c r="C12" s="47"/>
      <c r="D12" s="47"/>
      <c r="E12" s="47"/>
      <c r="F12" s="47"/>
      <c r="G12" s="47"/>
      <c r="H12" s="47"/>
      <c r="I12" s="47"/>
      <c r="J12" s="47"/>
      <c r="K12" s="47"/>
      <c r="L12" s="47"/>
      <c r="M12" s="47"/>
      <c r="N12" s="47"/>
      <c r="O12" s="47"/>
      <c r="P12" s="47"/>
      <c r="Q12" s="47"/>
      <c r="R12" s="47"/>
      <c r="S12" s="47"/>
      <c r="T12" s="47"/>
      <c r="U12" s="47"/>
    </row>
    <row r="13" spans="1:21">
      <c r="B13" s="47"/>
      <c r="C13" s="47"/>
      <c r="D13" s="47"/>
      <c r="E13" s="47"/>
      <c r="F13" s="47"/>
      <c r="G13" s="47"/>
      <c r="H13" s="47"/>
      <c r="I13" s="47"/>
      <c r="J13" s="47"/>
      <c r="K13" s="47"/>
      <c r="L13" s="47"/>
      <c r="M13" s="47"/>
      <c r="N13" s="47"/>
      <c r="O13" s="47"/>
      <c r="P13" s="47"/>
      <c r="Q13" s="47"/>
      <c r="R13" s="47"/>
      <c r="S13" s="47"/>
      <c r="T13" s="47"/>
      <c r="U13" s="47"/>
    </row>
    <row r="14" spans="1:21">
      <c r="B14" s="47"/>
      <c r="C14" s="47"/>
      <c r="D14" s="47"/>
      <c r="E14" s="47"/>
      <c r="F14" s="47"/>
      <c r="G14" s="47"/>
      <c r="H14" s="47"/>
      <c r="I14" s="47"/>
      <c r="J14" s="47"/>
      <c r="K14" s="47"/>
      <c r="L14" s="47"/>
      <c r="M14" s="47"/>
      <c r="N14" s="47"/>
      <c r="O14" s="47"/>
      <c r="P14" s="47"/>
      <c r="Q14" s="47"/>
      <c r="R14" s="47"/>
      <c r="S14" s="47"/>
      <c r="T14" s="47"/>
      <c r="U14" s="47"/>
    </row>
    <row r="15" spans="1:21">
      <c r="B15" s="47"/>
      <c r="C15" s="47"/>
      <c r="D15" s="47"/>
      <c r="E15" s="47"/>
      <c r="F15" s="47"/>
      <c r="G15" s="47"/>
      <c r="H15" s="47"/>
      <c r="I15" s="47"/>
      <c r="J15" s="47"/>
      <c r="K15" s="47"/>
      <c r="L15" s="47"/>
      <c r="M15" s="47"/>
      <c r="N15" s="47"/>
      <c r="O15" s="47"/>
      <c r="P15" s="47"/>
      <c r="Q15" s="47"/>
      <c r="R15" s="47"/>
      <c r="S15" s="47"/>
      <c r="T15" s="47"/>
      <c r="U15" s="47"/>
    </row>
    <row r="16" spans="1:21">
      <c r="B16" s="47"/>
      <c r="C16" s="47"/>
      <c r="D16" s="47"/>
      <c r="E16" s="47"/>
      <c r="F16" s="47"/>
      <c r="G16" s="47"/>
      <c r="H16" s="47"/>
      <c r="I16" s="47"/>
      <c r="J16" s="47"/>
      <c r="K16" s="47"/>
      <c r="L16" s="47"/>
      <c r="M16" s="47"/>
      <c r="N16" s="47"/>
      <c r="O16" s="47"/>
      <c r="P16" s="47"/>
      <c r="Q16" s="47"/>
      <c r="R16" s="47"/>
      <c r="S16" s="47"/>
      <c r="T16" s="47"/>
      <c r="U16" s="47"/>
    </row>
    <row r="17" spans="2:21">
      <c r="B17" s="47"/>
      <c r="C17" s="47"/>
      <c r="D17" s="47"/>
      <c r="E17" s="47"/>
      <c r="F17" s="47"/>
      <c r="G17" s="47"/>
      <c r="H17" s="47"/>
      <c r="I17" s="47"/>
      <c r="J17" s="47"/>
      <c r="K17" s="47"/>
      <c r="L17" s="47"/>
      <c r="M17" s="47"/>
      <c r="N17" s="47"/>
      <c r="O17" s="47"/>
      <c r="P17" s="47"/>
      <c r="Q17" s="47"/>
      <c r="R17" s="47"/>
      <c r="S17" s="47"/>
      <c r="T17" s="47"/>
      <c r="U17" s="47"/>
    </row>
    <row r="18" spans="2:21">
      <c r="B18" s="47"/>
      <c r="C18" s="47"/>
      <c r="D18" s="47"/>
      <c r="E18" s="47"/>
      <c r="F18" s="47"/>
      <c r="G18" s="47"/>
      <c r="H18" s="47"/>
      <c r="I18" s="47"/>
      <c r="J18" s="47"/>
      <c r="K18" s="47"/>
      <c r="L18" s="47"/>
      <c r="M18" s="47"/>
      <c r="N18" s="47"/>
      <c r="O18" s="47"/>
      <c r="P18" s="47"/>
      <c r="Q18" s="47"/>
      <c r="R18" s="47"/>
      <c r="S18" s="47"/>
      <c r="T18" s="47"/>
      <c r="U18" s="47"/>
    </row>
    <row r="19" spans="2:21">
      <c r="B19" s="47"/>
      <c r="C19" s="47"/>
      <c r="D19" s="47"/>
      <c r="E19" s="47"/>
      <c r="F19" s="47"/>
      <c r="G19" s="47"/>
      <c r="H19" s="47"/>
      <c r="I19" s="47"/>
      <c r="J19" s="47"/>
      <c r="K19" s="47"/>
      <c r="L19" s="47"/>
      <c r="M19" s="47"/>
      <c r="N19" s="47"/>
      <c r="O19" s="47"/>
      <c r="P19" s="47"/>
      <c r="Q19" s="47"/>
      <c r="R19" s="47"/>
      <c r="S19" s="47"/>
      <c r="T19" s="47"/>
      <c r="U19" s="47"/>
    </row>
    <row r="20" spans="2:21">
      <c r="B20" s="47"/>
      <c r="C20" s="47"/>
      <c r="D20" s="47"/>
      <c r="E20" s="47"/>
      <c r="F20" s="47"/>
      <c r="G20" s="47"/>
      <c r="H20" s="47"/>
      <c r="I20" s="47"/>
      <c r="J20" s="47"/>
      <c r="K20" s="47"/>
      <c r="L20" s="47"/>
      <c r="M20" s="47"/>
      <c r="N20" s="47"/>
      <c r="O20" s="47"/>
      <c r="P20" s="47"/>
      <c r="Q20" s="47"/>
      <c r="R20" s="47"/>
      <c r="S20" s="47"/>
      <c r="T20" s="47"/>
      <c r="U20" s="47"/>
    </row>
    <row r="21" spans="2:21">
      <c r="B21" s="47"/>
      <c r="C21" s="47"/>
      <c r="D21" s="47"/>
      <c r="E21" s="47"/>
      <c r="F21" s="47"/>
      <c r="G21" s="47"/>
      <c r="H21" s="47"/>
      <c r="I21" s="47"/>
      <c r="J21" s="47"/>
      <c r="K21" s="47"/>
      <c r="L21" s="47"/>
      <c r="M21" s="47"/>
      <c r="N21" s="47"/>
      <c r="O21" s="47"/>
      <c r="P21" s="47"/>
      <c r="Q21" s="47"/>
      <c r="R21" s="47"/>
      <c r="S21" s="47"/>
      <c r="T21" s="47"/>
      <c r="U21" s="47"/>
    </row>
    <row r="22" spans="2:21">
      <c r="B22" s="47"/>
      <c r="C22" s="47"/>
      <c r="D22" s="47"/>
      <c r="E22" s="47"/>
      <c r="F22" s="47"/>
      <c r="G22" s="47"/>
      <c r="H22" s="47"/>
      <c r="I22" s="47"/>
      <c r="J22" s="47"/>
      <c r="K22" s="47"/>
      <c r="L22" s="47"/>
      <c r="M22" s="47"/>
      <c r="N22" s="47"/>
      <c r="O22" s="47"/>
      <c r="P22" s="47"/>
      <c r="Q22" s="47"/>
      <c r="R22" s="47"/>
      <c r="S22" s="47"/>
      <c r="T22" s="47"/>
      <c r="U22" s="47"/>
    </row>
    <row r="23" spans="2:21">
      <c r="B23" s="47"/>
      <c r="C23" s="47"/>
      <c r="D23" s="47"/>
      <c r="E23" s="47"/>
      <c r="F23" s="47"/>
      <c r="G23" s="47"/>
      <c r="H23" s="47"/>
      <c r="I23" s="47"/>
      <c r="J23" s="47"/>
      <c r="K23" s="47"/>
      <c r="L23" s="47"/>
      <c r="M23" s="47"/>
      <c r="N23" s="47"/>
      <c r="O23" s="47"/>
      <c r="P23" s="47"/>
      <c r="Q23" s="47"/>
      <c r="R23" s="47"/>
      <c r="S23" s="47"/>
      <c r="T23" s="47"/>
      <c r="U23" s="47"/>
    </row>
    <row r="24" spans="2:21">
      <c r="B24" s="47"/>
      <c r="C24" s="47"/>
      <c r="D24" s="47"/>
      <c r="E24" s="47"/>
      <c r="F24" s="47"/>
      <c r="G24" s="47"/>
      <c r="H24" s="47"/>
      <c r="I24" s="47"/>
      <c r="J24" s="47"/>
      <c r="K24" s="47"/>
      <c r="L24" s="47"/>
      <c r="M24" s="47"/>
      <c r="N24" s="47"/>
      <c r="O24" s="47"/>
      <c r="P24" s="47"/>
      <c r="Q24" s="47"/>
      <c r="R24" s="47"/>
      <c r="S24" s="47"/>
      <c r="T24" s="47"/>
      <c r="U24" s="47"/>
    </row>
    <row r="25" spans="2:21">
      <c r="B25" s="47"/>
      <c r="C25" s="47"/>
      <c r="D25" s="47"/>
      <c r="E25" s="47"/>
      <c r="F25" s="47"/>
      <c r="G25" s="47"/>
      <c r="H25" s="47"/>
      <c r="I25" s="47"/>
      <c r="J25" s="47"/>
      <c r="K25" s="47"/>
      <c r="L25" s="47"/>
      <c r="M25" s="47"/>
      <c r="N25" s="47"/>
      <c r="O25" s="47"/>
      <c r="P25" s="47"/>
      <c r="Q25" s="47"/>
      <c r="R25" s="47"/>
      <c r="S25" s="47"/>
      <c r="T25" s="47"/>
      <c r="U25" s="47"/>
    </row>
    <row r="26" spans="2:21">
      <c r="B26" s="47"/>
      <c r="C26" s="47"/>
      <c r="D26" s="47"/>
      <c r="E26" s="47"/>
      <c r="F26" s="47"/>
      <c r="G26" s="47"/>
      <c r="H26" s="47"/>
      <c r="I26" s="47"/>
      <c r="J26" s="47"/>
      <c r="K26" s="47"/>
      <c r="L26" s="47"/>
      <c r="M26" s="47"/>
      <c r="N26" s="47"/>
      <c r="O26" s="47"/>
      <c r="P26" s="47"/>
      <c r="Q26" s="47"/>
      <c r="R26" s="47"/>
      <c r="S26" s="47"/>
      <c r="T26" s="47"/>
      <c r="U26" s="47"/>
    </row>
    <row r="27" spans="2:21">
      <c r="B27" s="47"/>
      <c r="C27" s="47"/>
      <c r="D27" s="47"/>
      <c r="E27" s="47"/>
      <c r="F27" s="47"/>
      <c r="G27" s="47"/>
      <c r="H27" s="47"/>
      <c r="I27" s="47"/>
      <c r="J27" s="47"/>
      <c r="K27" s="47"/>
      <c r="L27" s="47"/>
      <c r="M27" s="47"/>
      <c r="N27" s="47"/>
      <c r="O27" s="47"/>
      <c r="P27" s="47"/>
      <c r="Q27" s="47"/>
      <c r="R27" s="47"/>
      <c r="S27" s="47"/>
      <c r="T27" s="47"/>
      <c r="U27" s="47"/>
    </row>
    <row r="28" spans="2:21">
      <c r="B28" s="47"/>
      <c r="C28" s="47"/>
      <c r="D28" s="47"/>
      <c r="E28" s="47"/>
      <c r="F28" s="47"/>
      <c r="G28" s="47"/>
      <c r="H28" s="47"/>
      <c r="I28" s="47"/>
      <c r="J28" s="47"/>
      <c r="K28" s="47"/>
      <c r="L28" s="47"/>
      <c r="M28" s="47"/>
      <c r="N28" s="47"/>
      <c r="O28" s="47"/>
      <c r="P28" s="47"/>
      <c r="Q28" s="47"/>
      <c r="R28" s="47"/>
      <c r="S28" s="47"/>
      <c r="T28" s="47"/>
      <c r="U28" s="47"/>
    </row>
    <row r="29" spans="2:21">
      <c r="B29" s="47"/>
      <c r="C29" s="47"/>
      <c r="D29" s="47"/>
      <c r="E29" s="47"/>
      <c r="F29" s="47"/>
      <c r="G29" s="47"/>
      <c r="H29" s="47"/>
      <c r="I29" s="47"/>
      <c r="J29" s="47"/>
      <c r="K29" s="47"/>
      <c r="L29" s="47"/>
      <c r="M29" s="47"/>
      <c r="N29" s="47"/>
      <c r="O29" s="47"/>
      <c r="P29" s="47"/>
      <c r="Q29" s="47"/>
      <c r="R29" s="47"/>
      <c r="S29" s="47"/>
      <c r="T29" s="47"/>
      <c r="U29" s="47"/>
    </row>
    <row r="30" spans="2:21">
      <c r="B30" s="47"/>
      <c r="C30" s="47"/>
      <c r="D30" s="47"/>
      <c r="E30" s="47"/>
      <c r="F30" s="47"/>
      <c r="G30" s="47"/>
      <c r="H30" s="47"/>
      <c r="I30" s="47"/>
      <c r="J30" s="47"/>
      <c r="K30" s="47"/>
      <c r="L30" s="47"/>
      <c r="M30" s="47"/>
      <c r="N30" s="47"/>
      <c r="O30" s="47"/>
      <c r="P30" s="47"/>
      <c r="Q30" s="47"/>
      <c r="R30" s="47"/>
      <c r="S30" s="47"/>
      <c r="T30" s="47"/>
      <c r="U30" s="47"/>
    </row>
    <row r="31" spans="2:21">
      <c r="B31" s="47"/>
      <c r="C31" s="47"/>
      <c r="D31" s="47"/>
      <c r="E31" s="47"/>
      <c r="F31" s="47"/>
      <c r="G31" s="47"/>
      <c r="H31" s="47"/>
      <c r="I31" s="47"/>
      <c r="J31" s="47"/>
      <c r="K31" s="47"/>
      <c r="L31" s="47"/>
      <c r="M31" s="47"/>
      <c r="N31" s="47"/>
      <c r="O31" s="47"/>
      <c r="P31" s="47"/>
      <c r="Q31" s="47"/>
      <c r="R31" s="47"/>
      <c r="S31" s="47"/>
      <c r="T31" s="47"/>
      <c r="U31" s="47"/>
    </row>
    <row r="32" spans="2:21">
      <c r="B32" s="47"/>
      <c r="C32" s="47"/>
      <c r="D32" s="47"/>
      <c r="E32" s="47"/>
      <c r="F32" s="47"/>
      <c r="G32" s="47"/>
      <c r="H32" s="47"/>
      <c r="I32" s="47"/>
      <c r="J32" s="47"/>
      <c r="K32" s="47"/>
      <c r="L32" s="47"/>
      <c r="M32" s="47"/>
      <c r="N32" s="47"/>
      <c r="O32" s="47"/>
      <c r="P32" s="47"/>
      <c r="Q32" s="47"/>
      <c r="R32" s="47"/>
      <c r="S32" s="47"/>
      <c r="T32" s="47"/>
      <c r="U32" s="47"/>
    </row>
    <row r="33" spans="2:21">
      <c r="B33" s="47"/>
      <c r="C33" s="47"/>
      <c r="D33" s="47"/>
      <c r="E33" s="47"/>
      <c r="F33" s="47"/>
      <c r="G33" s="47"/>
      <c r="H33" s="47"/>
      <c r="I33" s="47"/>
      <c r="J33" s="47"/>
      <c r="K33" s="47"/>
      <c r="L33" s="47"/>
      <c r="M33" s="47"/>
      <c r="N33" s="47"/>
      <c r="O33" s="47"/>
      <c r="P33" s="47"/>
      <c r="Q33" s="47"/>
      <c r="R33" s="47"/>
      <c r="S33" s="47"/>
      <c r="T33" s="47"/>
      <c r="U33" s="47"/>
    </row>
    <row r="34" spans="2:21">
      <c r="B34" s="47"/>
      <c r="C34" s="47"/>
      <c r="D34" s="47"/>
      <c r="E34" s="47"/>
      <c r="F34" s="47"/>
      <c r="G34" s="47"/>
      <c r="H34" s="47"/>
      <c r="I34" s="47"/>
      <c r="J34" s="47"/>
      <c r="K34" s="47"/>
      <c r="L34" s="47"/>
      <c r="M34" s="47"/>
      <c r="N34" s="47"/>
      <c r="O34" s="47"/>
      <c r="P34" s="47"/>
      <c r="Q34" s="47"/>
      <c r="R34" s="47"/>
      <c r="S34" s="47"/>
      <c r="T34" s="47"/>
      <c r="U34" s="47"/>
    </row>
  </sheetData>
  <mergeCells count="1">
    <mergeCell ref="B3:U3"/>
  </mergeCells>
  <hyperlinks>
    <hyperlink ref="A1" location="Instructions!A1" display="go back"/>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34" workbookViewId="0">
      <selection activeCell="B2" sqref="B2"/>
    </sheetView>
  </sheetViews>
  <sheetFormatPr defaultRowHeight="1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99"/>
  </sheetPr>
  <dimension ref="A1:U42"/>
  <sheetViews>
    <sheetView topLeftCell="A10" workbookViewId="0"/>
  </sheetViews>
  <sheetFormatPr defaultRowHeight="14.5"/>
  <cols>
    <col min="1" max="1" width="2.453125" customWidth="1"/>
  </cols>
  <sheetData>
    <row r="1" spans="1:21">
      <c r="A1" s="48" t="s">
        <v>52</v>
      </c>
      <c r="B1" s="48"/>
    </row>
    <row r="2" spans="1:21" ht="44.25" customHeight="1">
      <c r="B2" s="234" t="s">
        <v>113</v>
      </c>
      <c r="C2" s="231"/>
      <c r="D2" s="231"/>
      <c r="E2" s="231"/>
      <c r="F2" s="231"/>
      <c r="G2" s="231"/>
      <c r="H2" s="231"/>
      <c r="I2" s="231"/>
      <c r="J2" s="231"/>
      <c r="K2" s="231"/>
      <c r="L2" s="231"/>
      <c r="M2" s="231"/>
      <c r="N2" s="231"/>
      <c r="O2" s="231"/>
      <c r="P2" s="231"/>
      <c r="Q2" s="231"/>
      <c r="R2" s="231"/>
      <c r="S2" s="231"/>
      <c r="T2" s="231"/>
      <c r="U2" s="231"/>
    </row>
    <row r="3" spans="1:21">
      <c r="B3" s="26"/>
      <c r="C3" s="26"/>
      <c r="D3" s="26"/>
      <c r="E3" s="26"/>
      <c r="F3" s="26"/>
      <c r="G3" s="26"/>
      <c r="H3" s="26"/>
      <c r="I3" s="26"/>
      <c r="J3" s="26"/>
      <c r="K3" s="26"/>
      <c r="L3" s="26"/>
      <c r="M3" s="26"/>
      <c r="N3" s="26"/>
      <c r="O3" s="26"/>
      <c r="P3" s="26"/>
      <c r="Q3" s="26"/>
      <c r="R3" s="26"/>
      <c r="S3" s="26"/>
      <c r="T3" s="26"/>
      <c r="U3" s="26"/>
    </row>
    <row r="4" spans="1:21">
      <c r="B4" s="26"/>
      <c r="C4" s="26"/>
      <c r="D4" s="26"/>
      <c r="E4" s="26"/>
      <c r="F4" s="26"/>
      <c r="G4" s="26"/>
      <c r="H4" s="26"/>
      <c r="I4" s="26"/>
      <c r="J4" s="26"/>
      <c r="K4" s="26"/>
      <c r="L4" s="26"/>
      <c r="M4" s="26"/>
      <c r="N4" s="26"/>
      <c r="O4" s="26"/>
      <c r="P4" s="26"/>
      <c r="Q4" s="26"/>
      <c r="R4" s="26"/>
      <c r="S4" s="26"/>
      <c r="T4" s="26"/>
      <c r="U4" s="26"/>
    </row>
    <row r="5" spans="1:21">
      <c r="B5" s="26"/>
      <c r="C5" s="26"/>
      <c r="D5" s="26"/>
      <c r="E5" s="26"/>
      <c r="F5" s="26"/>
      <c r="G5" s="26"/>
      <c r="H5" s="26"/>
      <c r="I5" s="26"/>
      <c r="J5" s="26"/>
      <c r="K5" s="26"/>
      <c r="L5" s="26"/>
      <c r="M5" s="26"/>
      <c r="N5" s="26"/>
      <c r="O5" s="26"/>
      <c r="P5" s="26"/>
      <c r="Q5" s="26"/>
      <c r="R5" s="26"/>
      <c r="S5" s="26"/>
      <c r="T5" s="26"/>
      <c r="U5" s="26"/>
    </row>
    <row r="6" spans="1:21">
      <c r="B6" s="26"/>
      <c r="C6" s="26"/>
      <c r="D6" s="26"/>
      <c r="E6" s="26"/>
      <c r="F6" s="26"/>
      <c r="G6" s="26"/>
      <c r="H6" s="26"/>
      <c r="I6" s="26"/>
      <c r="J6" s="26"/>
      <c r="K6" s="26"/>
      <c r="L6" s="26"/>
      <c r="M6" s="26"/>
      <c r="N6" s="26"/>
      <c r="O6" s="26"/>
      <c r="P6" s="26"/>
      <c r="Q6" s="26"/>
      <c r="R6" s="26"/>
      <c r="S6" s="26"/>
      <c r="T6" s="26"/>
      <c r="U6" s="26"/>
    </row>
    <row r="7" spans="1:21">
      <c r="B7" s="26"/>
      <c r="C7" s="26"/>
      <c r="D7" s="26"/>
      <c r="E7" s="26"/>
      <c r="F7" s="26"/>
      <c r="G7" s="26"/>
      <c r="H7" s="26"/>
      <c r="I7" s="26"/>
      <c r="J7" s="26"/>
      <c r="K7" s="26"/>
      <c r="L7" s="26"/>
      <c r="M7" s="26"/>
      <c r="N7" s="26"/>
      <c r="O7" s="26"/>
      <c r="P7" s="26"/>
      <c r="Q7" s="26"/>
      <c r="R7" s="26"/>
      <c r="S7" s="26"/>
      <c r="T7" s="26"/>
      <c r="U7" s="26"/>
    </row>
    <row r="8" spans="1:21">
      <c r="B8" s="26"/>
      <c r="C8" s="26"/>
      <c r="D8" s="26"/>
      <c r="E8" s="26"/>
      <c r="F8" s="26"/>
      <c r="G8" s="26"/>
      <c r="H8" s="26"/>
      <c r="I8" s="26"/>
      <c r="J8" s="26"/>
      <c r="K8" s="26"/>
      <c r="L8" s="26"/>
      <c r="M8" s="26"/>
      <c r="N8" s="26"/>
      <c r="O8" s="26"/>
      <c r="P8" s="26"/>
      <c r="Q8" s="26"/>
      <c r="R8" s="26"/>
      <c r="S8" s="26"/>
      <c r="T8" s="26"/>
      <c r="U8" s="26"/>
    </row>
    <row r="9" spans="1:21">
      <c r="B9" s="26"/>
      <c r="C9" s="26"/>
      <c r="D9" s="26"/>
      <c r="E9" s="26"/>
      <c r="F9" s="26"/>
      <c r="G9" s="26"/>
      <c r="H9" s="26"/>
      <c r="I9" s="26"/>
      <c r="J9" s="26"/>
      <c r="K9" s="26"/>
      <c r="L9" s="26"/>
      <c r="M9" s="26"/>
      <c r="N9" s="26"/>
      <c r="O9" s="26"/>
      <c r="P9" s="26"/>
      <c r="Q9" s="26"/>
      <c r="R9" s="26"/>
      <c r="S9" s="26"/>
      <c r="T9" s="26"/>
      <c r="U9" s="26"/>
    </row>
    <row r="10" spans="1:21">
      <c r="B10" s="26"/>
      <c r="C10" s="26"/>
      <c r="D10" s="26"/>
      <c r="E10" s="26"/>
      <c r="F10" s="26"/>
      <c r="G10" s="26"/>
      <c r="H10" s="26"/>
      <c r="I10" s="26"/>
      <c r="J10" s="26"/>
      <c r="K10" s="26"/>
      <c r="L10" s="26"/>
      <c r="M10" s="26"/>
      <c r="N10" s="26"/>
      <c r="O10" s="26"/>
      <c r="P10" s="26"/>
      <c r="Q10" s="26"/>
      <c r="R10" s="26"/>
      <c r="S10" s="26"/>
      <c r="T10" s="26"/>
      <c r="U10" s="26"/>
    </row>
    <row r="11" spans="1:21">
      <c r="B11" s="26"/>
      <c r="C11" s="26"/>
      <c r="D11" s="26"/>
      <c r="E11" s="26"/>
      <c r="F11" s="26"/>
      <c r="G11" s="26"/>
      <c r="H11" s="26"/>
      <c r="I11" s="26"/>
      <c r="J11" s="26"/>
      <c r="K11" s="26"/>
      <c r="L11" s="26"/>
      <c r="M11" s="26"/>
      <c r="N11" s="26"/>
      <c r="O11" s="26"/>
      <c r="P11" s="26"/>
      <c r="Q11" s="26"/>
      <c r="R11" s="26"/>
      <c r="S11" s="26"/>
      <c r="T11" s="26"/>
      <c r="U11" s="26"/>
    </row>
    <row r="12" spans="1:21">
      <c r="B12" s="26"/>
      <c r="C12" s="26"/>
      <c r="D12" s="26"/>
      <c r="E12" s="26"/>
      <c r="F12" s="26"/>
      <c r="G12" s="26"/>
      <c r="H12" s="26"/>
      <c r="I12" s="26"/>
      <c r="J12" s="26"/>
      <c r="K12" s="26"/>
      <c r="L12" s="26"/>
      <c r="M12" s="26"/>
      <c r="N12" s="26"/>
      <c r="O12" s="26"/>
      <c r="P12" s="26"/>
      <c r="Q12" s="26"/>
      <c r="R12" s="26"/>
      <c r="S12" s="26"/>
      <c r="T12" s="26"/>
      <c r="U12" s="26"/>
    </row>
    <row r="13" spans="1:21">
      <c r="B13" s="26"/>
      <c r="C13" s="26"/>
      <c r="D13" s="26"/>
      <c r="E13" s="26"/>
      <c r="F13" s="26"/>
      <c r="G13" s="26"/>
      <c r="H13" s="26"/>
      <c r="I13" s="26"/>
      <c r="J13" s="26"/>
      <c r="K13" s="26"/>
      <c r="L13" s="26"/>
      <c r="M13" s="26"/>
      <c r="N13" s="26"/>
      <c r="O13" s="26"/>
      <c r="P13" s="26"/>
      <c r="Q13" s="26"/>
      <c r="R13" s="26"/>
      <c r="S13" s="26"/>
      <c r="T13" s="26"/>
      <c r="U13" s="26"/>
    </row>
    <row r="14" spans="1:21">
      <c r="B14" s="26"/>
      <c r="C14" s="26"/>
      <c r="D14" s="26"/>
      <c r="E14" s="26"/>
      <c r="F14" s="26"/>
      <c r="G14" s="26"/>
      <c r="H14" s="26"/>
      <c r="I14" s="26"/>
      <c r="J14" s="26"/>
      <c r="K14" s="26"/>
      <c r="L14" s="26"/>
      <c r="M14" s="26"/>
      <c r="N14" s="26"/>
      <c r="O14" s="26"/>
      <c r="P14" s="26"/>
      <c r="Q14" s="26"/>
      <c r="R14" s="26"/>
      <c r="S14" s="26"/>
      <c r="T14" s="26"/>
      <c r="U14" s="26"/>
    </row>
    <row r="15" spans="1:21">
      <c r="B15" s="26"/>
      <c r="C15" s="26"/>
      <c r="D15" s="26"/>
      <c r="E15" s="26"/>
      <c r="F15" s="26"/>
      <c r="G15" s="26"/>
      <c r="H15" s="26"/>
      <c r="I15" s="26"/>
      <c r="J15" s="26"/>
      <c r="K15" s="26"/>
      <c r="L15" s="26"/>
      <c r="M15" s="26"/>
      <c r="N15" s="26"/>
      <c r="O15" s="26"/>
      <c r="P15" s="26"/>
      <c r="Q15" s="26"/>
      <c r="R15" s="26"/>
      <c r="S15" s="26"/>
      <c r="T15" s="26"/>
      <c r="U15" s="26"/>
    </row>
    <row r="16" spans="1:21">
      <c r="B16" s="26"/>
      <c r="C16" s="26"/>
      <c r="D16" s="26"/>
      <c r="E16" s="26"/>
      <c r="F16" s="26"/>
      <c r="G16" s="26"/>
      <c r="H16" s="26"/>
      <c r="I16" s="26"/>
      <c r="J16" s="26"/>
      <c r="K16" s="26"/>
      <c r="L16" s="26"/>
      <c r="M16" s="26"/>
      <c r="N16" s="26"/>
      <c r="O16" s="26"/>
      <c r="P16" s="26"/>
      <c r="Q16" s="26"/>
      <c r="R16" s="26"/>
      <c r="S16" s="26"/>
      <c r="T16" s="26"/>
      <c r="U16" s="26"/>
    </row>
    <row r="17" spans="2:21">
      <c r="B17" s="26"/>
      <c r="C17" s="26"/>
      <c r="D17" s="26"/>
      <c r="E17" s="26"/>
      <c r="F17" s="26"/>
      <c r="G17" s="26"/>
      <c r="H17" s="26"/>
      <c r="I17" s="26"/>
      <c r="J17" s="26"/>
      <c r="K17" s="26"/>
      <c r="L17" s="26"/>
      <c r="M17" s="26"/>
      <c r="N17" s="26"/>
      <c r="O17" s="26"/>
      <c r="P17" s="26"/>
      <c r="Q17" s="26"/>
      <c r="R17" s="26"/>
      <c r="S17" s="26"/>
      <c r="T17" s="26"/>
      <c r="U17" s="26"/>
    </row>
    <row r="18" spans="2:21">
      <c r="B18" s="26"/>
      <c r="C18" s="26"/>
      <c r="D18" s="26"/>
      <c r="E18" s="26"/>
      <c r="F18" s="26"/>
      <c r="G18" s="26"/>
      <c r="H18" s="26"/>
      <c r="I18" s="26"/>
      <c r="J18" s="26"/>
      <c r="K18" s="26"/>
      <c r="L18" s="26"/>
      <c r="M18" s="26"/>
      <c r="N18" s="26"/>
      <c r="O18" s="26"/>
      <c r="P18" s="26"/>
      <c r="Q18" s="26"/>
      <c r="R18" s="26"/>
      <c r="S18" s="26"/>
      <c r="T18" s="26"/>
      <c r="U18" s="26"/>
    </row>
    <row r="19" spans="2:21">
      <c r="B19" s="26"/>
      <c r="C19" s="26"/>
      <c r="D19" s="26"/>
      <c r="E19" s="26"/>
      <c r="F19" s="26"/>
      <c r="G19" s="26"/>
      <c r="H19" s="26"/>
      <c r="I19" s="26"/>
      <c r="J19" s="26"/>
      <c r="K19" s="26"/>
      <c r="L19" s="26"/>
      <c r="M19" s="26"/>
      <c r="N19" s="26"/>
      <c r="O19" s="26"/>
      <c r="P19" s="26"/>
      <c r="Q19" s="26"/>
      <c r="R19" s="26"/>
      <c r="S19" s="26"/>
      <c r="T19" s="26"/>
      <c r="U19" s="26"/>
    </row>
    <row r="20" spans="2:21">
      <c r="B20" s="26"/>
      <c r="C20" s="26"/>
      <c r="D20" s="26"/>
      <c r="E20" s="26"/>
      <c r="F20" s="26"/>
      <c r="G20" s="26"/>
      <c r="H20" s="26"/>
      <c r="I20" s="26"/>
      <c r="J20" s="26"/>
      <c r="K20" s="26"/>
      <c r="L20" s="26"/>
      <c r="M20" s="26"/>
      <c r="N20" s="26"/>
      <c r="O20" s="26"/>
      <c r="P20" s="26"/>
      <c r="Q20" s="26"/>
      <c r="R20" s="26"/>
      <c r="S20" s="26"/>
      <c r="T20" s="26"/>
      <c r="U20" s="26"/>
    </row>
    <row r="21" spans="2:21">
      <c r="B21" s="26"/>
      <c r="C21" s="26"/>
      <c r="D21" s="26"/>
      <c r="E21" s="26"/>
      <c r="F21" s="26"/>
      <c r="G21" s="26"/>
      <c r="H21" s="26"/>
      <c r="I21" s="26"/>
      <c r="J21" s="26"/>
      <c r="K21" s="26"/>
      <c r="L21" s="26"/>
      <c r="M21" s="26"/>
      <c r="N21" s="26"/>
      <c r="O21" s="26"/>
      <c r="P21" s="26"/>
      <c r="Q21" s="26"/>
      <c r="R21" s="26"/>
      <c r="S21" s="26"/>
      <c r="T21" s="26"/>
      <c r="U21" s="26"/>
    </row>
    <row r="22" spans="2:21">
      <c r="B22" s="26"/>
      <c r="C22" s="26"/>
      <c r="D22" s="26"/>
      <c r="E22" s="26"/>
      <c r="F22" s="26"/>
      <c r="G22" s="26"/>
      <c r="H22" s="26"/>
      <c r="I22" s="26"/>
      <c r="J22" s="26"/>
      <c r="K22" s="26"/>
      <c r="L22" s="26"/>
      <c r="M22" s="26"/>
      <c r="N22" s="26"/>
      <c r="O22" s="26"/>
      <c r="P22" s="26"/>
      <c r="Q22" s="26"/>
      <c r="R22" s="26"/>
      <c r="S22" s="26"/>
      <c r="T22" s="26"/>
      <c r="U22" s="26"/>
    </row>
    <row r="23" spans="2:21">
      <c r="B23" s="26"/>
      <c r="C23" s="26"/>
      <c r="D23" s="26"/>
      <c r="E23" s="26"/>
      <c r="F23" s="26"/>
      <c r="G23" s="26"/>
      <c r="H23" s="26"/>
      <c r="I23" s="26"/>
      <c r="J23" s="26"/>
      <c r="K23" s="26"/>
      <c r="L23" s="26"/>
      <c r="M23" s="26"/>
      <c r="N23" s="26"/>
      <c r="O23" s="26"/>
      <c r="P23" s="26"/>
      <c r="Q23" s="26"/>
      <c r="R23" s="26"/>
      <c r="S23" s="26"/>
      <c r="T23" s="26"/>
      <c r="U23" s="26"/>
    </row>
    <row r="24" spans="2:21">
      <c r="B24" s="26"/>
      <c r="C24" s="26"/>
      <c r="D24" s="26"/>
      <c r="E24" s="26"/>
      <c r="F24" s="26"/>
      <c r="G24" s="26"/>
      <c r="H24" s="26"/>
      <c r="I24" s="26"/>
      <c r="J24" s="26"/>
      <c r="K24" s="26"/>
      <c r="L24" s="26"/>
      <c r="M24" s="26"/>
      <c r="N24" s="26"/>
      <c r="O24" s="26"/>
      <c r="P24" s="26"/>
      <c r="Q24" s="26"/>
      <c r="R24" s="26"/>
      <c r="S24" s="26"/>
      <c r="T24" s="26"/>
      <c r="U24" s="26"/>
    </row>
    <row r="25" spans="2:21">
      <c r="B25" s="26"/>
      <c r="C25" s="26"/>
      <c r="D25" s="26"/>
      <c r="E25" s="26"/>
      <c r="F25" s="26"/>
      <c r="G25" s="26"/>
      <c r="H25" s="26"/>
      <c r="I25" s="26"/>
      <c r="J25" s="26"/>
      <c r="K25" s="26"/>
      <c r="L25" s="26"/>
      <c r="M25" s="26"/>
      <c r="N25" s="26"/>
      <c r="O25" s="26"/>
      <c r="P25" s="26"/>
      <c r="Q25" s="26"/>
      <c r="R25" s="26"/>
      <c r="S25" s="26"/>
      <c r="T25" s="26"/>
      <c r="U25" s="26"/>
    </row>
    <row r="26" spans="2:21">
      <c r="B26" s="26"/>
      <c r="C26" s="26"/>
      <c r="D26" s="26"/>
      <c r="E26" s="26"/>
      <c r="F26" s="26"/>
      <c r="G26" s="26"/>
      <c r="H26" s="26"/>
      <c r="I26" s="26"/>
      <c r="J26" s="26"/>
      <c r="K26" s="26"/>
      <c r="L26" s="26"/>
      <c r="M26" s="26"/>
      <c r="N26" s="26"/>
      <c r="O26" s="26"/>
      <c r="P26" s="26"/>
      <c r="Q26" s="26"/>
      <c r="R26" s="26"/>
      <c r="S26" s="26"/>
      <c r="T26" s="26"/>
      <c r="U26" s="26"/>
    </row>
    <row r="27" spans="2:21">
      <c r="B27" s="26"/>
      <c r="C27" s="26"/>
      <c r="D27" s="26"/>
      <c r="E27" s="26"/>
      <c r="F27" s="26"/>
      <c r="G27" s="26"/>
      <c r="H27" s="26"/>
      <c r="I27" s="26"/>
      <c r="J27" s="26"/>
      <c r="K27" s="26"/>
      <c r="L27" s="26"/>
      <c r="M27" s="26"/>
      <c r="N27" s="26"/>
      <c r="O27" s="26"/>
      <c r="P27" s="26"/>
      <c r="Q27" s="26"/>
      <c r="R27" s="26"/>
      <c r="S27" s="26"/>
      <c r="T27" s="26"/>
      <c r="U27" s="26"/>
    </row>
    <row r="28" spans="2:21">
      <c r="B28" s="26"/>
      <c r="C28" s="26"/>
      <c r="D28" s="26"/>
      <c r="E28" s="26"/>
      <c r="F28" s="26"/>
      <c r="G28" s="26"/>
      <c r="H28" s="26"/>
      <c r="I28" s="26"/>
      <c r="J28" s="26"/>
      <c r="K28" s="26"/>
      <c r="L28" s="26"/>
      <c r="M28" s="26"/>
      <c r="N28" s="26"/>
      <c r="O28" s="26"/>
      <c r="P28" s="26"/>
      <c r="Q28" s="26"/>
      <c r="R28" s="26"/>
      <c r="S28" s="26"/>
      <c r="T28" s="26"/>
      <c r="U28" s="26"/>
    </row>
    <row r="29" spans="2:21">
      <c r="B29" s="26"/>
      <c r="C29" s="26"/>
      <c r="D29" s="26"/>
      <c r="E29" s="26"/>
      <c r="F29" s="26"/>
      <c r="G29" s="26"/>
      <c r="H29" s="26"/>
      <c r="I29" s="26"/>
      <c r="J29" s="26"/>
      <c r="K29" s="26"/>
      <c r="L29" s="26"/>
      <c r="M29" s="26"/>
      <c r="N29" s="26"/>
      <c r="O29" s="26"/>
      <c r="P29" s="26"/>
      <c r="Q29" s="26"/>
      <c r="R29" s="26"/>
      <c r="S29" s="26"/>
      <c r="T29" s="26"/>
      <c r="U29" s="26"/>
    </row>
    <row r="30" spans="2:21">
      <c r="B30" s="26"/>
      <c r="C30" s="26"/>
      <c r="D30" s="26"/>
      <c r="E30" s="26"/>
      <c r="F30" s="26"/>
      <c r="G30" s="26"/>
      <c r="H30" s="26"/>
      <c r="I30" s="26"/>
      <c r="J30" s="26"/>
      <c r="K30" s="26"/>
      <c r="L30" s="26"/>
      <c r="M30" s="26"/>
      <c r="N30" s="26"/>
      <c r="O30" s="26"/>
      <c r="P30" s="26"/>
      <c r="Q30" s="26"/>
      <c r="R30" s="26"/>
      <c r="S30" s="26"/>
      <c r="T30" s="26"/>
      <c r="U30" s="26"/>
    </row>
    <row r="31" spans="2:21">
      <c r="B31" s="26"/>
      <c r="C31" s="26"/>
      <c r="D31" s="26"/>
      <c r="E31" s="26"/>
      <c r="F31" s="26"/>
      <c r="G31" s="26"/>
      <c r="H31" s="26"/>
      <c r="I31" s="26"/>
      <c r="J31" s="26"/>
      <c r="K31" s="26"/>
      <c r="L31" s="26"/>
      <c r="M31" s="26"/>
      <c r="N31" s="26"/>
      <c r="O31" s="26"/>
      <c r="P31" s="26"/>
      <c r="Q31" s="26"/>
      <c r="R31" s="26"/>
      <c r="S31" s="26"/>
      <c r="T31" s="26"/>
      <c r="U31" s="26"/>
    </row>
    <row r="32" spans="2:21">
      <c r="B32" s="26"/>
      <c r="C32" s="26"/>
      <c r="D32" s="26"/>
      <c r="E32" s="26"/>
      <c r="F32" s="26"/>
      <c r="G32" s="26"/>
      <c r="H32" s="26"/>
      <c r="I32" s="26"/>
      <c r="J32" s="26"/>
      <c r="K32" s="26"/>
      <c r="L32" s="26"/>
      <c r="M32" s="26"/>
      <c r="N32" s="26"/>
      <c r="O32" s="26"/>
      <c r="P32" s="26"/>
      <c r="Q32" s="26"/>
      <c r="R32" s="26"/>
      <c r="S32" s="26"/>
      <c r="T32" s="26"/>
      <c r="U32" s="26"/>
    </row>
    <row r="33" spans="2:21">
      <c r="B33" s="26"/>
      <c r="C33" s="26"/>
      <c r="D33" s="26"/>
      <c r="E33" s="26"/>
      <c r="F33" s="26"/>
      <c r="G33" s="26"/>
      <c r="H33" s="26"/>
      <c r="I33" s="26"/>
      <c r="J33" s="26"/>
      <c r="K33" s="26"/>
      <c r="L33" s="26"/>
      <c r="M33" s="26"/>
      <c r="N33" s="26"/>
      <c r="O33" s="26"/>
      <c r="P33" s="26"/>
      <c r="Q33" s="26"/>
      <c r="R33" s="26"/>
      <c r="S33" s="26"/>
      <c r="T33" s="26"/>
      <c r="U33" s="26"/>
    </row>
    <row r="34" spans="2:21">
      <c r="B34" s="26"/>
      <c r="C34" s="26"/>
      <c r="D34" s="26"/>
      <c r="E34" s="26"/>
      <c r="F34" s="26"/>
      <c r="G34" s="26"/>
      <c r="H34" s="26"/>
      <c r="I34" s="26"/>
      <c r="J34" s="26"/>
      <c r="K34" s="26"/>
      <c r="L34" s="26"/>
      <c r="M34" s="26"/>
      <c r="N34" s="26"/>
      <c r="O34" s="26"/>
      <c r="P34" s="26"/>
      <c r="Q34" s="26"/>
      <c r="R34" s="26"/>
      <c r="S34" s="26"/>
      <c r="T34" s="26"/>
      <c r="U34" s="26"/>
    </row>
    <row r="35" spans="2:21">
      <c r="B35" s="26"/>
      <c r="C35" s="26"/>
      <c r="D35" s="26"/>
      <c r="E35" s="26"/>
      <c r="F35" s="26"/>
      <c r="G35" s="26"/>
      <c r="H35" s="26"/>
      <c r="I35" s="26"/>
      <c r="J35" s="26"/>
      <c r="K35" s="26"/>
      <c r="L35" s="26"/>
      <c r="M35" s="26"/>
      <c r="N35" s="26"/>
      <c r="O35" s="26"/>
      <c r="P35" s="26"/>
      <c r="Q35" s="26"/>
      <c r="R35" s="26"/>
      <c r="S35" s="26"/>
      <c r="T35" s="26"/>
      <c r="U35" s="26"/>
    </row>
    <row r="36" spans="2:21">
      <c r="B36" s="26"/>
      <c r="C36" s="26"/>
      <c r="D36" s="26"/>
      <c r="E36" s="26"/>
      <c r="F36" s="26"/>
      <c r="G36" s="26"/>
      <c r="H36" s="26"/>
      <c r="I36" s="26"/>
      <c r="J36" s="26"/>
      <c r="K36" s="26"/>
      <c r="L36" s="26"/>
      <c r="M36" s="26"/>
      <c r="N36" s="26"/>
      <c r="O36" s="26"/>
      <c r="P36" s="26"/>
      <c r="Q36" s="26"/>
      <c r="R36" s="26"/>
      <c r="S36" s="26"/>
      <c r="T36" s="26"/>
      <c r="U36" s="26"/>
    </row>
    <row r="37" spans="2:21">
      <c r="B37" s="26"/>
      <c r="C37" s="26"/>
      <c r="D37" s="26"/>
      <c r="E37" s="26"/>
      <c r="F37" s="26"/>
      <c r="G37" s="26"/>
      <c r="H37" s="26"/>
      <c r="I37" s="26"/>
      <c r="J37" s="26"/>
      <c r="K37" s="26"/>
      <c r="L37" s="26"/>
      <c r="M37" s="26"/>
      <c r="N37" s="26"/>
      <c r="O37" s="26"/>
      <c r="P37" s="26"/>
      <c r="Q37" s="26"/>
      <c r="R37" s="26"/>
      <c r="S37" s="26"/>
      <c r="T37" s="26"/>
      <c r="U37" s="26"/>
    </row>
    <row r="38" spans="2:21">
      <c r="B38" s="26"/>
      <c r="C38" s="26"/>
      <c r="D38" s="26"/>
      <c r="E38" s="26"/>
      <c r="F38" s="26"/>
      <c r="G38" s="26"/>
      <c r="H38" s="26"/>
      <c r="I38" s="26"/>
      <c r="J38" s="26"/>
      <c r="K38" s="26"/>
      <c r="L38" s="26"/>
      <c r="M38" s="26"/>
      <c r="N38" s="26"/>
      <c r="O38" s="26"/>
      <c r="P38" s="26"/>
      <c r="Q38" s="26"/>
      <c r="R38" s="26"/>
      <c r="S38" s="26"/>
      <c r="T38" s="26"/>
      <c r="U38" s="26"/>
    </row>
    <row r="39" spans="2:21">
      <c r="B39" s="26"/>
      <c r="C39" s="26"/>
      <c r="D39" s="26"/>
      <c r="E39" s="26"/>
      <c r="F39" s="26"/>
      <c r="G39" s="26"/>
      <c r="H39" s="26"/>
      <c r="I39" s="26"/>
      <c r="J39" s="26"/>
      <c r="K39" s="26"/>
      <c r="L39" s="26"/>
      <c r="M39" s="26"/>
      <c r="N39" s="26"/>
      <c r="O39" s="26"/>
      <c r="P39" s="26"/>
      <c r="Q39" s="26"/>
      <c r="R39" s="26"/>
      <c r="S39" s="26"/>
      <c r="T39" s="26"/>
      <c r="U39" s="26"/>
    </row>
    <row r="40" spans="2:21">
      <c r="B40" s="26"/>
      <c r="C40" s="26"/>
      <c r="D40" s="26"/>
      <c r="E40" s="26"/>
      <c r="F40" s="26"/>
      <c r="G40" s="26"/>
      <c r="H40" s="26"/>
      <c r="I40" s="26"/>
      <c r="J40" s="26"/>
      <c r="K40" s="26"/>
      <c r="L40" s="26"/>
      <c r="M40" s="26"/>
      <c r="N40" s="26"/>
      <c r="O40" s="26"/>
      <c r="P40" s="26"/>
      <c r="Q40" s="26"/>
      <c r="R40" s="26"/>
      <c r="S40" s="26"/>
      <c r="T40" s="26"/>
      <c r="U40" s="26"/>
    </row>
    <row r="41" spans="2:21">
      <c r="B41" s="26"/>
      <c r="C41" s="26"/>
      <c r="D41" s="26"/>
      <c r="E41" s="26"/>
      <c r="F41" s="26"/>
      <c r="G41" s="26"/>
      <c r="H41" s="26"/>
      <c r="I41" s="26"/>
      <c r="J41" s="26"/>
      <c r="K41" s="26"/>
      <c r="L41" s="26"/>
      <c r="M41" s="26"/>
      <c r="N41" s="26"/>
      <c r="O41" s="26"/>
      <c r="P41" s="26"/>
      <c r="Q41" s="26"/>
      <c r="R41" s="26"/>
      <c r="S41" s="26"/>
      <c r="T41" s="26"/>
      <c r="U41" s="26"/>
    </row>
    <row r="42" spans="2:21">
      <c r="B42" s="26"/>
      <c r="C42" s="26"/>
      <c r="D42" s="26"/>
      <c r="E42" s="26"/>
      <c r="F42" s="26"/>
      <c r="G42" s="26"/>
      <c r="H42" s="26"/>
      <c r="I42" s="26"/>
      <c r="J42" s="26"/>
      <c r="K42" s="26"/>
      <c r="L42" s="26"/>
      <c r="M42" s="26"/>
      <c r="N42" s="26"/>
      <c r="O42" s="26"/>
      <c r="P42" s="26"/>
      <c r="Q42" s="26"/>
      <c r="R42" s="26"/>
      <c r="S42" s="26"/>
      <c r="T42" s="26"/>
      <c r="U42" s="26"/>
    </row>
  </sheetData>
  <mergeCells count="1">
    <mergeCell ref="B2:U2"/>
  </mergeCells>
  <hyperlinks>
    <hyperlink ref="A1" location="Instructions!A1" display="go 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sheetPr>
  <dimension ref="A1:AO124"/>
  <sheetViews>
    <sheetView topLeftCell="A70" zoomScaleNormal="100" workbookViewId="0">
      <selection activeCell="E16" sqref="E16"/>
    </sheetView>
  </sheetViews>
  <sheetFormatPr defaultColWidth="8.81640625" defaultRowHeight="12.5"/>
  <cols>
    <col min="1" max="1" width="1.81640625" style="1" customWidth="1"/>
    <col min="2" max="2" width="15.54296875" style="1" customWidth="1"/>
    <col min="3" max="3" width="38" style="1" customWidth="1"/>
    <col min="4" max="4" width="17.26953125" style="1" customWidth="1"/>
    <col min="5" max="5" width="8.26953125" style="1" customWidth="1"/>
    <col min="6" max="6" width="7.54296875" style="1" customWidth="1"/>
    <col min="7" max="7" width="9.81640625" style="1" customWidth="1"/>
    <col min="8" max="8" width="7.26953125" style="1" customWidth="1"/>
    <col min="9" max="9" width="8.7265625" style="1" customWidth="1"/>
    <col min="10" max="10" width="14.1796875" style="1" bestFit="1" customWidth="1"/>
    <col min="11" max="11" width="4.1796875" style="23" customWidth="1"/>
    <col min="12" max="12" width="15" style="23" customWidth="1"/>
    <col min="13" max="13" width="40.81640625" style="23" customWidth="1"/>
    <col min="14" max="14" width="19" style="23" customWidth="1"/>
    <col min="15" max="15" width="8.54296875" style="23" customWidth="1"/>
    <col min="16" max="16" width="9.453125" style="23" customWidth="1"/>
    <col min="17" max="17" width="10" style="23" customWidth="1"/>
    <col min="18" max="18" width="8.81640625" style="23"/>
    <col min="19" max="19" width="9.54296875" style="23" customWidth="1"/>
    <col min="20" max="20" width="14.1796875" style="23" bestFit="1" customWidth="1"/>
    <col min="21" max="41" width="8.81640625" style="23"/>
    <col min="42" max="16384" width="8.81640625" style="1"/>
  </cols>
  <sheetData>
    <row r="1" spans="1:41" ht="11.25" customHeight="1">
      <c r="A1" s="48" t="s">
        <v>52</v>
      </c>
      <c r="B1" s="48"/>
    </row>
    <row r="2" spans="1:41" s="23" customFormat="1" ht="45" customHeight="1">
      <c r="A2" s="21"/>
      <c r="B2" s="236" t="s">
        <v>154</v>
      </c>
      <c r="C2" s="236"/>
      <c r="D2" s="236"/>
      <c r="E2" s="236"/>
      <c r="F2" s="236"/>
      <c r="G2" s="236"/>
      <c r="H2" s="236"/>
      <c r="I2" s="236"/>
      <c r="J2" s="236"/>
      <c r="K2" s="236"/>
      <c r="L2" s="236"/>
      <c r="M2" s="236"/>
      <c r="N2" s="236"/>
      <c r="O2" s="236"/>
      <c r="P2" s="236"/>
      <c r="Q2" s="236"/>
      <c r="R2" s="236"/>
      <c r="S2" s="236"/>
      <c r="T2" s="236"/>
    </row>
    <row r="3" spans="1:41" s="23" customFormat="1" ht="13.5" customHeight="1">
      <c r="A3" s="21"/>
      <c r="B3" s="22"/>
      <c r="C3" s="21"/>
      <c r="D3" s="21"/>
      <c r="E3" s="21"/>
      <c r="F3" s="21"/>
      <c r="G3" s="21"/>
      <c r="H3" s="27"/>
      <c r="I3" s="27"/>
      <c r="J3" s="21"/>
      <c r="K3" s="21"/>
    </row>
    <row r="4" spans="1:41" ht="31.5" customHeight="1">
      <c r="A4" s="21"/>
      <c r="B4" s="237" t="s">
        <v>726</v>
      </c>
      <c r="C4" s="238"/>
      <c r="D4" s="238"/>
      <c r="E4" s="238"/>
      <c r="F4" s="238"/>
      <c r="G4" s="238"/>
      <c r="H4" s="238"/>
      <c r="I4" s="238"/>
      <c r="J4" s="238"/>
      <c r="K4" s="42"/>
      <c r="L4" s="239" t="s">
        <v>731</v>
      </c>
      <c r="M4" s="239"/>
      <c r="N4" s="239"/>
      <c r="O4" s="239"/>
      <c r="P4" s="239"/>
      <c r="Q4" s="239"/>
      <c r="R4" s="239"/>
      <c r="S4" s="239"/>
      <c r="T4" s="239"/>
    </row>
    <row r="5" spans="1:41" ht="9" customHeight="1">
      <c r="A5" s="21"/>
      <c r="B5" s="30"/>
      <c r="C5" s="31"/>
      <c r="D5" s="31"/>
      <c r="E5" s="31"/>
      <c r="F5" s="31"/>
      <c r="G5" s="31"/>
      <c r="H5" s="31"/>
      <c r="I5" s="31"/>
      <c r="J5" s="31"/>
      <c r="K5" s="42"/>
    </row>
    <row r="6" spans="1:41" ht="47.25" customHeight="1">
      <c r="A6" s="21"/>
      <c r="B6" s="46" t="s">
        <v>90</v>
      </c>
      <c r="C6" s="25" t="s">
        <v>31</v>
      </c>
      <c r="D6" s="25" t="s">
        <v>33</v>
      </c>
      <c r="E6" s="25" t="s">
        <v>25</v>
      </c>
      <c r="F6" s="46" t="s">
        <v>97</v>
      </c>
      <c r="G6" s="14" t="s">
        <v>16</v>
      </c>
      <c r="H6" s="14" t="s">
        <v>7</v>
      </c>
      <c r="I6" s="14" t="s">
        <v>8</v>
      </c>
      <c r="J6" s="25" t="s">
        <v>6</v>
      </c>
      <c r="K6" s="43"/>
      <c r="L6" s="46" t="s">
        <v>90</v>
      </c>
      <c r="M6" s="25" t="s">
        <v>31</v>
      </c>
      <c r="N6" s="25" t="s">
        <v>33</v>
      </c>
      <c r="O6" s="25" t="s">
        <v>25</v>
      </c>
      <c r="P6" s="46" t="s">
        <v>98</v>
      </c>
      <c r="Q6" s="14" t="s">
        <v>16</v>
      </c>
      <c r="R6" s="14" t="s">
        <v>7</v>
      </c>
      <c r="S6" s="14" t="s">
        <v>8</v>
      </c>
      <c r="T6" s="25" t="s">
        <v>6</v>
      </c>
    </row>
    <row r="7" spans="1:41" ht="12.75" customHeight="1">
      <c r="A7" s="21"/>
      <c r="B7" s="28"/>
      <c r="C7" s="16" t="s">
        <v>469</v>
      </c>
      <c r="D7" s="16" t="s">
        <v>81</v>
      </c>
      <c r="E7" s="16" t="s">
        <v>41</v>
      </c>
      <c r="F7" s="16">
        <v>90</v>
      </c>
      <c r="G7" s="17">
        <v>8</v>
      </c>
      <c r="H7" s="36">
        <v>6</v>
      </c>
      <c r="I7" s="17">
        <v>64</v>
      </c>
      <c r="J7" s="16" t="s">
        <v>513</v>
      </c>
      <c r="K7" s="44"/>
      <c r="L7" s="28"/>
      <c r="M7" s="16" t="s">
        <v>470</v>
      </c>
      <c r="N7" s="16" t="s">
        <v>81</v>
      </c>
      <c r="O7" s="16" t="s">
        <v>41</v>
      </c>
      <c r="P7" s="16">
        <v>90</v>
      </c>
      <c r="Q7" s="17">
        <v>8</v>
      </c>
      <c r="R7" s="36">
        <v>6</v>
      </c>
      <c r="S7" s="17">
        <v>64</v>
      </c>
      <c r="T7" s="16" t="s">
        <v>513</v>
      </c>
    </row>
    <row r="8" spans="1:41" ht="12.75" customHeight="1">
      <c r="A8" s="21"/>
      <c r="B8" s="29"/>
      <c r="C8" s="16" t="s">
        <v>471</v>
      </c>
      <c r="D8" s="16" t="s">
        <v>47</v>
      </c>
      <c r="E8" s="16" t="s">
        <v>41</v>
      </c>
      <c r="F8" s="16">
        <f>120*0</f>
        <v>0</v>
      </c>
      <c r="G8" s="17">
        <f>8*0</f>
        <v>0</v>
      </c>
      <c r="H8" s="36">
        <f>6*0</f>
        <v>0</v>
      </c>
      <c r="I8" s="17">
        <f>64*0</f>
        <v>0</v>
      </c>
      <c r="J8" s="16" t="s">
        <v>513</v>
      </c>
      <c r="K8" s="44"/>
      <c r="L8" s="29"/>
      <c r="M8" s="16" t="s">
        <v>472</v>
      </c>
      <c r="N8" s="16" t="s">
        <v>47</v>
      </c>
      <c r="O8" s="16" t="s">
        <v>41</v>
      </c>
      <c r="P8" s="16">
        <f>120*0</f>
        <v>0</v>
      </c>
      <c r="Q8" s="17">
        <f>8*0</f>
        <v>0</v>
      </c>
      <c r="R8" s="36">
        <f>6*0</f>
        <v>0</v>
      </c>
      <c r="S8" s="17">
        <f>64*0</f>
        <v>0</v>
      </c>
      <c r="T8" s="16" t="s">
        <v>513</v>
      </c>
    </row>
    <row r="9" spans="1:41" ht="12.75" customHeight="1">
      <c r="A9" s="21"/>
      <c r="B9" s="29"/>
      <c r="C9" s="16" t="s">
        <v>512</v>
      </c>
      <c r="D9" s="16" t="s">
        <v>84</v>
      </c>
      <c r="E9" s="16" t="s">
        <v>41</v>
      </c>
      <c r="F9" s="16">
        <f>60*0</f>
        <v>0</v>
      </c>
      <c r="G9" s="17">
        <f>8*0</f>
        <v>0</v>
      </c>
      <c r="H9" s="36">
        <f>4*0</f>
        <v>0</v>
      </c>
      <c r="I9" s="17">
        <f>12*0</f>
        <v>0</v>
      </c>
      <c r="J9" s="16" t="s">
        <v>510</v>
      </c>
      <c r="K9" s="44"/>
      <c r="L9" s="29"/>
      <c r="M9" s="16" t="s">
        <v>511</v>
      </c>
      <c r="N9" s="16" t="s">
        <v>81</v>
      </c>
      <c r="O9" s="16" t="s">
        <v>41</v>
      </c>
      <c r="P9" s="16">
        <f>60*0</f>
        <v>0</v>
      </c>
      <c r="Q9" s="17">
        <f>8*0</f>
        <v>0</v>
      </c>
      <c r="R9" s="36">
        <f>4*0</f>
        <v>0</v>
      </c>
      <c r="S9" s="17">
        <f>12*0</f>
        <v>0</v>
      </c>
      <c r="T9" s="16" t="s">
        <v>510</v>
      </c>
    </row>
    <row r="10" spans="1:41" ht="12.75" customHeight="1">
      <c r="A10" s="21"/>
      <c r="B10" s="33"/>
      <c r="C10" s="16" t="s">
        <v>473</v>
      </c>
      <c r="D10" s="16" t="s">
        <v>81</v>
      </c>
      <c r="E10" s="16" t="s">
        <v>41</v>
      </c>
      <c r="F10" s="16">
        <v>280</v>
      </c>
      <c r="G10" s="17">
        <v>8</v>
      </c>
      <c r="H10" s="36">
        <v>4</v>
      </c>
      <c r="I10" s="17">
        <v>12</v>
      </c>
      <c r="J10" s="220" t="s">
        <v>513</v>
      </c>
      <c r="K10" s="44"/>
      <c r="L10" s="33"/>
      <c r="M10" s="16" t="s">
        <v>474</v>
      </c>
      <c r="N10" s="16" t="s">
        <v>46</v>
      </c>
      <c r="O10" s="16" t="s">
        <v>41</v>
      </c>
      <c r="P10" s="16">
        <v>280</v>
      </c>
      <c r="Q10" s="17">
        <v>8</v>
      </c>
      <c r="R10" s="36">
        <v>4</v>
      </c>
      <c r="S10" s="17">
        <v>12</v>
      </c>
      <c r="T10" s="220" t="s">
        <v>513</v>
      </c>
    </row>
    <row r="11" spans="1:41" ht="12.75" customHeight="1">
      <c r="A11" s="21"/>
      <c r="B11" s="33"/>
      <c r="C11" s="16" t="s">
        <v>484</v>
      </c>
      <c r="D11" s="16" t="s">
        <v>47</v>
      </c>
      <c r="E11" s="16" t="s">
        <v>41</v>
      </c>
      <c r="F11" s="16">
        <v>300</v>
      </c>
      <c r="G11" s="17">
        <f>8</f>
        <v>8</v>
      </c>
      <c r="H11" s="36">
        <f>2</f>
        <v>2</v>
      </c>
      <c r="I11" s="36">
        <f>8</f>
        <v>8</v>
      </c>
      <c r="J11" s="16" t="s">
        <v>80</v>
      </c>
      <c r="K11" s="44"/>
      <c r="L11" s="33"/>
      <c r="M11" s="60" t="s">
        <v>484</v>
      </c>
      <c r="N11" s="60" t="s">
        <v>47</v>
      </c>
      <c r="O11" s="60" t="s">
        <v>41</v>
      </c>
      <c r="P11" s="60">
        <f>300</f>
        <v>300</v>
      </c>
      <c r="Q11" s="61">
        <f>8</f>
        <v>8</v>
      </c>
      <c r="R11" s="62">
        <f>2</f>
        <v>2</v>
      </c>
      <c r="S11" s="62">
        <f>8</f>
        <v>8</v>
      </c>
      <c r="T11" s="60" t="s">
        <v>80</v>
      </c>
    </row>
    <row r="12" spans="1:41" ht="12.75" customHeight="1">
      <c r="A12" s="21"/>
      <c r="B12" s="33"/>
      <c r="C12" s="16"/>
      <c r="D12" s="16"/>
      <c r="E12" s="16"/>
      <c r="F12" s="16"/>
      <c r="G12" s="17"/>
      <c r="H12" s="36"/>
      <c r="I12" s="36"/>
      <c r="J12" s="16"/>
      <c r="K12" s="44"/>
      <c r="L12" s="33"/>
      <c r="M12" s="16"/>
      <c r="N12" s="16"/>
      <c r="O12" s="16"/>
      <c r="P12" s="16"/>
      <c r="Q12" s="17"/>
      <c r="R12" s="36"/>
      <c r="S12" s="36"/>
      <c r="T12" s="16"/>
    </row>
    <row r="13" spans="1:41" ht="21.75" customHeight="1">
      <c r="A13" s="21"/>
      <c r="B13" s="38" t="s">
        <v>35</v>
      </c>
      <c r="C13" s="235" t="s">
        <v>82</v>
      </c>
      <c r="D13" s="235"/>
      <c r="E13" s="235"/>
      <c r="F13" s="77">
        <f>SUM(F7:F12)</f>
        <v>670</v>
      </c>
      <c r="G13" s="20"/>
      <c r="H13" s="37">
        <f>SUMIF(H7:H12,"&lt;&gt;#N/A")</f>
        <v>12</v>
      </c>
      <c r="I13" s="37">
        <f>SUMIF(I7:J12,"&lt;&gt;#N/A")</f>
        <v>84</v>
      </c>
      <c r="J13" s="20"/>
      <c r="K13" s="40"/>
      <c r="L13" s="38" t="s">
        <v>35</v>
      </c>
      <c r="M13" s="235" t="s">
        <v>82</v>
      </c>
      <c r="N13" s="235"/>
      <c r="O13" s="235"/>
      <c r="P13" s="77">
        <f>SUM(P7:P10)</f>
        <v>370</v>
      </c>
      <c r="Q13" s="20"/>
      <c r="R13" s="37">
        <f>SUMIF(R7:R12,"&lt;&gt;#N/A")</f>
        <v>12</v>
      </c>
      <c r="S13" s="37">
        <f>SUMIF(S7:T12,"&lt;&gt;#N/A")</f>
        <v>84</v>
      </c>
      <c r="T13" s="20"/>
      <c r="U13" s="34"/>
      <c r="V13" s="34"/>
      <c r="W13" s="34"/>
      <c r="X13" s="34"/>
      <c r="Y13" s="34"/>
      <c r="Z13" s="34"/>
      <c r="AA13" s="34"/>
      <c r="AB13" s="34"/>
      <c r="AC13" s="34"/>
      <c r="AD13" s="34"/>
      <c r="AE13" s="34"/>
      <c r="AF13" s="34"/>
      <c r="AG13" s="34"/>
      <c r="AH13" s="34"/>
      <c r="AI13" s="34"/>
      <c r="AJ13" s="34"/>
      <c r="AK13" s="34"/>
      <c r="AL13" s="34"/>
      <c r="AM13" s="34"/>
      <c r="AN13" s="34"/>
      <c r="AO13" s="34"/>
    </row>
    <row r="14" spans="1:41" ht="18.75" customHeight="1">
      <c r="A14" s="21"/>
      <c r="B14" s="203" t="s">
        <v>716</v>
      </c>
      <c r="C14" s="204"/>
      <c r="D14" s="204"/>
      <c r="E14" s="204"/>
      <c r="F14" s="204"/>
      <c r="G14" s="205"/>
      <c r="H14" s="206">
        <f>H13/16</f>
        <v>0.75</v>
      </c>
      <c r="I14" s="206">
        <f>I13/64</f>
        <v>1.3125</v>
      </c>
      <c r="J14" s="204"/>
      <c r="K14" s="40"/>
      <c r="M14" s="210" t="s">
        <v>716</v>
      </c>
      <c r="N14" s="207"/>
      <c r="O14" s="207"/>
      <c r="P14" s="207"/>
      <c r="Q14" s="207"/>
      <c r="R14" s="210">
        <f>R13/16</f>
        <v>0.75</v>
      </c>
      <c r="S14" s="210">
        <f>S13/64</f>
        <v>1.3125</v>
      </c>
      <c r="T14" s="34"/>
      <c r="U14" s="34"/>
      <c r="V14" s="34"/>
      <c r="W14" s="34"/>
      <c r="X14" s="34"/>
      <c r="Y14" s="34"/>
      <c r="Z14" s="34"/>
      <c r="AA14" s="34"/>
      <c r="AB14" s="34"/>
      <c r="AC14" s="34"/>
      <c r="AD14" s="34"/>
      <c r="AE14" s="34"/>
      <c r="AF14" s="34"/>
      <c r="AG14" s="34"/>
      <c r="AH14" s="34"/>
      <c r="AI14" s="34"/>
      <c r="AJ14" s="34"/>
      <c r="AK14" s="34"/>
      <c r="AL14" s="34"/>
      <c r="AM14" s="34"/>
      <c r="AN14" s="34"/>
      <c r="AO14" s="34"/>
    </row>
    <row r="15" spans="1:41" customFormat="1" ht="44.25" customHeight="1">
      <c r="A15" s="26"/>
      <c r="B15" s="12" t="s">
        <v>88</v>
      </c>
      <c r="C15" s="13" t="s">
        <v>31</v>
      </c>
      <c r="D15" s="13" t="s">
        <v>33</v>
      </c>
      <c r="E15" s="25" t="s">
        <v>25</v>
      </c>
      <c r="F15" s="46" t="s">
        <v>665</v>
      </c>
      <c r="G15" s="14" t="s">
        <v>16</v>
      </c>
      <c r="H15" s="14" t="s">
        <v>7</v>
      </c>
      <c r="I15" s="14" t="s">
        <v>8</v>
      </c>
      <c r="J15" s="25" t="s">
        <v>6</v>
      </c>
      <c r="K15" s="43"/>
      <c r="L15" s="12" t="s">
        <v>89</v>
      </c>
      <c r="M15" s="13" t="s">
        <v>31</v>
      </c>
      <c r="N15" s="13" t="s">
        <v>33</v>
      </c>
      <c r="O15" s="25" t="s">
        <v>25</v>
      </c>
      <c r="P15" s="46" t="s">
        <v>666</v>
      </c>
      <c r="Q15" s="14" t="s">
        <v>16</v>
      </c>
      <c r="R15" s="14" t="s">
        <v>7</v>
      </c>
      <c r="S15" s="14" t="s">
        <v>8</v>
      </c>
      <c r="T15" s="25" t="s">
        <v>6</v>
      </c>
      <c r="U15" s="35"/>
      <c r="V15" s="35"/>
      <c r="W15" s="35"/>
      <c r="X15" s="35"/>
      <c r="Y15" s="35"/>
      <c r="Z15" s="35"/>
      <c r="AA15" s="35"/>
      <c r="AB15" s="35"/>
      <c r="AC15" s="35"/>
      <c r="AD15" s="35"/>
      <c r="AE15" s="35"/>
      <c r="AF15" s="35"/>
      <c r="AG15" s="35"/>
      <c r="AH15" s="35"/>
      <c r="AI15" s="35"/>
      <c r="AJ15" s="35"/>
      <c r="AK15" s="35"/>
      <c r="AL15" s="35"/>
      <c r="AM15" s="35"/>
      <c r="AN15" s="35"/>
      <c r="AO15" s="35"/>
    </row>
    <row r="16" spans="1:41" ht="14.25" customHeight="1">
      <c r="A16" s="21"/>
      <c r="B16" s="63"/>
      <c r="C16" s="16" t="s">
        <v>475</v>
      </c>
      <c r="D16" s="16" t="s">
        <v>47</v>
      </c>
      <c r="E16" s="16" t="s">
        <v>41</v>
      </c>
      <c r="F16" s="16">
        <v>120</v>
      </c>
      <c r="G16" s="17">
        <v>8</v>
      </c>
      <c r="H16" s="17">
        <v>6</v>
      </c>
      <c r="I16" s="17">
        <v>20</v>
      </c>
      <c r="J16" s="16"/>
      <c r="K16" s="44"/>
      <c r="L16" s="63"/>
      <c r="M16" s="60" t="s">
        <v>475</v>
      </c>
      <c r="N16" s="60" t="s">
        <v>47</v>
      </c>
      <c r="O16" s="60" t="s">
        <v>41</v>
      </c>
      <c r="P16" s="60">
        <v>120</v>
      </c>
      <c r="Q16" s="61">
        <v>8</v>
      </c>
      <c r="R16" s="61">
        <v>6</v>
      </c>
      <c r="S16" s="61">
        <v>20</v>
      </c>
      <c r="T16" s="60"/>
      <c r="U16" s="34"/>
      <c r="V16" s="34"/>
      <c r="W16" s="34"/>
      <c r="X16" s="34"/>
      <c r="Y16" s="34"/>
      <c r="Z16" s="34"/>
      <c r="AA16" s="34"/>
      <c r="AB16" s="34"/>
      <c r="AC16" s="34"/>
      <c r="AD16" s="34"/>
      <c r="AE16" s="34"/>
      <c r="AF16" s="34"/>
      <c r="AG16" s="34"/>
      <c r="AH16" s="34"/>
      <c r="AI16" s="34"/>
      <c r="AJ16" s="34"/>
      <c r="AK16" s="34"/>
      <c r="AL16" s="34"/>
      <c r="AM16" s="34"/>
      <c r="AN16" s="34"/>
      <c r="AO16" s="34"/>
    </row>
    <row r="17" spans="1:41" ht="14.25" customHeight="1">
      <c r="A17" s="21"/>
      <c r="B17" s="39"/>
      <c r="C17" s="16" t="s">
        <v>476</v>
      </c>
      <c r="D17" s="16" t="s">
        <v>47</v>
      </c>
      <c r="E17" s="16" t="s">
        <v>41</v>
      </c>
      <c r="F17" s="16">
        <f>120*0</f>
        <v>0</v>
      </c>
      <c r="G17" s="17">
        <f>8*0</f>
        <v>0</v>
      </c>
      <c r="H17" s="17">
        <f>6*0</f>
        <v>0</v>
      </c>
      <c r="I17" s="17">
        <f>20*0</f>
        <v>0</v>
      </c>
      <c r="J17" s="16"/>
      <c r="K17" s="44"/>
      <c r="L17" s="33"/>
      <c r="M17" s="60" t="s">
        <v>476</v>
      </c>
      <c r="N17" s="60" t="s">
        <v>47</v>
      </c>
      <c r="O17" s="60" t="s">
        <v>41</v>
      </c>
      <c r="P17" s="60">
        <f>120*0</f>
        <v>0</v>
      </c>
      <c r="Q17" s="60">
        <f>8*0</f>
        <v>0</v>
      </c>
      <c r="R17" s="60">
        <f>6*0</f>
        <v>0</v>
      </c>
      <c r="S17" s="60">
        <f>20*0</f>
        <v>0</v>
      </c>
      <c r="T17" s="60"/>
      <c r="U17" s="34"/>
      <c r="V17" s="34"/>
      <c r="W17" s="34"/>
      <c r="X17" s="34"/>
      <c r="Y17" s="34"/>
      <c r="Z17" s="34"/>
      <c r="AA17" s="34"/>
      <c r="AB17" s="34"/>
      <c r="AC17" s="34"/>
      <c r="AD17" s="34"/>
      <c r="AE17" s="34"/>
      <c r="AF17" s="34"/>
      <c r="AG17" s="34"/>
      <c r="AH17" s="34"/>
      <c r="AI17" s="34"/>
      <c r="AJ17" s="34"/>
      <c r="AK17" s="34"/>
      <c r="AL17" s="34"/>
      <c r="AM17" s="34"/>
      <c r="AN17" s="34"/>
      <c r="AO17" s="34"/>
    </row>
    <row r="18" spans="1:41" ht="14.25" customHeight="1">
      <c r="A18" s="21"/>
      <c r="B18" s="63" t="s">
        <v>83</v>
      </c>
      <c r="C18" s="16" t="s">
        <v>477</v>
      </c>
      <c r="D18" s="16" t="s">
        <v>47</v>
      </c>
      <c r="E18" s="16" t="s">
        <v>41</v>
      </c>
      <c r="F18" s="16">
        <v>120</v>
      </c>
      <c r="G18" s="17">
        <v>8</v>
      </c>
      <c r="H18" s="17">
        <v>6</v>
      </c>
      <c r="I18" s="17">
        <v>20</v>
      </c>
      <c r="J18" s="16"/>
      <c r="K18" s="44"/>
      <c r="L18" s="33"/>
      <c r="M18" s="60" t="s">
        <v>477</v>
      </c>
      <c r="N18" s="60" t="s">
        <v>47</v>
      </c>
      <c r="O18" s="60" t="s">
        <v>41</v>
      </c>
      <c r="P18" s="60">
        <v>120</v>
      </c>
      <c r="Q18" s="61">
        <v>8</v>
      </c>
      <c r="R18" s="61">
        <v>6</v>
      </c>
      <c r="S18" s="61">
        <v>20</v>
      </c>
      <c r="T18" s="60"/>
      <c r="U18" s="34"/>
      <c r="V18" s="34"/>
      <c r="W18" s="34"/>
      <c r="X18" s="34"/>
      <c r="Y18" s="34"/>
      <c r="Z18" s="34"/>
      <c r="AA18" s="34"/>
      <c r="AB18" s="34"/>
      <c r="AC18" s="34"/>
      <c r="AD18" s="34"/>
      <c r="AE18" s="34"/>
      <c r="AF18" s="34"/>
      <c r="AG18" s="34"/>
      <c r="AH18" s="34"/>
      <c r="AI18" s="34"/>
      <c r="AJ18" s="34"/>
      <c r="AK18" s="34"/>
      <c r="AL18" s="34"/>
      <c r="AM18" s="34"/>
      <c r="AN18" s="34"/>
      <c r="AO18" s="34"/>
    </row>
    <row r="19" spans="1:41" ht="14.25" customHeight="1">
      <c r="A19" s="21"/>
      <c r="B19" s="63"/>
      <c r="C19" s="16" t="s">
        <v>478</v>
      </c>
      <c r="D19" s="16" t="s">
        <v>81</v>
      </c>
      <c r="E19" s="16" t="s">
        <v>41</v>
      </c>
      <c r="F19" s="16">
        <v>100</v>
      </c>
      <c r="G19" s="17">
        <v>8</v>
      </c>
      <c r="H19" s="17">
        <v>8</v>
      </c>
      <c r="I19" s="17">
        <v>20</v>
      </c>
      <c r="J19" s="16"/>
      <c r="K19" s="44"/>
      <c r="L19" s="33"/>
      <c r="M19" s="60" t="s">
        <v>478</v>
      </c>
      <c r="N19" s="60" t="s">
        <v>81</v>
      </c>
      <c r="O19" s="60" t="s">
        <v>41</v>
      </c>
      <c r="P19" s="60">
        <v>100</v>
      </c>
      <c r="Q19" s="61">
        <v>8</v>
      </c>
      <c r="R19" s="61">
        <v>8</v>
      </c>
      <c r="S19" s="61">
        <v>20</v>
      </c>
      <c r="T19" s="60"/>
      <c r="U19" s="34"/>
      <c r="V19" s="34"/>
      <c r="W19" s="34"/>
      <c r="X19" s="34"/>
      <c r="Y19" s="34"/>
      <c r="Z19" s="34"/>
      <c r="AA19" s="34"/>
      <c r="AB19" s="34"/>
      <c r="AC19" s="34"/>
      <c r="AD19" s="34"/>
      <c r="AE19" s="34"/>
      <c r="AF19" s="34"/>
      <c r="AG19" s="34"/>
      <c r="AH19" s="34"/>
      <c r="AI19" s="34"/>
      <c r="AJ19" s="34"/>
      <c r="AK19" s="34"/>
      <c r="AL19" s="34"/>
      <c r="AM19" s="34"/>
      <c r="AN19" s="34"/>
      <c r="AO19" s="34"/>
    </row>
    <row r="20" spans="1:41" ht="14.25" customHeight="1">
      <c r="A20" s="21"/>
      <c r="B20" s="63" t="s">
        <v>83</v>
      </c>
      <c r="C20" s="16" t="s">
        <v>479</v>
      </c>
      <c r="D20" s="16" t="s">
        <v>81</v>
      </c>
      <c r="E20" s="16" t="s">
        <v>41</v>
      </c>
      <c r="F20" s="16">
        <v>100</v>
      </c>
      <c r="G20" s="17">
        <v>8</v>
      </c>
      <c r="H20" s="17">
        <v>8</v>
      </c>
      <c r="I20" s="17">
        <v>20</v>
      </c>
      <c r="J20" s="16"/>
      <c r="K20" s="44"/>
      <c r="L20" s="33"/>
      <c r="M20" s="60" t="s">
        <v>479</v>
      </c>
      <c r="N20" s="60" t="s">
        <v>81</v>
      </c>
      <c r="O20" s="60" t="s">
        <v>41</v>
      </c>
      <c r="P20" s="60">
        <v>100</v>
      </c>
      <c r="Q20" s="61">
        <v>8</v>
      </c>
      <c r="R20" s="61">
        <v>8</v>
      </c>
      <c r="S20" s="61">
        <v>20</v>
      </c>
      <c r="T20" s="60"/>
      <c r="U20" s="34"/>
      <c r="V20" s="34"/>
      <c r="W20" s="34"/>
      <c r="X20" s="34"/>
      <c r="Y20" s="34"/>
      <c r="Z20" s="34"/>
      <c r="AA20" s="34"/>
      <c r="AB20" s="34"/>
      <c r="AC20" s="34"/>
      <c r="AD20" s="34"/>
      <c r="AE20" s="34"/>
      <c r="AF20" s="34"/>
      <c r="AG20" s="34"/>
      <c r="AH20" s="34"/>
      <c r="AI20" s="34"/>
      <c r="AJ20" s="34"/>
      <c r="AK20" s="34"/>
      <c r="AL20" s="34"/>
      <c r="AM20" s="34"/>
      <c r="AN20" s="34"/>
      <c r="AO20" s="34"/>
    </row>
    <row r="21" spans="1:41" ht="14.25" customHeight="1">
      <c r="A21" s="21"/>
      <c r="B21" s="33"/>
      <c r="C21" s="16"/>
      <c r="D21" s="16"/>
      <c r="E21" s="16"/>
      <c r="F21" s="16"/>
      <c r="G21" s="17"/>
      <c r="H21" s="36"/>
      <c r="I21" s="36"/>
      <c r="J21" s="16"/>
      <c r="K21" s="44"/>
      <c r="L21" s="33"/>
      <c r="M21" s="60"/>
      <c r="N21" s="60"/>
      <c r="O21" s="60"/>
      <c r="P21" s="60"/>
      <c r="Q21" s="61"/>
      <c r="R21" s="62"/>
      <c r="S21" s="62"/>
      <c r="T21" s="60"/>
      <c r="U21" s="34"/>
      <c r="V21" s="34"/>
      <c r="W21" s="34"/>
      <c r="X21" s="34"/>
      <c r="Y21" s="34"/>
      <c r="Z21" s="34"/>
      <c r="AA21" s="34"/>
      <c r="AB21" s="34"/>
      <c r="AC21" s="34"/>
      <c r="AD21" s="34"/>
      <c r="AE21" s="34"/>
      <c r="AF21" s="34"/>
      <c r="AG21" s="34"/>
      <c r="AH21" s="34"/>
      <c r="AI21" s="34"/>
      <c r="AJ21" s="34"/>
      <c r="AK21" s="34"/>
      <c r="AL21" s="34"/>
      <c r="AM21" s="34"/>
      <c r="AN21" s="34"/>
      <c r="AO21" s="34"/>
    </row>
    <row r="22" spans="1:41" ht="14.25" customHeight="1">
      <c r="A22" s="21"/>
      <c r="B22" s="33"/>
      <c r="C22" s="16" t="s">
        <v>480</v>
      </c>
      <c r="D22" s="16" t="s">
        <v>81</v>
      </c>
      <c r="E22" s="16" t="s">
        <v>41</v>
      </c>
      <c r="F22" s="16">
        <f>90*0</f>
        <v>0</v>
      </c>
      <c r="G22" s="17">
        <f>8*0</f>
        <v>0</v>
      </c>
      <c r="H22" s="36">
        <f>2*0</f>
        <v>0</v>
      </c>
      <c r="I22" s="36">
        <f>8*0</f>
        <v>0</v>
      </c>
      <c r="J22" s="16"/>
      <c r="K22" s="44"/>
      <c r="L22" s="33"/>
      <c r="M22" s="60" t="s">
        <v>480</v>
      </c>
      <c r="N22" s="60" t="s">
        <v>81</v>
      </c>
      <c r="O22" s="60" t="s">
        <v>41</v>
      </c>
      <c r="P22" s="60">
        <f>90*0</f>
        <v>0</v>
      </c>
      <c r="Q22" s="61">
        <f>8*0</f>
        <v>0</v>
      </c>
      <c r="R22" s="62">
        <f>2*0</f>
        <v>0</v>
      </c>
      <c r="S22" s="62">
        <f>8*0</f>
        <v>0</v>
      </c>
      <c r="T22" s="60"/>
      <c r="U22" s="34"/>
      <c r="V22" s="34"/>
      <c r="W22" s="34"/>
      <c r="X22" s="34"/>
      <c r="Y22" s="34"/>
      <c r="Z22" s="34"/>
      <c r="AA22" s="34"/>
      <c r="AB22" s="34"/>
      <c r="AC22" s="34"/>
      <c r="AD22" s="34"/>
      <c r="AE22" s="34"/>
      <c r="AF22" s="34"/>
      <c r="AG22" s="34"/>
      <c r="AH22" s="34"/>
      <c r="AI22" s="34"/>
      <c r="AJ22" s="34"/>
      <c r="AK22" s="34"/>
      <c r="AL22" s="34"/>
      <c r="AM22" s="34"/>
      <c r="AN22" s="34"/>
      <c r="AO22" s="34"/>
    </row>
    <row r="23" spans="1:41" ht="14.25" customHeight="1">
      <c r="A23" s="21"/>
      <c r="B23" s="33"/>
      <c r="C23" s="16" t="s">
        <v>481</v>
      </c>
      <c r="D23" s="16" t="s">
        <v>81</v>
      </c>
      <c r="E23" s="16" t="s">
        <v>41</v>
      </c>
      <c r="F23" s="16">
        <f>25*0</f>
        <v>0</v>
      </c>
      <c r="G23" s="17">
        <f>8*0</f>
        <v>0</v>
      </c>
      <c r="H23" s="36">
        <f>4*0</f>
        <v>0</v>
      </c>
      <c r="I23" s="36">
        <f>8*0</f>
        <v>0</v>
      </c>
      <c r="J23" s="16"/>
      <c r="K23" s="44"/>
      <c r="L23" s="33"/>
      <c r="M23" s="60" t="s">
        <v>481</v>
      </c>
      <c r="N23" s="60" t="s">
        <v>81</v>
      </c>
      <c r="O23" s="60" t="s">
        <v>41</v>
      </c>
      <c r="P23" s="60">
        <f>25*0</f>
        <v>0</v>
      </c>
      <c r="Q23" s="61">
        <f>8*0</f>
        <v>0</v>
      </c>
      <c r="R23" s="62">
        <f>4*0</f>
        <v>0</v>
      </c>
      <c r="S23" s="62">
        <f>8*0</f>
        <v>0</v>
      </c>
      <c r="T23" s="60"/>
      <c r="U23" s="34"/>
      <c r="V23" s="34"/>
      <c r="W23" s="34"/>
      <c r="X23" s="34"/>
      <c r="Y23" s="34"/>
      <c r="Z23" s="34"/>
      <c r="AA23" s="34"/>
      <c r="AB23" s="34"/>
      <c r="AC23" s="34"/>
      <c r="AD23" s="34"/>
      <c r="AE23" s="34"/>
      <c r="AF23" s="34"/>
      <c r="AG23" s="34"/>
      <c r="AH23" s="34"/>
      <c r="AI23" s="34"/>
      <c r="AJ23" s="34"/>
      <c r="AK23" s="34"/>
      <c r="AL23" s="34"/>
      <c r="AM23" s="34"/>
      <c r="AN23" s="34"/>
      <c r="AO23" s="34"/>
    </row>
    <row r="24" spans="1:41" ht="14.25" customHeight="1">
      <c r="A24" s="21"/>
      <c r="B24" s="39"/>
      <c r="C24" s="16" t="s">
        <v>482</v>
      </c>
      <c r="D24" s="16" t="s">
        <v>81</v>
      </c>
      <c r="E24" s="16" t="s">
        <v>41</v>
      </c>
      <c r="F24" s="16">
        <f>25*0</f>
        <v>0</v>
      </c>
      <c r="G24" s="17">
        <f>8*0</f>
        <v>0</v>
      </c>
      <c r="H24" s="36">
        <f>1*0</f>
        <v>0</v>
      </c>
      <c r="I24" s="36">
        <f>2*0</f>
        <v>0</v>
      </c>
      <c r="J24" s="16"/>
      <c r="K24" s="44"/>
      <c r="L24" s="33"/>
      <c r="M24" s="60" t="s">
        <v>482</v>
      </c>
      <c r="N24" s="60" t="s">
        <v>81</v>
      </c>
      <c r="O24" s="60" t="s">
        <v>41</v>
      </c>
      <c r="P24" s="60">
        <f>25*0</f>
        <v>0</v>
      </c>
      <c r="Q24" s="61">
        <f>8*0</f>
        <v>0</v>
      </c>
      <c r="R24" s="62">
        <f>1*0</f>
        <v>0</v>
      </c>
      <c r="S24" s="62">
        <f>2*0</f>
        <v>0</v>
      </c>
      <c r="T24" s="60"/>
      <c r="U24" s="34"/>
      <c r="V24" s="34"/>
      <c r="W24" s="34"/>
      <c r="X24" s="34"/>
      <c r="Y24" s="34"/>
      <c r="Z24" s="34"/>
      <c r="AA24" s="34"/>
      <c r="AB24" s="34"/>
      <c r="AC24" s="34"/>
      <c r="AD24" s="34"/>
      <c r="AE24" s="34"/>
      <c r="AF24" s="34"/>
      <c r="AG24" s="34"/>
      <c r="AH24" s="34"/>
      <c r="AI24" s="34"/>
      <c r="AJ24" s="34"/>
      <c r="AK24" s="34"/>
      <c r="AL24" s="34"/>
      <c r="AM24" s="34"/>
      <c r="AN24" s="34"/>
      <c r="AO24" s="34"/>
    </row>
    <row r="25" spans="1:41" ht="14.25" customHeight="1">
      <c r="A25" s="21"/>
      <c r="B25" s="63" t="s">
        <v>85</v>
      </c>
      <c r="C25" s="16" t="s">
        <v>483</v>
      </c>
      <c r="D25" s="16" t="s">
        <v>81</v>
      </c>
      <c r="E25" s="16" t="s">
        <v>41</v>
      </c>
      <c r="F25" s="16">
        <v>90</v>
      </c>
      <c r="G25" s="17">
        <v>8</v>
      </c>
      <c r="H25" s="36">
        <v>2</v>
      </c>
      <c r="I25" s="36">
        <v>8</v>
      </c>
      <c r="J25" s="16"/>
      <c r="K25" s="44"/>
      <c r="L25" s="33"/>
      <c r="M25" s="60" t="s">
        <v>483</v>
      </c>
      <c r="N25" s="60" t="s">
        <v>81</v>
      </c>
      <c r="O25" s="60" t="s">
        <v>41</v>
      </c>
      <c r="P25" s="60">
        <v>90</v>
      </c>
      <c r="Q25" s="61">
        <v>8</v>
      </c>
      <c r="R25" s="62">
        <v>2</v>
      </c>
      <c r="S25" s="62">
        <v>8</v>
      </c>
      <c r="T25" s="60"/>
      <c r="U25" s="34"/>
      <c r="V25" s="34"/>
      <c r="W25" s="34"/>
      <c r="X25" s="34"/>
      <c r="Y25" s="34"/>
      <c r="Z25" s="34"/>
      <c r="AA25" s="34"/>
      <c r="AB25" s="34"/>
      <c r="AC25" s="34"/>
      <c r="AD25" s="34"/>
      <c r="AE25" s="34"/>
      <c r="AF25" s="34"/>
      <c r="AG25" s="34"/>
      <c r="AH25" s="34"/>
      <c r="AI25" s="34"/>
      <c r="AJ25" s="34"/>
      <c r="AK25" s="34"/>
      <c r="AL25" s="34"/>
      <c r="AM25" s="34"/>
      <c r="AN25" s="34"/>
      <c r="AO25" s="34"/>
    </row>
    <row r="26" spans="1:41" ht="14.25" customHeight="1">
      <c r="A26" s="21"/>
      <c r="B26" s="39"/>
      <c r="C26" s="16"/>
      <c r="D26" s="16"/>
      <c r="E26" s="16"/>
      <c r="F26" s="16"/>
      <c r="G26" s="17"/>
      <c r="H26" s="36"/>
      <c r="I26" s="36"/>
      <c r="J26" s="16"/>
      <c r="K26" s="44"/>
      <c r="L26" s="33"/>
      <c r="M26" s="60"/>
      <c r="N26" s="60"/>
      <c r="O26" s="60"/>
      <c r="P26" s="60"/>
      <c r="Q26" s="61"/>
      <c r="R26" s="62"/>
      <c r="S26" s="62"/>
      <c r="T26" s="60"/>
      <c r="U26" s="34"/>
      <c r="V26" s="34"/>
      <c r="W26" s="34"/>
      <c r="X26" s="34"/>
      <c r="Y26" s="34"/>
      <c r="Z26" s="34"/>
      <c r="AA26" s="34"/>
      <c r="AB26" s="34"/>
      <c r="AC26" s="34"/>
      <c r="AD26" s="34"/>
      <c r="AE26" s="34"/>
      <c r="AF26" s="34"/>
      <c r="AG26" s="34"/>
      <c r="AH26" s="34"/>
      <c r="AI26" s="34"/>
      <c r="AJ26" s="34"/>
      <c r="AK26" s="34"/>
      <c r="AL26" s="34"/>
      <c r="AM26" s="34"/>
      <c r="AN26" s="34"/>
      <c r="AO26" s="34"/>
    </row>
    <row r="27" spans="1:41" ht="14.25" customHeight="1">
      <c r="A27" s="21"/>
      <c r="B27" s="39"/>
      <c r="C27" s="16"/>
      <c r="D27" s="16"/>
      <c r="E27" s="16"/>
      <c r="F27" s="16"/>
      <c r="G27" s="17"/>
      <c r="H27" s="36"/>
      <c r="I27" s="36"/>
      <c r="J27" s="16"/>
      <c r="K27" s="44"/>
      <c r="L27" s="33"/>
      <c r="M27" s="60"/>
      <c r="N27" s="60"/>
      <c r="O27" s="60"/>
      <c r="P27" s="60"/>
      <c r="Q27" s="61"/>
      <c r="R27" s="62"/>
      <c r="S27" s="62"/>
      <c r="T27" s="60"/>
      <c r="U27" s="34"/>
      <c r="V27" s="34"/>
      <c r="W27" s="34"/>
      <c r="X27" s="34"/>
      <c r="Y27" s="34"/>
      <c r="Z27" s="34"/>
      <c r="AA27" s="34"/>
      <c r="AB27" s="34"/>
      <c r="AC27" s="34"/>
      <c r="AD27" s="34"/>
      <c r="AE27" s="34"/>
      <c r="AF27" s="34"/>
      <c r="AG27" s="34"/>
      <c r="AH27" s="34"/>
      <c r="AI27" s="34"/>
      <c r="AJ27" s="34"/>
      <c r="AK27" s="34"/>
      <c r="AL27" s="34"/>
      <c r="AM27" s="34"/>
      <c r="AN27" s="34"/>
      <c r="AO27" s="34"/>
    </row>
    <row r="28" spans="1:41" ht="14.25" customHeight="1">
      <c r="A28" s="21"/>
      <c r="B28" s="39"/>
      <c r="C28" s="16" t="s">
        <v>485</v>
      </c>
      <c r="D28" s="16" t="s">
        <v>81</v>
      </c>
      <c r="E28" s="16" t="s">
        <v>41</v>
      </c>
      <c r="F28" s="16">
        <f>90*0</f>
        <v>0</v>
      </c>
      <c r="G28" s="17">
        <f>8*0</f>
        <v>0</v>
      </c>
      <c r="H28" s="36">
        <f>2*0</f>
        <v>0</v>
      </c>
      <c r="I28" s="36">
        <f>8*0</f>
        <v>0</v>
      </c>
      <c r="J28" s="16" t="s">
        <v>80</v>
      </c>
      <c r="K28" s="44"/>
      <c r="L28" s="33"/>
      <c r="M28" s="60" t="s">
        <v>485</v>
      </c>
      <c r="N28" s="60" t="s">
        <v>81</v>
      </c>
      <c r="O28" s="60" t="s">
        <v>41</v>
      </c>
      <c r="P28" s="60">
        <f>90*0</f>
        <v>0</v>
      </c>
      <c r="Q28" s="61">
        <f>8*0</f>
        <v>0</v>
      </c>
      <c r="R28" s="62">
        <f>2*0</f>
        <v>0</v>
      </c>
      <c r="S28" s="62">
        <f>8*0</f>
        <v>0</v>
      </c>
      <c r="T28" s="60" t="s">
        <v>80</v>
      </c>
      <c r="U28" s="34"/>
      <c r="V28" s="34"/>
      <c r="W28" s="34"/>
      <c r="X28" s="34"/>
      <c r="Y28" s="34"/>
      <c r="Z28" s="34"/>
      <c r="AA28" s="34"/>
      <c r="AB28" s="34"/>
      <c r="AC28" s="34"/>
      <c r="AD28" s="34"/>
      <c r="AE28" s="34"/>
      <c r="AF28" s="34"/>
      <c r="AG28" s="34"/>
      <c r="AH28" s="34"/>
      <c r="AI28" s="34"/>
      <c r="AJ28" s="34"/>
      <c r="AK28" s="34"/>
      <c r="AL28" s="34"/>
      <c r="AM28" s="34"/>
      <c r="AN28" s="34"/>
      <c r="AO28" s="34"/>
    </row>
    <row r="29" spans="1:41" ht="14.25" customHeight="1">
      <c r="A29" s="21"/>
      <c r="B29" s="39"/>
      <c r="C29" s="16" t="s">
        <v>728</v>
      </c>
      <c r="D29" s="16" t="s">
        <v>81</v>
      </c>
      <c r="E29" s="16" t="s">
        <v>41</v>
      </c>
      <c r="F29" s="16">
        <f>25*0</f>
        <v>0</v>
      </c>
      <c r="G29" s="17">
        <f>8*0</f>
        <v>0</v>
      </c>
      <c r="H29" s="36">
        <f>1*0</f>
        <v>0</v>
      </c>
      <c r="I29" s="36">
        <f>1*0</f>
        <v>0</v>
      </c>
      <c r="J29" s="16"/>
      <c r="K29" s="44"/>
      <c r="L29" s="33"/>
      <c r="M29" s="60" t="s">
        <v>63</v>
      </c>
      <c r="N29" s="60" t="s">
        <v>81</v>
      </c>
      <c r="O29" s="60" t="s">
        <v>41</v>
      </c>
      <c r="P29" s="60">
        <f>25*0</f>
        <v>0</v>
      </c>
      <c r="Q29" s="61">
        <f>8*0</f>
        <v>0</v>
      </c>
      <c r="R29" s="62">
        <f>1*0</f>
        <v>0</v>
      </c>
      <c r="S29" s="62">
        <f>1*0</f>
        <v>0</v>
      </c>
      <c r="T29" s="60"/>
      <c r="U29" s="34"/>
      <c r="V29" s="34"/>
      <c r="W29" s="34"/>
      <c r="X29" s="34"/>
      <c r="Y29" s="34"/>
      <c r="Z29" s="34"/>
      <c r="AA29" s="34"/>
      <c r="AB29" s="34"/>
      <c r="AC29" s="34"/>
      <c r="AD29" s="34"/>
      <c r="AE29" s="34"/>
      <c r="AF29" s="34"/>
      <c r="AG29" s="34"/>
      <c r="AH29" s="34"/>
      <c r="AI29" s="34"/>
      <c r="AJ29" s="34"/>
      <c r="AK29" s="34"/>
      <c r="AL29" s="34"/>
      <c r="AM29" s="34"/>
      <c r="AN29" s="34"/>
      <c r="AO29" s="34"/>
    </row>
    <row r="30" spans="1:41" ht="14.25" customHeight="1">
      <c r="A30" s="21"/>
      <c r="B30" s="39"/>
      <c r="C30" s="16"/>
      <c r="D30" s="16"/>
      <c r="E30" s="16"/>
      <c r="F30" s="16"/>
      <c r="G30" s="17"/>
      <c r="H30" s="36"/>
      <c r="I30" s="36"/>
      <c r="J30" s="16"/>
      <c r="K30" s="44"/>
      <c r="L30" s="33"/>
      <c r="M30" s="60"/>
      <c r="N30" s="60"/>
      <c r="O30" s="60"/>
      <c r="P30" s="60"/>
      <c r="Q30" s="61"/>
      <c r="R30" s="62"/>
      <c r="S30" s="62"/>
      <c r="T30" s="60"/>
      <c r="U30" s="34"/>
      <c r="V30" s="34"/>
      <c r="W30" s="34"/>
      <c r="X30" s="34"/>
      <c r="Y30" s="34"/>
      <c r="Z30" s="34"/>
      <c r="AA30" s="34"/>
      <c r="AB30" s="34"/>
      <c r="AC30" s="34"/>
      <c r="AD30" s="34"/>
      <c r="AE30" s="34"/>
      <c r="AF30" s="34"/>
      <c r="AG30" s="34"/>
      <c r="AH30" s="34"/>
      <c r="AI30" s="34"/>
      <c r="AJ30" s="34"/>
      <c r="AK30" s="34"/>
      <c r="AL30" s="34"/>
      <c r="AM30" s="34"/>
      <c r="AN30" s="34"/>
      <c r="AO30" s="34"/>
    </row>
    <row r="31" spans="1:41" ht="14.25" customHeight="1">
      <c r="A31" s="21"/>
      <c r="B31" s="39"/>
      <c r="C31" s="16"/>
      <c r="D31" s="16"/>
      <c r="E31" s="16"/>
      <c r="F31" s="16"/>
      <c r="G31" s="17"/>
      <c r="H31" s="36"/>
      <c r="I31" s="36"/>
      <c r="J31" s="16"/>
      <c r="K31" s="44"/>
      <c r="L31" s="33"/>
      <c r="M31" s="60"/>
      <c r="N31" s="60"/>
      <c r="O31" s="60"/>
      <c r="P31" s="60"/>
      <c r="Q31" s="61"/>
      <c r="R31" s="62"/>
      <c r="S31" s="62"/>
      <c r="T31" s="60"/>
    </row>
    <row r="32" spans="1:41" ht="14.25" customHeight="1">
      <c r="A32" s="21"/>
      <c r="B32" s="33"/>
      <c r="C32" s="16" t="s">
        <v>486</v>
      </c>
      <c r="D32" s="16" t="s">
        <v>84</v>
      </c>
      <c r="E32" s="16" t="s">
        <v>41</v>
      </c>
      <c r="F32" s="16">
        <f>50*0</f>
        <v>0</v>
      </c>
      <c r="G32" s="17">
        <f>7*0</f>
        <v>0</v>
      </c>
      <c r="H32" s="36">
        <f>2*0</f>
        <v>0</v>
      </c>
      <c r="I32" s="36">
        <f>16*0</f>
        <v>0</v>
      </c>
      <c r="J32" s="16" t="s">
        <v>407</v>
      </c>
      <c r="K32" s="44"/>
      <c r="L32" s="33"/>
      <c r="M32" s="60" t="s">
        <v>486</v>
      </c>
      <c r="N32" s="60" t="s">
        <v>84</v>
      </c>
      <c r="O32" s="60" t="s">
        <v>41</v>
      </c>
      <c r="P32" s="60">
        <f>50*0</f>
        <v>0</v>
      </c>
      <c r="Q32" s="60">
        <f>7*0</f>
        <v>0</v>
      </c>
      <c r="R32" s="60">
        <f>2*0</f>
        <v>0</v>
      </c>
      <c r="S32" s="60">
        <f>16*0</f>
        <v>0</v>
      </c>
      <c r="T32" s="60" t="s">
        <v>407</v>
      </c>
    </row>
    <row r="33" spans="1:20" ht="14.25" customHeight="1">
      <c r="A33" s="21"/>
      <c r="B33" s="33"/>
      <c r="C33" s="16" t="s">
        <v>487</v>
      </c>
      <c r="D33" s="16" t="s">
        <v>84</v>
      </c>
      <c r="E33" s="16" t="s">
        <v>41</v>
      </c>
      <c r="F33" s="16">
        <f>80*0</f>
        <v>0</v>
      </c>
      <c r="G33" s="17">
        <f>7*0</f>
        <v>0</v>
      </c>
      <c r="H33" s="36">
        <f>2*0</f>
        <v>0</v>
      </c>
      <c r="I33" s="36">
        <f>16*0</f>
        <v>0</v>
      </c>
      <c r="J33" s="16" t="s">
        <v>407</v>
      </c>
      <c r="K33" s="44"/>
      <c r="L33" s="33"/>
      <c r="M33" s="60" t="s">
        <v>487</v>
      </c>
      <c r="N33" s="60" t="s">
        <v>84</v>
      </c>
      <c r="O33" s="60" t="s">
        <v>41</v>
      </c>
      <c r="P33" s="60">
        <f>80*0</f>
        <v>0</v>
      </c>
      <c r="Q33" s="60">
        <f>7*0</f>
        <v>0</v>
      </c>
      <c r="R33" s="60">
        <f>2*0</f>
        <v>0</v>
      </c>
      <c r="S33" s="60">
        <f>16*0</f>
        <v>0</v>
      </c>
      <c r="T33" s="60" t="s">
        <v>407</v>
      </c>
    </row>
    <row r="34" spans="1:20" ht="14.25" customHeight="1">
      <c r="A34" s="21"/>
      <c r="B34" s="39"/>
      <c r="C34" s="16" t="s">
        <v>488</v>
      </c>
      <c r="D34" s="16" t="s">
        <v>84</v>
      </c>
      <c r="E34" s="16" t="s">
        <v>41</v>
      </c>
      <c r="F34" s="16">
        <f>50*0</f>
        <v>0</v>
      </c>
      <c r="G34" s="17">
        <f>7*0</f>
        <v>0</v>
      </c>
      <c r="H34" s="36">
        <f>4*0</f>
        <v>0</v>
      </c>
      <c r="I34" s="36">
        <f>8*0</f>
        <v>0</v>
      </c>
      <c r="J34" s="16"/>
      <c r="K34" s="44"/>
      <c r="L34" s="33"/>
      <c r="M34" s="60" t="s">
        <v>488</v>
      </c>
      <c r="N34" s="60" t="s">
        <v>84</v>
      </c>
      <c r="O34" s="60" t="s">
        <v>41</v>
      </c>
      <c r="P34" s="60">
        <f>50*0</f>
        <v>0</v>
      </c>
      <c r="Q34" s="61">
        <f>7*0</f>
        <v>0</v>
      </c>
      <c r="R34" s="62">
        <f>4*0</f>
        <v>0</v>
      </c>
      <c r="S34" s="62">
        <f>8*0</f>
        <v>0</v>
      </c>
      <c r="T34" s="60"/>
    </row>
    <row r="35" spans="1:20" ht="14.25" customHeight="1">
      <c r="A35" s="21"/>
      <c r="B35" s="39"/>
      <c r="C35" s="16" t="s">
        <v>489</v>
      </c>
      <c r="D35" s="16" t="s">
        <v>54</v>
      </c>
      <c r="E35" s="16" t="s">
        <v>41</v>
      </c>
      <c r="F35" s="16">
        <f>80*0</f>
        <v>0</v>
      </c>
      <c r="G35" s="17">
        <f>80*0</f>
        <v>0</v>
      </c>
      <c r="H35" s="36">
        <f>80*0</f>
        <v>0</v>
      </c>
      <c r="I35" s="36">
        <f>80*0</f>
        <v>0</v>
      </c>
      <c r="J35" s="16"/>
      <c r="K35" s="44"/>
      <c r="L35" s="33"/>
      <c r="M35" s="60" t="s">
        <v>489</v>
      </c>
      <c r="N35" s="60" t="s">
        <v>54</v>
      </c>
      <c r="O35" s="60" t="s">
        <v>41</v>
      </c>
      <c r="P35" s="60">
        <f>80*0</f>
        <v>0</v>
      </c>
      <c r="Q35" s="61">
        <f>80*0</f>
        <v>0</v>
      </c>
      <c r="R35" s="62">
        <f>80*0</f>
        <v>0</v>
      </c>
      <c r="S35" s="62">
        <f>80*0</f>
        <v>0</v>
      </c>
      <c r="T35" s="60"/>
    </row>
    <row r="36" spans="1:20" ht="14.25" customHeight="1">
      <c r="A36" s="21"/>
      <c r="B36" s="39"/>
      <c r="C36" s="16" t="s">
        <v>490</v>
      </c>
      <c r="D36" s="16" t="s">
        <v>65</v>
      </c>
      <c r="E36" s="16" t="s">
        <v>41</v>
      </c>
      <c r="F36" s="16">
        <v>40</v>
      </c>
      <c r="G36" s="17">
        <v>7</v>
      </c>
      <c r="H36" s="36">
        <v>4</v>
      </c>
      <c r="I36" s="36">
        <v>8</v>
      </c>
      <c r="J36" s="16"/>
      <c r="K36" s="44"/>
      <c r="L36" s="33"/>
      <c r="M36" s="60" t="s">
        <v>490</v>
      </c>
      <c r="N36" s="60" t="s">
        <v>65</v>
      </c>
      <c r="O36" s="60" t="s">
        <v>41</v>
      </c>
      <c r="P36" s="60">
        <v>40</v>
      </c>
      <c r="Q36" s="61">
        <f>80*0</f>
        <v>0</v>
      </c>
      <c r="R36" s="62">
        <v>4</v>
      </c>
      <c r="S36" s="62">
        <v>8</v>
      </c>
      <c r="T36" s="60"/>
    </row>
    <row r="37" spans="1:20" ht="14.25" customHeight="1">
      <c r="A37" s="21"/>
      <c r="B37" s="39"/>
      <c r="C37" s="16" t="s">
        <v>406</v>
      </c>
      <c r="D37" s="16" t="s">
        <v>65</v>
      </c>
      <c r="E37" s="16" t="s">
        <v>41</v>
      </c>
      <c r="F37" s="16">
        <f>80*0</f>
        <v>0</v>
      </c>
      <c r="G37" s="17">
        <f>7*0</f>
        <v>0</v>
      </c>
      <c r="H37" s="36">
        <f>2*0</f>
        <v>0</v>
      </c>
      <c r="I37" s="36">
        <f>8*0</f>
        <v>0</v>
      </c>
      <c r="J37" s="16" t="s">
        <v>409</v>
      </c>
      <c r="K37" s="44"/>
      <c r="L37" s="33"/>
      <c r="M37" s="60" t="s">
        <v>406</v>
      </c>
      <c r="N37" s="60" t="s">
        <v>65</v>
      </c>
      <c r="O37" s="60" t="s">
        <v>41</v>
      </c>
      <c r="P37" s="60">
        <f>80*0</f>
        <v>0</v>
      </c>
      <c r="Q37" s="61">
        <f>7*0</f>
        <v>0</v>
      </c>
      <c r="R37" s="62">
        <f>2*0</f>
        <v>0</v>
      </c>
      <c r="S37" s="62">
        <f>8*0</f>
        <v>0</v>
      </c>
      <c r="T37" s="60" t="s">
        <v>409</v>
      </c>
    </row>
    <row r="38" spans="1:20" ht="14.25" customHeight="1">
      <c r="A38" s="21"/>
      <c r="B38" s="32"/>
      <c r="C38" s="16"/>
      <c r="D38" s="16"/>
      <c r="E38" s="16"/>
      <c r="F38" s="16"/>
      <c r="G38" s="17"/>
      <c r="H38" s="36"/>
      <c r="I38" s="36"/>
      <c r="J38" s="16"/>
      <c r="K38" s="44"/>
      <c r="L38" s="33"/>
      <c r="M38" s="60"/>
      <c r="N38" s="60"/>
      <c r="O38" s="60"/>
      <c r="P38" s="60"/>
      <c r="Q38" s="61"/>
      <c r="R38" s="62"/>
      <c r="S38" s="62"/>
      <c r="T38" s="60"/>
    </row>
    <row r="39" spans="1:20" ht="14.25" customHeight="1">
      <c r="A39" s="21"/>
      <c r="B39" s="33"/>
      <c r="C39" s="16" t="s">
        <v>491</v>
      </c>
      <c r="D39" s="16" t="s">
        <v>46</v>
      </c>
      <c r="E39" s="16" t="s">
        <v>41</v>
      </c>
      <c r="F39" s="16">
        <v>280</v>
      </c>
      <c r="G39" s="17">
        <v>8</v>
      </c>
      <c r="H39" s="36">
        <v>4</v>
      </c>
      <c r="I39" s="36">
        <v>12</v>
      </c>
      <c r="J39" s="16"/>
      <c r="K39" s="44"/>
      <c r="L39" s="33"/>
      <c r="M39" s="60" t="s">
        <v>491</v>
      </c>
      <c r="N39" s="60" t="s">
        <v>46</v>
      </c>
      <c r="O39" s="60" t="s">
        <v>41</v>
      </c>
      <c r="P39" s="60">
        <v>280</v>
      </c>
      <c r="Q39" s="61">
        <v>8</v>
      </c>
      <c r="R39" s="62">
        <v>4</v>
      </c>
      <c r="S39" s="62">
        <v>12</v>
      </c>
      <c r="T39" s="60"/>
    </row>
    <row r="40" spans="1:20" ht="14.25" customHeight="1">
      <c r="A40" s="21"/>
      <c r="B40" s="33"/>
      <c r="C40" s="16" t="s">
        <v>492</v>
      </c>
      <c r="D40" s="16" t="s">
        <v>47</v>
      </c>
      <c r="E40" s="16" t="s">
        <v>41</v>
      </c>
      <c r="F40" s="16">
        <f>120*0</f>
        <v>0</v>
      </c>
      <c r="G40" s="17">
        <f>8*0</f>
        <v>0</v>
      </c>
      <c r="H40" s="36">
        <f>4*0</f>
        <v>0</v>
      </c>
      <c r="I40" s="36">
        <f>16*0</f>
        <v>0</v>
      </c>
      <c r="J40" s="16" t="s">
        <v>80</v>
      </c>
      <c r="K40" s="44"/>
      <c r="L40" s="33"/>
      <c r="M40" s="60" t="s">
        <v>492</v>
      </c>
      <c r="N40" s="60" t="s">
        <v>47</v>
      </c>
      <c r="O40" s="60" t="s">
        <v>41</v>
      </c>
      <c r="P40" s="60">
        <f>120*0</f>
        <v>0</v>
      </c>
      <c r="Q40" s="60">
        <f>8*0</f>
        <v>0</v>
      </c>
      <c r="R40" s="60">
        <f>4*0</f>
        <v>0</v>
      </c>
      <c r="S40" s="60">
        <f>16*0</f>
        <v>0</v>
      </c>
      <c r="T40" s="60" t="s">
        <v>80</v>
      </c>
    </row>
    <row r="41" spans="1:20" ht="14.25" customHeight="1">
      <c r="A41" s="21"/>
      <c r="B41" s="33"/>
      <c r="C41" s="16" t="s">
        <v>397</v>
      </c>
      <c r="D41" s="16" t="s">
        <v>46</v>
      </c>
      <c r="E41" s="16" t="s">
        <v>41</v>
      </c>
      <c r="F41" s="16">
        <v>120</v>
      </c>
      <c r="G41" s="17">
        <v>8</v>
      </c>
      <c r="H41" s="36">
        <v>12</v>
      </c>
      <c r="I41" s="36">
        <v>64</v>
      </c>
      <c r="J41" s="16" t="s">
        <v>408</v>
      </c>
      <c r="K41" s="44"/>
      <c r="L41" s="33"/>
      <c r="M41" s="60" t="s">
        <v>397</v>
      </c>
      <c r="N41" s="60" t="s">
        <v>46</v>
      </c>
      <c r="O41" s="60" t="s">
        <v>41</v>
      </c>
      <c r="P41" s="60">
        <v>120</v>
      </c>
      <c r="Q41" s="61">
        <v>8</v>
      </c>
      <c r="R41" s="62">
        <v>12</v>
      </c>
      <c r="S41" s="62">
        <v>64</v>
      </c>
      <c r="T41" s="60" t="s">
        <v>408</v>
      </c>
    </row>
    <row r="42" spans="1:20" ht="14.25" customHeight="1">
      <c r="A42" s="21"/>
      <c r="B42" s="33"/>
      <c r="C42" s="16" t="s">
        <v>398</v>
      </c>
      <c r="D42" s="16" t="s">
        <v>46</v>
      </c>
      <c r="E42" s="16" t="s">
        <v>41</v>
      </c>
      <c r="F42" s="16">
        <v>120</v>
      </c>
      <c r="G42" s="17">
        <v>8</v>
      </c>
      <c r="H42" s="36">
        <v>16</v>
      </c>
      <c r="I42" s="36">
        <v>64</v>
      </c>
      <c r="J42" s="16"/>
      <c r="K42" s="44"/>
      <c r="L42" s="33"/>
      <c r="M42" s="60" t="s">
        <v>398</v>
      </c>
      <c r="N42" s="60" t="s">
        <v>46</v>
      </c>
      <c r="O42" s="60" t="s">
        <v>41</v>
      </c>
      <c r="P42" s="60">
        <v>120</v>
      </c>
      <c r="Q42" s="61">
        <v>8</v>
      </c>
      <c r="R42" s="62">
        <v>16</v>
      </c>
      <c r="S42" s="62">
        <v>64</v>
      </c>
      <c r="T42" s="60"/>
    </row>
    <row r="43" spans="1:20" ht="14.25" customHeight="1">
      <c r="A43" s="21"/>
      <c r="B43" s="33"/>
      <c r="C43" s="16" t="s">
        <v>493</v>
      </c>
      <c r="D43" s="16" t="s">
        <v>47</v>
      </c>
      <c r="E43" s="16" t="s">
        <v>41</v>
      </c>
      <c r="F43" s="16">
        <v>120</v>
      </c>
      <c r="G43" s="17">
        <v>8</v>
      </c>
      <c r="H43" s="36">
        <v>2</v>
      </c>
      <c r="I43" s="36">
        <v>4</v>
      </c>
      <c r="J43" s="16"/>
      <c r="K43" s="44"/>
      <c r="L43" s="33"/>
      <c r="M43" s="60" t="s">
        <v>493</v>
      </c>
      <c r="N43" s="60" t="s">
        <v>47</v>
      </c>
      <c r="O43" s="60" t="s">
        <v>41</v>
      </c>
      <c r="P43" s="60">
        <v>120</v>
      </c>
      <c r="Q43" s="61">
        <v>8</v>
      </c>
      <c r="R43" s="62">
        <v>2</v>
      </c>
      <c r="S43" s="62">
        <v>4</v>
      </c>
      <c r="T43" s="60"/>
    </row>
    <row r="44" spans="1:20" ht="13.5" customHeight="1">
      <c r="A44" s="21"/>
      <c r="B44" s="33"/>
      <c r="C44" s="16"/>
      <c r="D44" s="16"/>
      <c r="E44" s="16"/>
      <c r="F44" s="16"/>
      <c r="G44" s="17"/>
      <c r="H44" s="36"/>
      <c r="I44" s="36"/>
      <c r="J44" s="16"/>
      <c r="K44" s="44"/>
      <c r="L44" s="33"/>
      <c r="M44" s="60"/>
      <c r="N44" s="60"/>
      <c r="O44" s="60"/>
      <c r="P44" s="60"/>
      <c r="Q44" s="61"/>
      <c r="R44" s="62"/>
      <c r="S44" s="62"/>
      <c r="T44" s="60"/>
    </row>
    <row r="45" spans="1:20" ht="14.25" customHeight="1">
      <c r="A45" s="21"/>
      <c r="B45" s="33"/>
      <c r="C45" s="16"/>
      <c r="D45" s="16"/>
      <c r="E45" s="16"/>
      <c r="F45" s="16"/>
      <c r="G45" s="17"/>
      <c r="H45" s="36"/>
      <c r="I45" s="36"/>
      <c r="J45" s="16"/>
      <c r="K45" s="44"/>
      <c r="L45" s="33"/>
      <c r="M45" s="60"/>
      <c r="N45" s="60"/>
      <c r="O45" s="60"/>
      <c r="P45" s="60"/>
      <c r="Q45" s="61"/>
      <c r="R45" s="62"/>
      <c r="S45" s="62"/>
      <c r="T45" s="60"/>
    </row>
    <row r="46" spans="1:20" ht="14.25" customHeight="1">
      <c r="A46" s="21"/>
      <c r="B46" s="33"/>
      <c r="C46" s="16"/>
      <c r="D46" s="16"/>
      <c r="E46" s="16"/>
      <c r="F46" s="16"/>
      <c r="G46" s="17"/>
      <c r="H46" s="36"/>
      <c r="I46" s="36"/>
      <c r="J46" s="16"/>
      <c r="K46" s="44"/>
      <c r="L46" s="33"/>
      <c r="M46" s="60"/>
      <c r="N46" s="60"/>
      <c r="O46" s="60"/>
      <c r="P46" s="60"/>
      <c r="Q46" s="61"/>
      <c r="R46" s="62"/>
      <c r="S46" s="62"/>
      <c r="T46" s="60"/>
    </row>
    <row r="47" spans="1:20" ht="14.25" customHeight="1">
      <c r="A47" s="21"/>
      <c r="B47" s="33"/>
      <c r="C47" s="16" t="s">
        <v>57</v>
      </c>
      <c r="D47" s="16" t="s">
        <v>29</v>
      </c>
      <c r="E47" s="16" t="s">
        <v>41</v>
      </c>
      <c r="F47" s="16">
        <v>140</v>
      </c>
      <c r="G47" s="17"/>
      <c r="H47" s="36">
        <v>2</v>
      </c>
      <c r="I47" s="36">
        <v>8</v>
      </c>
      <c r="J47" s="16"/>
      <c r="K47" s="44"/>
      <c r="L47" s="33"/>
      <c r="M47" s="16" t="s">
        <v>57</v>
      </c>
      <c r="N47" s="16" t="s">
        <v>29</v>
      </c>
      <c r="O47" s="16" t="s">
        <v>41</v>
      </c>
      <c r="P47" s="16">
        <v>140</v>
      </c>
      <c r="Q47" s="17"/>
      <c r="R47" s="36">
        <v>2</v>
      </c>
      <c r="S47" s="36">
        <v>8</v>
      </c>
      <c r="T47" s="16"/>
    </row>
    <row r="48" spans="1:20" ht="14.25" customHeight="1">
      <c r="A48" s="21"/>
      <c r="B48" s="33"/>
      <c r="C48" s="16" t="s">
        <v>517</v>
      </c>
      <c r="D48" s="16" t="s">
        <v>48</v>
      </c>
      <c r="E48" s="16" t="s">
        <v>41</v>
      </c>
      <c r="F48" s="16">
        <v>50</v>
      </c>
      <c r="G48" s="17"/>
      <c r="H48" s="36">
        <v>4</v>
      </c>
      <c r="I48" s="36">
        <v>4</v>
      </c>
      <c r="J48" s="16" t="s">
        <v>499</v>
      </c>
      <c r="K48" s="44" t="s">
        <v>514</v>
      </c>
      <c r="L48" s="33"/>
      <c r="M48" s="16" t="s">
        <v>517</v>
      </c>
      <c r="N48" s="16" t="s">
        <v>48</v>
      </c>
      <c r="O48" s="16" t="s">
        <v>41</v>
      </c>
      <c r="P48" s="16">
        <v>50</v>
      </c>
      <c r="Q48" s="17"/>
      <c r="R48" s="36">
        <v>4</v>
      </c>
      <c r="S48" s="36">
        <v>4</v>
      </c>
      <c r="T48" s="16" t="s">
        <v>499</v>
      </c>
    </row>
    <row r="49" spans="1:20" ht="14.25" customHeight="1">
      <c r="A49" s="21"/>
      <c r="B49" s="33"/>
      <c r="C49" s="16" t="s">
        <v>58</v>
      </c>
      <c r="D49" s="16" t="s">
        <v>30</v>
      </c>
      <c r="E49" s="16" t="s">
        <v>41</v>
      </c>
      <c r="F49" s="16">
        <v>140</v>
      </c>
      <c r="G49" s="17"/>
      <c r="H49" s="36">
        <v>1</v>
      </c>
      <c r="I49" s="36">
        <v>0.5</v>
      </c>
      <c r="J49" s="16"/>
      <c r="K49" s="44"/>
      <c r="L49" s="33"/>
      <c r="M49" s="60" t="s">
        <v>58</v>
      </c>
      <c r="N49" s="60" t="s">
        <v>30</v>
      </c>
      <c r="O49" s="60" t="s">
        <v>41</v>
      </c>
      <c r="P49" s="60">
        <v>140</v>
      </c>
      <c r="Q49" s="61"/>
      <c r="R49" s="62">
        <v>1</v>
      </c>
      <c r="S49" s="62">
        <v>0.5</v>
      </c>
      <c r="T49" s="60"/>
    </row>
    <row r="50" spans="1:20" ht="14.25" customHeight="1">
      <c r="A50" s="21"/>
      <c r="B50" s="33"/>
      <c r="C50" s="16" t="s">
        <v>59</v>
      </c>
      <c r="D50" s="16" t="s">
        <v>30</v>
      </c>
      <c r="E50" s="16" t="s">
        <v>41</v>
      </c>
      <c r="F50" s="16">
        <v>160</v>
      </c>
      <c r="G50" s="17"/>
      <c r="H50" s="36">
        <v>2</v>
      </c>
      <c r="I50" s="36">
        <v>9</v>
      </c>
      <c r="J50" s="16" t="s">
        <v>515</v>
      </c>
      <c r="K50" s="44"/>
      <c r="L50" s="33"/>
      <c r="M50" s="16" t="s">
        <v>59</v>
      </c>
      <c r="N50" s="16" t="s">
        <v>30</v>
      </c>
      <c r="O50" s="16" t="s">
        <v>41</v>
      </c>
      <c r="P50" s="16">
        <v>160</v>
      </c>
      <c r="Q50" s="17"/>
      <c r="R50" s="36">
        <v>2</v>
      </c>
      <c r="S50" s="36">
        <v>9</v>
      </c>
      <c r="T50" s="16" t="s">
        <v>515</v>
      </c>
    </row>
    <row r="51" spans="1:20" ht="14.25" customHeight="1">
      <c r="A51" s="21"/>
      <c r="B51" s="33"/>
      <c r="C51" s="16" t="s">
        <v>60</v>
      </c>
      <c r="D51" s="16" t="s">
        <v>30</v>
      </c>
      <c r="E51" s="16" t="s">
        <v>41</v>
      </c>
      <c r="F51" s="16">
        <v>140</v>
      </c>
      <c r="G51" s="17"/>
      <c r="H51" s="36">
        <v>2</v>
      </c>
      <c r="I51" s="36">
        <v>7</v>
      </c>
      <c r="J51" s="16" t="s">
        <v>515</v>
      </c>
      <c r="K51" s="44"/>
      <c r="L51" s="33"/>
      <c r="M51" s="16" t="s">
        <v>60</v>
      </c>
      <c r="N51" s="16" t="s">
        <v>30</v>
      </c>
      <c r="O51" s="16" t="s">
        <v>41</v>
      </c>
      <c r="P51" s="16">
        <v>140</v>
      </c>
      <c r="Q51" s="17"/>
      <c r="R51" s="36">
        <v>2</v>
      </c>
      <c r="S51" s="36">
        <v>7</v>
      </c>
      <c r="T51" s="16" t="s">
        <v>516</v>
      </c>
    </row>
    <row r="52" spans="1:20" ht="14.25" customHeight="1">
      <c r="A52" s="21"/>
      <c r="B52" s="33"/>
      <c r="C52" s="220" t="s">
        <v>729</v>
      </c>
      <c r="D52" s="16" t="s">
        <v>55</v>
      </c>
      <c r="E52" s="16" t="s">
        <v>41</v>
      </c>
      <c r="F52" s="16">
        <v>140</v>
      </c>
      <c r="G52" s="17"/>
      <c r="H52" s="36">
        <v>2</v>
      </c>
      <c r="I52" s="36">
        <v>8</v>
      </c>
      <c r="J52" s="16" t="s">
        <v>500</v>
      </c>
      <c r="K52" s="44"/>
      <c r="L52" s="33"/>
      <c r="M52" s="16" t="s">
        <v>61</v>
      </c>
      <c r="N52" s="16" t="s">
        <v>55</v>
      </c>
      <c r="O52" s="16" t="s">
        <v>41</v>
      </c>
      <c r="P52" s="16">
        <v>140</v>
      </c>
      <c r="Q52" s="17"/>
      <c r="R52" s="36">
        <v>2</v>
      </c>
      <c r="S52" s="36">
        <v>8</v>
      </c>
      <c r="T52" s="16" t="s">
        <v>500</v>
      </c>
    </row>
    <row r="53" spans="1:20" ht="14.25" customHeight="1">
      <c r="A53" s="21"/>
      <c r="B53" s="33"/>
      <c r="C53" s="16" t="s">
        <v>62</v>
      </c>
      <c r="D53" s="16"/>
      <c r="E53" s="16" t="s">
        <v>62</v>
      </c>
      <c r="F53" s="16"/>
      <c r="G53" s="17"/>
      <c r="H53" s="36"/>
      <c r="I53" s="36"/>
      <c r="J53" s="16"/>
      <c r="K53" s="44"/>
      <c r="L53" s="33"/>
      <c r="M53" s="16" t="s">
        <v>62</v>
      </c>
      <c r="N53" s="16"/>
      <c r="O53" s="16" t="s">
        <v>62</v>
      </c>
      <c r="P53" s="16"/>
      <c r="Q53" s="17"/>
      <c r="R53" s="36"/>
      <c r="S53" s="36"/>
      <c r="T53" s="16"/>
    </row>
    <row r="54" spans="1:20" ht="24" customHeight="1">
      <c r="A54" s="21"/>
      <c r="B54" s="38" t="s">
        <v>35</v>
      </c>
      <c r="C54" s="235" t="s">
        <v>727</v>
      </c>
      <c r="D54" s="235"/>
      <c r="E54" s="235"/>
      <c r="F54" s="208">
        <f>SUM(F16:F53)</f>
        <v>1980</v>
      </c>
      <c r="G54" s="20"/>
      <c r="H54" s="37">
        <f>SUMIF(H16:H53,"&lt;&gt;#N/A")</f>
        <v>81</v>
      </c>
      <c r="I54" s="37">
        <f>SUMIF(I16:I53,"&lt;&gt;#N/A")</f>
        <v>276.5</v>
      </c>
      <c r="J54" s="20"/>
      <c r="K54" s="40"/>
      <c r="L54" s="38" t="s">
        <v>35</v>
      </c>
      <c r="M54" s="235" t="s">
        <v>727</v>
      </c>
      <c r="N54" s="235"/>
      <c r="O54" s="235"/>
      <c r="P54" s="208">
        <f>SUM(P16:P53)</f>
        <v>1980</v>
      </c>
      <c r="Q54" s="20"/>
      <c r="R54" s="37">
        <f>SUMIF(R16:R53,"&lt;&gt;#N/A")</f>
        <v>81</v>
      </c>
      <c r="S54" s="37">
        <f>SUMIF(S16:S53,"&lt;&gt;#N/A")</f>
        <v>276.5</v>
      </c>
      <c r="T54" s="20"/>
    </row>
    <row r="55" spans="1:20" ht="14.5">
      <c r="A55" s="21"/>
      <c r="B55" s="211" t="s">
        <v>717</v>
      </c>
      <c r="C55" s="211"/>
      <c r="D55" s="211"/>
      <c r="E55" s="211"/>
      <c r="F55" s="211"/>
      <c r="G55" s="212"/>
      <c r="H55" s="212">
        <f>H54/32</f>
        <v>2.53125</v>
      </c>
      <c r="I55" s="212">
        <f>I54/128</f>
        <v>2.16015625</v>
      </c>
      <c r="J55" s="211"/>
      <c r="K55" s="45"/>
      <c r="M55" s="213" t="s">
        <v>717</v>
      </c>
      <c r="N55" s="209"/>
      <c r="O55" s="209"/>
      <c r="P55" s="209"/>
      <c r="Q55" s="209"/>
      <c r="R55" s="213">
        <f>R54/32</f>
        <v>2.53125</v>
      </c>
      <c r="S55" s="213">
        <f>S54/128</f>
        <v>2.16015625</v>
      </c>
    </row>
    <row r="56" spans="1:20" ht="58">
      <c r="A56" s="21"/>
      <c r="B56" s="46" t="s">
        <v>501</v>
      </c>
      <c r="C56" s="25" t="s">
        <v>31</v>
      </c>
      <c r="D56" s="25" t="s">
        <v>33</v>
      </c>
      <c r="E56" s="25" t="s">
        <v>25</v>
      </c>
      <c r="F56" s="46" t="s">
        <v>97</v>
      </c>
      <c r="G56" s="14" t="s">
        <v>16</v>
      </c>
      <c r="H56" s="14" t="s">
        <v>7</v>
      </c>
      <c r="I56" s="14" t="s">
        <v>8</v>
      </c>
      <c r="J56" s="25" t="s">
        <v>6</v>
      </c>
      <c r="K56" s="43"/>
    </row>
    <row r="57" spans="1:20" ht="12.75" customHeight="1">
      <c r="A57" s="21"/>
      <c r="B57" s="28"/>
      <c r="C57" s="16" t="s">
        <v>502</v>
      </c>
      <c r="D57" s="16" t="s">
        <v>81</v>
      </c>
      <c r="E57" s="16" t="s">
        <v>41</v>
      </c>
      <c r="F57" s="16">
        <v>90</v>
      </c>
      <c r="G57" s="17">
        <v>8</v>
      </c>
      <c r="H57" s="36">
        <v>2</v>
      </c>
      <c r="I57" s="17">
        <v>16</v>
      </c>
      <c r="J57" s="16"/>
      <c r="K57" s="44"/>
    </row>
    <row r="58" spans="1:20" ht="12.75" customHeight="1">
      <c r="A58" s="21"/>
      <c r="B58" s="29"/>
      <c r="C58" s="16" t="s">
        <v>503</v>
      </c>
      <c r="D58" s="16" t="s">
        <v>47</v>
      </c>
      <c r="E58" s="16" t="s">
        <v>41</v>
      </c>
      <c r="F58" s="16">
        <f>120*0</f>
        <v>0</v>
      </c>
      <c r="G58" s="17">
        <f>8*0</f>
        <v>0</v>
      </c>
      <c r="H58" s="36">
        <f>2*0</f>
        <v>0</v>
      </c>
      <c r="I58" s="17">
        <f>16*0</f>
        <v>0</v>
      </c>
      <c r="J58" s="16"/>
      <c r="K58" s="44"/>
    </row>
    <row r="59" spans="1:20" ht="12.75" customHeight="1">
      <c r="A59" s="21"/>
      <c r="B59" s="29"/>
      <c r="C59" s="16" t="s">
        <v>504</v>
      </c>
      <c r="D59" s="16" t="s">
        <v>84</v>
      </c>
      <c r="E59" s="16" t="s">
        <v>41</v>
      </c>
      <c r="F59" s="16">
        <v>60</v>
      </c>
      <c r="G59" s="17">
        <v>8</v>
      </c>
      <c r="H59" s="36">
        <v>2</v>
      </c>
      <c r="I59" s="17">
        <v>6</v>
      </c>
      <c r="J59" s="16"/>
      <c r="K59" s="44"/>
    </row>
    <row r="60" spans="1:20" ht="12.75" customHeight="1">
      <c r="A60" s="21"/>
      <c r="B60" s="33"/>
      <c r="C60" s="16" t="s">
        <v>505</v>
      </c>
      <c r="D60" s="16" t="s">
        <v>81</v>
      </c>
      <c r="E60" s="16" t="s">
        <v>41</v>
      </c>
      <c r="F60" s="16">
        <v>280</v>
      </c>
      <c r="G60" s="17">
        <v>8</v>
      </c>
      <c r="H60" s="36">
        <v>2</v>
      </c>
      <c r="I60" s="17">
        <v>8</v>
      </c>
      <c r="J60" s="16"/>
      <c r="K60" s="44"/>
    </row>
    <row r="61" spans="1:20" ht="12.75" customHeight="1">
      <c r="A61" s="21"/>
      <c r="B61" s="33"/>
      <c r="C61" s="16" t="s">
        <v>506</v>
      </c>
      <c r="D61" s="16" t="s">
        <v>47</v>
      </c>
      <c r="E61" s="16" t="s">
        <v>41</v>
      </c>
      <c r="F61" s="16">
        <v>120</v>
      </c>
      <c r="G61" s="17">
        <v>8</v>
      </c>
      <c r="H61" s="17">
        <v>2</v>
      </c>
      <c r="I61" s="17">
        <v>8</v>
      </c>
      <c r="J61" s="16"/>
      <c r="K61" s="44"/>
    </row>
    <row r="62" spans="1:20" ht="12.75" customHeight="1">
      <c r="A62" s="21"/>
      <c r="B62" s="33"/>
      <c r="C62" s="16" t="s">
        <v>507</v>
      </c>
      <c r="D62" s="16" t="s">
        <v>81</v>
      </c>
      <c r="E62" s="16" t="s">
        <v>41</v>
      </c>
      <c r="F62" s="16">
        <v>100</v>
      </c>
      <c r="G62" s="17">
        <v>8</v>
      </c>
      <c r="H62" s="17">
        <v>2</v>
      </c>
      <c r="I62" s="17">
        <v>8</v>
      </c>
      <c r="J62" s="16"/>
      <c r="K62" s="44"/>
    </row>
    <row r="63" spans="1:20" ht="12.75" customHeight="1">
      <c r="A63" s="21"/>
      <c r="B63" s="63"/>
      <c r="C63" s="16" t="s">
        <v>508</v>
      </c>
      <c r="D63" s="16" t="s">
        <v>84</v>
      </c>
      <c r="E63" s="16" t="s">
        <v>41</v>
      </c>
      <c r="F63" s="16">
        <v>50</v>
      </c>
      <c r="G63" s="17">
        <v>8</v>
      </c>
      <c r="H63" s="36">
        <v>2</v>
      </c>
      <c r="I63" s="36">
        <v>6</v>
      </c>
      <c r="J63" s="16"/>
      <c r="K63" s="44"/>
    </row>
    <row r="64" spans="1:20" ht="12.75" customHeight="1">
      <c r="A64" s="21"/>
      <c r="B64" s="33"/>
      <c r="C64" s="16" t="s">
        <v>484</v>
      </c>
      <c r="D64" s="16" t="s">
        <v>47</v>
      </c>
      <c r="E64" s="16" t="s">
        <v>41</v>
      </c>
      <c r="F64" s="16">
        <v>300</v>
      </c>
      <c r="G64" s="17">
        <f>8</f>
        <v>8</v>
      </c>
      <c r="H64" s="36">
        <f>2</f>
        <v>2</v>
      </c>
      <c r="I64" s="36">
        <f>8</f>
        <v>8</v>
      </c>
      <c r="J64" s="16" t="s">
        <v>80</v>
      </c>
      <c r="K64" s="44"/>
    </row>
    <row r="65" spans="1:41" ht="12.75" customHeight="1">
      <c r="A65" s="21"/>
      <c r="B65" s="33"/>
      <c r="C65" s="16"/>
      <c r="D65" s="16"/>
      <c r="E65" s="16"/>
      <c r="F65" s="16"/>
      <c r="G65" s="17"/>
      <c r="H65" s="36"/>
      <c r="I65" s="36"/>
      <c r="J65" s="16"/>
      <c r="K65" s="44"/>
    </row>
    <row r="66" spans="1:41" ht="21.75" customHeight="1">
      <c r="A66" s="21"/>
      <c r="B66" s="38" t="s">
        <v>35</v>
      </c>
      <c r="C66" s="235" t="s">
        <v>509</v>
      </c>
      <c r="D66" s="235"/>
      <c r="E66" s="235"/>
      <c r="F66" s="77">
        <f>SUM(F57:F65)</f>
        <v>1000</v>
      </c>
      <c r="G66" s="20"/>
      <c r="H66" s="37">
        <f>SUMIF(H57:H65,"&lt;&gt;#N/A")</f>
        <v>14</v>
      </c>
      <c r="I66" s="37">
        <f>SUMIF(I57:J65,"&lt;&gt;#N/A")</f>
        <v>60</v>
      </c>
      <c r="J66" s="20"/>
      <c r="K66" s="40"/>
      <c r="U66" s="34"/>
      <c r="V66" s="34"/>
      <c r="W66" s="34"/>
      <c r="X66" s="34"/>
      <c r="Y66" s="34"/>
      <c r="Z66" s="34"/>
      <c r="AA66" s="34"/>
      <c r="AB66" s="34"/>
      <c r="AC66" s="34"/>
      <c r="AD66" s="34"/>
      <c r="AE66" s="34"/>
      <c r="AF66" s="34"/>
      <c r="AG66" s="34"/>
      <c r="AH66" s="34"/>
      <c r="AI66" s="34"/>
      <c r="AJ66" s="34"/>
      <c r="AK66" s="34"/>
      <c r="AL66" s="34"/>
      <c r="AM66" s="34"/>
      <c r="AN66" s="34"/>
      <c r="AO66" s="34"/>
    </row>
    <row r="67" spans="1:41" ht="14.5">
      <c r="A67" s="21"/>
      <c r="B67" s="211" t="s">
        <v>717</v>
      </c>
      <c r="C67" s="21"/>
      <c r="D67" s="21"/>
      <c r="E67" s="21"/>
      <c r="F67" s="21"/>
      <c r="G67" s="73"/>
      <c r="H67" s="212">
        <f>H66/16</f>
        <v>0.875</v>
      </c>
      <c r="I67" s="212">
        <f>I66/64</f>
        <v>0.9375</v>
      </c>
      <c r="J67" s="21"/>
      <c r="K67" s="45"/>
    </row>
    <row r="68" spans="1:41" ht="15.75" customHeight="1">
      <c r="A68" s="21"/>
      <c r="B68" s="21"/>
      <c r="C68" s="21"/>
      <c r="D68" s="21"/>
      <c r="E68" s="21"/>
      <c r="F68" s="21"/>
      <c r="G68" s="73"/>
      <c r="H68" s="73"/>
      <c r="I68" s="73"/>
      <c r="J68" s="21"/>
      <c r="K68" s="45"/>
    </row>
    <row r="69" spans="1:41" ht="14.5">
      <c r="A69" s="21"/>
      <c r="B69" s="21"/>
      <c r="C69" s="21"/>
      <c r="D69" s="21"/>
      <c r="E69" s="21"/>
      <c r="F69" s="21"/>
      <c r="G69" s="73"/>
      <c r="H69" s="73"/>
      <c r="I69" s="73"/>
      <c r="J69" s="21"/>
      <c r="K69" s="45"/>
    </row>
    <row r="70" spans="1:41" ht="14.5">
      <c r="A70" s="21"/>
      <c r="B70" s="21"/>
      <c r="C70" s="21"/>
      <c r="D70" s="21"/>
      <c r="E70" s="21"/>
      <c r="F70" s="21"/>
      <c r="G70" s="73"/>
      <c r="H70" s="73"/>
      <c r="I70" s="73"/>
      <c r="J70" s="21"/>
      <c r="K70" s="45"/>
    </row>
    <row r="71" spans="1:41" ht="14.5">
      <c r="A71" s="23"/>
      <c r="B71" s="23"/>
      <c r="C71" s="23"/>
      <c r="D71" s="23"/>
      <c r="E71" s="23"/>
      <c r="F71" s="23"/>
      <c r="G71" s="23"/>
      <c r="H71" s="23"/>
      <c r="I71" s="23"/>
      <c r="J71" s="23"/>
      <c r="M71" s="26"/>
      <c r="N71" s="74"/>
      <c r="O71" s="74"/>
      <c r="P71" s="74"/>
    </row>
    <row r="72" spans="1:41" ht="29">
      <c r="A72" s="23"/>
      <c r="B72" s="49" t="s">
        <v>92</v>
      </c>
      <c r="C72" s="50" t="s">
        <v>31</v>
      </c>
      <c r="D72" s="50" t="s">
        <v>33</v>
      </c>
      <c r="E72" s="51" t="s">
        <v>25</v>
      </c>
      <c r="F72" s="51"/>
      <c r="G72" s="52" t="s">
        <v>24</v>
      </c>
      <c r="H72" s="52" t="s">
        <v>86</v>
      </c>
      <c r="I72" s="52" t="s">
        <v>53</v>
      </c>
      <c r="J72" s="52" t="s">
        <v>6</v>
      </c>
      <c r="L72" s="49" t="s">
        <v>93</v>
      </c>
      <c r="M72" s="50" t="s">
        <v>31</v>
      </c>
      <c r="N72" s="50" t="s">
        <v>33</v>
      </c>
      <c r="O72" s="51" t="s">
        <v>25</v>
      </c>
      <c r="P72" s="51"/>
      <c r="Q72" s="52" t="s">
        <v>24</v>
      </c>
      <c r="R72" s="52" t="s">
        <v>86</v>
      </c>
      <c r="S72" s="52" t="s">
        <v>53</v>
      </c>
      <c r="T72" s="52" t="s">
        <v>6</v>
      </c>
    </row>
    <row r="73" spans="1:41" ht="14.5">
      <c r="A73" s="23"/>
      <c r="B73" s="72" t="s">
        <v>91</v>
      </c>
      <c r="C73" s="69" t="s">
        <v>64</v>
      </c>
      <c r="D73" s="69" t="s">
        <v>46</v>
      </c>
      <c r="E73" s="69" t="s">
        <v>19</v>
      </c>
      <c r="F73" s="69"/>
      <c r="G73" s="70" t="s">
        <v>19</v>
      </c>
      <c r="H73" s="71">
        <v>12</v>
      </c>
      <c r="I73" s="71">
        <v>128</v>
      </c>
      <c r="J73" s="69"/>
      <c r="L73" s="72" t="s">
        <v>91</v>
      </c>
      <c r="M73" s="69" t="s">
        <v>64</v>
      </c>
      <c r="N73" s="69" t="s">
        <v>46</v>
      </c>
      <c r="O73" s="69" t="s">
        <v>19</v>
      </c>
      <c r="P73" s="69"/>
      <c r="Q73" s="70" t="s">
        <v>19</v>
      </c>
      <c r="R73" s="71">
        <v>12</v>
      </c>
      <c r="S73" s="71">
        <v>128</v>
      </c>
      <c r="T73" s="69"/>
    </row>
    <row r="74" spans="1:41" ht="14.5">
      <c r="A74" s="23"/>
      <c r="B74" s="76" t="s">
        <v>101</v>
      </c>
      <c r="C74" s="78" t="s">
        <v>106</v>
      </c>
      <c r="D74" s="78" t="s">
        <v>102</v>
      </c>
      <c r="E74" s="78" t="s">
        <v>103</v>
      </c>
      <c r="F74" s="78"/>
      <c r="G74" s="79" t="s">
        <v>103</v>
      </c>
      <c r="H74" s="80" t="s">
        <v>104</v>
      </c>
      <c r="I74" s="80">
        <v>16</v>
      </c>
      <c r="J74" s="78"/>
      <c r="L74" s="76"/>
      <c r="M74" s="78"/>
      <c r="N74" s="78"/>
      <c r="O74" s="78"/>
      <c r="P74" s="78"/>
      <c r="Q74" s="79"/>
      <c r="R74" s="80"/>
      <c r="S74" s="80"/>
      <c r="T74" s="78"/>
    </row>
    <row r="75" spans="1:41" ht="14.5">
      <c r="A75" s="23"/>
      <c r="B75" s="68" t="s">
        <v>35</v>
      </c>
      <c r="C75" s="65"/>
      <c r="D75" s="65"/>
      <c r="E75" s="65"/>
      <c r="F75" s="65"/>
      <c r="G75" s="66"/>
      <c r="H75" s="67">
        <f>SUMIF(H73:H73,"&lt;&gt;#N/A")</f>
        <v>12</v>
      </c>
      <c r="I75" s="67">
        <f>SUMIF(I73:I73,"&lt;&gt;#N/A")</f>
        <v>128</v>
      </c>
      <c r="J75" s="66"/>
      <c r="L75" s="68" t="s">
        <v>35</v>
      </c>
      <c r="M75" s="65"/>
      <c r="N75" s="65"/>
      <c r="O75" s="65"/>
      <c r="P75" s="65"/>
      <c r="Q75" s="66"/>
      <c r="R75" s="67">
        <f>SUMIF(R73:R73,"&lt;&gt;#N/A")</f>
        <v>12</v>
      </c>
      <c r="S75" s="67">
        <f>SUMIF(S73:S73,"&lt;&gt;#N/A")</f>
        <v>128</v>
      </c>
      <c r="T75" s="66"/>
    </row>
    <row r="76" spans="1:41">
      <c r="A76" s="23"/>
      <c r="B76" s="23"/>
      <c r="C76" s="23"/>
      <c r="D76" s="23"/>
      <c r="E76" s="23"/>
      <c r="F76" s="23"/>
      <c r="G76" s="23"/>
      <c r="H76" s="23"/>
      <c r="I76" s="23"/>
      <c r="J76" s="23"/>
    </row>
    <row r="77" spans="1:41">
      <c r="A77" s="23"/>
      <c r="B77" s="23"/>
      <c r="C77" s="23"/>
      <c r="D77" s="23"/>
      <c r="E77" s="23"/>
      <c r="F77" s="23"/>
      <c r="G77" s="23"/>
      <c r="H77" s="23"/>
      <c r="I77" s="23"/>
      <c r="J77" s="23"/>
    </row>
    <row r="78" spans="1:41">
      <c r="A78" s="23"/>
      <c r="B78" s="23"/>
      <c r="C78" s="23"/>
      <c r="D78" s="23"/>
      <c r="E78" s="23"/>
      <c r="F78" s="23"/>
      <c r="G78" s="23"/>
      <c r="H78" s="23"/>
      <c r="I78" s="23"/>
      <c r="J78" s="23"/>
    </row>
    <row r="79" spans="1:41" ht="58">
      <c r="A79" s="23"/>
      <c r="B79" s="12" t="s">
        <v>87</v>
      </c>
      <c r="C79" s="13" t="s">
        <v>31</v>
      </c>
      <c r="D79" s="13" t="s">
        <v>33</v>
      </c>
      <c r="E79" s="25" t="s">
        <v>25</v>
      </c>
      <c r="F79" s="46" t="s">
        <v>97</v>
      </c>
      <c r="G79" s="14" t="s">
        <v>16</v>
      </c>
      <c r="H79" s="14" t="s">
        <v>7</v>
      </c>
      <c r="I79" s="14" t="s">
        <v>8</v>
      </c>
      <c r="J79" s="25" t="s">
        <v>6</v>
      </c>
      <c r="L79" s="12" t="s">
        <v>94</v>
      </c>
      <c r="M79" s="13" t="s">
        <v>31</v>
      </c>
      <c r="N79" s="13" t="s">
        <v>33</v>
      </c>
      <c r="O79" s="25" t="s">
        <v>25</v>
      </c>
      <c r="P79" s="25"/>
      <c r="Q79" s="14" t="s">
        <v>16</v>
      </c>
      <c r="R79" s="14" t="s">
        <v>7</v>
      </c>
      <c r="S79" s="14" t="s">
        <v>8</v>
      </c>
      <c r="T79" s="25" t="s">
        <v>6</v>
      </c>
    </row>
    <row r="80" spans="1:41" ht="14.5">
      <c r="A80" s="23"/>
      <c r="B80" s="33"/>
      <c r="C80" s="16" t="s">
        <v>494</v>
      </c>
      <c r="D80" s="16" t="s">
        <v>47</v>
      </c>
      <c r="E80" s="16" t="s">
        <v>41</v>
      </c>
      <c r="F80" s="16">
        <v>100</v>
      </c>
      <c r="G80" s="17">
        <f>80*0</f>
        <v>0</v>
      </c>
      <c r="H80" s="36">
        <v>8</v>
      </c>
      <c r="I80" s="36">
        <v>32</v>
      </c>
      <c r="J80" s="16"/>
      <c r="L80" s="33"/>
      <c r="M80" s="16" t="s">
        <v>495</v>
      </c>
      <c r="N80" s="16" t="s">
        <v>47</v>
      </c>
      <c r="O80" s="16" t="s">
        <v>41</v>
      </c>
      <c r="P80" s="16"/>
      <c r="Q80" s="17">
        <v>8</v>
      </c>
      <c r="R80" s="36">
        <v>8</v>
      </c>
      <c r="S80" s="36">
        <v>32</v>
      </c>
      <c r="T80" s="16"/>
    </row>
    <row r="81" spans="1:20" ht="14.5">
      <c r="A81" s="23"/>
      <c r="B81" s="33"/>
      <c r="C81" s="220"/>
      <c r="D81" s="16"/>
      <c r="E81" s="16"/>
      <c r="F81" s="16"/>
      <c r="G81" s="17"/>
      <c r="H81" s="36"/>
      <c r="I81" s="36"/>
      <c r="J81" s="16"/>
      <c r="L81" s="33"/>
      <c r="M81" s="220"/>
      <c r="N81" s="16"/>
      <c r="O81" s="16"/>
      <c r="P81" s="16"/>
      <c r="Q81" s="17"/>
      <c r="R81" s="36"/>
      <c r="S81" s="36"/>
      <c r="T81" s="16"/>
    </row>
    <row r="82" spans="1:20" ht="14.5">
      <c r="A82" s="23"/>
      <c r="B82" s="33"/>
      <c r="C82" s="16"/>
      <c r="D82" s="16"/>
      <c r="E82" s="16"/>
      <c r="F82" s="16"/>
      <c r="G82" s="17"/>
      <c r="H82" s="36"/>
      <c r="I82" s="36"/>
      <c r="J82" s="16"/>
      <c r="L82" s="33"/>
      <c r="M82" s="16"/>
      <c r="N82" s="16"/>
      <c r="O82" s="16"/>
      <c r="P82" s="16"/>
      <c r="Q82" s="17"/>
      <c r="R82" s="36"/>
      <c r="S82" s="36"/>
      <c r="T82" s="16"/>
    </row>
    <row r="83" spans="1:20" ht="14.5">
      <c r="A83" s="23"/>
      <c r="B83" s="33"/>
      <c r="C83" s="16"/>
      <c r="D83" s="16"/>
      <c r="E83" s="16"/>
      <c r="F83" s="16"/>
      <c r="G83" s="17"/>
      <c r="H83" s="36"/>
      <c r="I83" s="36"/>
      <c r="J83" s="16"/>
      <c r="L83" s="33"/>
      <c r="M83" s="16"/>
      <c r="N83" s="16"/>
      <c r="O83" s="16"/>
      <c r="P83" s="16"/>
      <c r="Q83" s="17"/>
      <c r="R83" s="36"/>
      <c r="S83" s="36"/>
      <c r="T83" s="16"/>
    </row>
    <row r="84" spans="1:20" ht="14.5">
      <c r="A84" s="23"/>
      <c r="B84" s="33"/>
      <c r="C84" s="16"/>
      <c r="D84" s="16"/>
      <c r="E84" s="16"/>
      <c r="F84" s="16"/>
      <c r="G84" s="17"/>
      <c r="H84" s="36"/>
      <c r="I84" s="36"/>
      <c r="J84" s="16"/>
      <c r="L84" s="33"/>
      <c r="M84" s="16"/>
      <c r="N84" s="16"/>
      <c r="O84" s="16"/>
      <c r="P84" s="16"/>
      <c r="Q84" s="17"/>
      <c r="R84" s="36"/>
      <c r="S84" s="36"/>
      <c r="T84" s="16"/>
    </row>
    <row r="85" spans="1:20" ht="14.5">
      <c r="A85" s="23"/>
      <c r="B85" s="75" t="s">
        <v>35</v>
      </c>
      <c r="C85" s="235" t="s">
        <v>723</v>
      </c>
      <c r="D85" s="235"/>
      <c r="E85" s="235"/>
      <c r="F85" s="37">
        <f>SUM(F80:F80)</f>
        <v>100</v>
      </c>
      <c r="G85" s="20"/>
      <c r="H85" s="37">
        <f>SUMIF(H80:H84,"&lt;&gt;#N/A")</f>
        <v>8</v>
      </c>
      <c r="I85" s="37">
        <f>SUMIF(I80:J84,"&lt;&gt;#N/A")</f>
        <v>32</v>
      </c>
      <c r="J85" s="20"/>
      <c r="L85" s="75" t="s">
        <v>35</v>
      </c>
      <c r="M85" s="219" t="s">
        <v>723</v>
      </c>
      <c r="N85" s="19"/>
      <c r="O85" s="19"/>
      <c r="P85" s="19"/>
      <c r="Q85" s="20"/>
      <c r="R85" s="37">
        <f>SUMIF(R80:R84,"&lt;&gt;#N/A")</f>
        <v>8</v>
      </c>
      <c r="S85" s="37">
        <f>SUMIF(S80:T84,"&lt;&gt;#N/A")</f>
        <v>32</v>
      </c>
      <c r="T85" s="20"/>
    </row>
    <row r="86" spans="1:20" ht="14.5">
      <c r="A86" s="23"/>
      <c r="B86" s="39"/>
      <c r="C86" s="29"/>
      <c r="D86" s="29"/>
      <c r="E86" s="29"/>
      <c r="F86" s="216"/>
      <c r="G86" s="217"/>
      <c r="H86" s="216"/>
      <c r="I86" s="216"/>
      <c r="J86" s="217"/>
      <c r="L86" s="39"/>
      <c r="M86" s="39"/>
      <c r="N86" s="218"/>
      <c r="O86" s="218"/>
      <c r="P86" s="218"/>
      <c r="Q86" s="217"/>
      <c r="R86" s="216"/>
      <c r="S86" s="216"/>
      <c r="T86" s="217"/>
    </row>
    <row r="87" spans="1:20" ht="13">
      <c r="A87" s="23"/>
      <c r="B87" s="213" t="s">
        <v>717</v>
      </c>
      <c r="C87" s="23"/>
      <c r="D87" s="23"/>
      <c r="E87" s="23"/>
      <c r="F87" s="23"/>
      <c r="G87" s="23"/>
      <c r="H87" s="213">
        <f>H85/16</f>
        <v>0.5</v>
      </c>
      <c r="I87" s="213">
        <f>I85/64</f>
        <v>0.5</v>
      </c>
      <c r="J87" s="23"/>
      <c r="L87" s="213" t="s">
        <v>717</v>
      </c>
      <c r="R87" s="213">
        <f>R85/16</f>
        <v>0.5</v>
      </c>
      <c r="S87" s="213">
        <f>S85/64</f>
        <v>0.5</v>
      </c>
    </row>
    <row r="88" spans="1:20">
      <c r="A88" s="23"/>
      <c r="B88" s="23"/>
      <c r="C88" s="23"/>
      <c r="D88" s="23"/>
      <c r="E88" s="23"/>
      <c r="F88" s="23"/>
      <c r="G88" s="23"/>
      <c r="H88" s="23"/>
      <c r="I88" s="23"/>
      <c r="J88" s="23"/>
    </row>
    <row r="89" spans="1:20" ht="58">
      <c r="A89" s="23"/>
      <c r="B89" s="12" t="s">
        <v>721</v>
      </c>
      <c r="C89" s="13" t="s">
        <v>31</v>
      </c>
      <c r="D89" s="13" t="s">
        <v>33</v>
      </c>
      <c r="E89" s="25" t="s">
        <v>25</v>
      </c>
      <c r="F89" s="46" t="s">
        <v>97</v>
      </c>
      <c r="G89" s="14" t="s">
        <v>16</v>
      </c>
      <c r="H89" s="14" t="s">
        <v>7</v>
      </c>
      <c r="I89" s="14" t="s">
        <v>8</v>
      </c>
      <c r="J89" s="25" t="s">
        <v>6</v>
      </c>
      <c r="L89" s="12" t="s">
        <v>722</v>
      </c>
      <c r="M89" s="13" t="s">
        <v>31</v>
      </c>
      <c r="N89" s="13" t="s">
        <v>33</v>
      </c>
      <c r="O89" s="25" t="s">
        <v>25</v>
      </c>
      <c r="P89" s="25"/>
      <c r="Q89" s="14" t="s">
        <v>16</v>
      </c>
      <c r="R89" s="14" t="s">
        <v>7</v>
      </c>
      <c r="S89" s="14" t="s">
        <v>8</v>
      </c>
      <c r="T89" s="25" t="s">
        <v>6</v>
      </c>
    </row>
    <row r="90" spans="1:20" ht="14.5">
      <c r="A90" s="23"/>
      <c r="B90" s="33"/>
      <c r="C90" s="16" t="s">
        <v>494</v>
      </c>
      <c r="D90" s="16" t="s">
        <v>47</v>
      </c>
      <c r="E90" s="16" t="s">
        <v>41</v>
      </c>
      <c r="F90" s="16">
        <v>100</v>
      </c>
      <c r="G90" s="17">
        <v>8</v>
      </c>
      <c r="H90" s="36">
        <v>8</v>
      </c>
      <c r="I90" s="36">
        <v>32</v>
      </c>
      <c r="J90" s="16"/>
      <c r="L90" s="33"/>
      <c r="M90" s="16" t="s">
        <v>495</v>
      </c>
      <c r="N90" s="16" t="s">
        <v>47</v>
      </c>
      <c r="O90" s="16" t="s">
        <v>41</v>
      </c>
      <c r="P90" s="16"/>
      <c r="Q90" s="17">
        <v>8</v>
      </c>
      <c r="R90" s="36">
        <v>8</v>
      </c>
      <c r="S90" s="36">
        <v>32</v>
      </c>
      <c r="T90" s="16"/>
    </row>
    <row r="91" spans="1:20" ht="14.5">
      <c r="A91" s="23"/>
      <c r="B91" s="33"/>
      <c r="C91" s="220"/>
      <c r="D91" s="16"/>
      <c r="E91" s="16"/>
      <c r="F91" s="16"/>
      <c r="G91" s="17"/>
      <c r="H91" s="36"/>
      <c r="I91" s="36"/>
      <c r="J91" s="16"/>
      <c r="L91" s="33"/>
      <c r="M91" s="220"/>
      <c r="N91" s="16"/>
      <c r="O91" s="16"/>
      <c r="P91" s="16"/>
      <c r="Q91" s="17"/>
      <c r="R91" s="36"/>
      <c r="S91" s="36"/>
      <c r="T91" s="16"/>
    </row>
    <row r="92" spans="1:20" ht="14.5">
      <c r="A92" s="23"/>
      <c r="B92" s="33"/>
      <c r="C92" s="16"/>
      <c r="D92" s="16"/>
      <c r="E92" s="16"/>
      <c r="F92" s="16"/>
      <c r="G92" s="17"/>
      <c r="H92" s="36"/>
      <c r="I92" s="36"/>
      <c r="J92" s="16"/>
      <c r="L92" s="33"/>
      <c r="M92" s="16"/>
      <c r="N92" s="16"/>
      <c r="O92" s="16"/>
      <c r="P92" s="16"/>
      <c r="Q92" s="17"/>
      <c r="R92" s="36"/>
      <c r="S92" s="36"/>
      <c r="T92" s="16"/>
    </row>
    <row r="93" spans="1:20" ht="14.5">
      <c r="A93" s="23"/>
      <c r="B93" s="33"/>
      <c r="C93" s="16"/>
      <c r="D93" s="16"/>
      <c r="E93" s="16"/>
      <c r="F93" s="16"/>
      <c r="G93" s="17"/>
      <c r="H93" s="36"/>
      <c r="I93" s="36"/>
      <c r="J93" s="16"/>
      <c r="L93" s="33"/>
      <c r="M93" s="16"/>
      <c r="N93" s="16"/>
      <c r="O93" s="16"/>
      <c r="P93" s="16"/>
      <c r="Q93" s="17"/>
      <c r="R93" s="36"/>
      <c r="S93" s="36"/>
      <c r="T93" s="16"/>
    </row>
    <row r="94" spans="1:20" ht="14.5">
      <c r="A94" s="23"/>
      <c r="B94" s="33"/>
      <c r="C94" s="16"/>
      <c r="D94" s="16"/>
      <c r="E94" s="16"/>
      <c r="F94" s="16"/>
      <c r="G94" s="17"/>
      <c r="H94" s="36"/>
      <c r="I94" s="36"/>
      <c r="J94" s="16"/>
      <c r="L94" s="33"/>
      <c r="M94" s="16"/>
      <c r="N94" s="16"/>
      <c r="O94" s="16"/>
      <c r="P94" s="16"/>
      <c r="Q94" s="17"/>
      <c r="R94" s="36"/>
      <c r="S94" s="36"/>
      <c r="T94" s="16"/>
    </row>
    <row r="95" spans="1:20" ht="14.5">
      <c r="A95" s="23"/>
      <c r="B95" s="75" t="s">
        <v>35</v>
      </c>
      <c r="C95" s="235" t="s">
        <v>724</v>
      </c>
      <c r="D95" s="235"/>
      <c r="E95" s="235"/>
      <c r="F95" s="37">
        <f>SUM(F90:F90)</f>
        <v>100</v>
      </c>
      <c r="G95" s="20"/>
      <c r="H95" s="37">
        <f>SUMIF(H90:H94,"&lt;&gt;#N/A")</f>
        <v>8</v>
      </c>
      <c r="I95" s="37">
        <f>SUMIF(I90:J94,"&lt;&gt;#N/A")</f>
        <v>32</v>
      </c>
      <c r="J95" s="20"/>
      <c r="L95" s="75" t="s">
        <v>35</v>
      </c>
      <c r="M95" s="219" t="s">
        <v>725</v>
      </c>
      <c r="N95" s="19"/>
      <c r="O95" s="19"/>
      <c r="P95" s="19"/>
      <c r="Q95" s="20"/>
      <c r="R95" s="37">
        <f>SUMIF(R90:R94,"&lt;&gt;#N/A")</f>
        <v>8</v>
      </c>
      <c r="S95" s="37">
        <f>SUMIF(S90:T94,"&lt;&gt;#N/A")</f>
        <v>32</v>
      </c>
      <c r="T95" s="20"/>
    </row>
    <row r="96" spans="1:20" ht="14.5">
      <c r="A96" s="23"/>
      <c r="B96" s="39"/>
      <c r="C96" s="29"/>
      <c r="D96" s="29"/>
      <c r="E96" s="29"/>
      <c r="F96" s="216"/>
      <c r="G96" s="217"/>
      <c r="H96" s="216"/>
      <c r="I96" s="216"/>
      <c r="J96" s="217"/>
      <c r="L96" s="39"/>
      <c r="M96" s="39"/>
      <c r="N96" s="218"/>
      <c r="O96" s="218"/>
      <c r="P96" s="218"/>
      <c r="Q96" s="217"/>
      <c r="R96" s="216"/>
      <c r="S96" s="216"/>
      <c r="T96" s="217"/>
    </row>
    <row r="97" spans="2:19" ht="13">
      <c r="B97" s="213" t="s">
        <v>717</v>
      </c>
      <c r="C97" s="23"/>
      <c r="D97" s="23"/>
      <c r="E97" s="23"/>
      <c r="F97" s="23"/>
      <c r="G97" s="23"/>
      <c r="H97" s="213">
        <f>H95/16</f>
        <v>0.5</v>
      </c>
      <c r="I97" s="213">
        <f>I95/64</f>
        <v>0.5</v>
      </c>
      <c r="J97" s="23"/>
      <c r="L97" s="213" t="s">
        <v>717</v>
      </c>
      <c r="R97" s="213">
        <f>R95/16</f>
        <v>0.5</v>
      </c>
      <c r="S97" s="213">
        <f>S95/64</f>
        <v>0.5</v>
      </c>
    </row>
    <row r="98" spans="2:19">
      <c r="B98" s="23"/>
      <c r="C98" s="23"/>
      <c r="D98" s="23"/>
      <c r="E98" s="23"/>
      <c r="F98" s="23"/>
      <c r="G98" s="23"/>
      <c r="H98" s="23"/>
      <c r="I98" s="23"/>
      <c r="J98" s="23"/>
    </row>
    <row r="99" spans="2:19">
      <c r="B99" s="23"/>
      <c r="C99" s="23"/>
      <c r="D99" s="23"/>
      <c r="E99" s="23"/>
      <c r="F99" s="23"/>
      <c r="G99" s="23"/>
      <c r="H99" s="23"/>
      <c r="I99" s="23"/>
      <c r="J99" s="23"/>
    </row>
    <row r="100" spans="2:19">
      <c r="B100" s="23"/>
      <c r="C100" s="23"/>
      <c r="D100" s="23"/>
      <c r="E100" s="23"/>
      <c r="F100" s="23"/>
      <c r="G100" s="23"/>
      <c r="H100" s="23"/>
      <c r="I100" s="23"/>
      <c r="J100" s="23"/>
    </row>
    <row r="101" spans="2:19">
      <c r="B101" s="23"/>
      <c r="C101" s="23"/>
      <c r="D101" s="23"/>
      <c r="E101" s="23"/>
      <c r="F101" s="23"/>
      <c r="G101" s="23"/>
      <c r="H101" s="23"/>
      <c r="I101" s="23"/>
      <c r="J101" s="23"/>
    </row>
    <row r="102" spans="2:19">
      <c r="B102" s="23"/>
      <c r="C102" s="23"/>
      <c r="D102" s="23"/>
      <c r="E102" s="23"/>
      <c r="F102" s="23"/>
      <c r="G102" s="23"/>
      <c r="H102" s="23"/>
      <c r="I102" s="23"/>
      <c r="J102" s="23"/>
    </row>
    <row r="103" spans="2:19">
      <c r="B103" s="23"/>
      <c r="C103" s="23"/>
      <c r="D103" s="23"/>
      <c r="E103" s="23"/>
      <c r="F103" s="23"/>
      <c r="G103" s="23"/>
      <c r="H103" s="23"/>
      <c r="I103" s="23"/>
      <c r="J103" s="23"/>
    </row>
    <row r="104" spans="2:19">
      <c r="B104" s="23"/>
      <c r="C104" s="23"/>
      <c r="D104" s="23"/>
      <c r="E104" s="23"/>
      <c r="F104" s="23"/>
      <c r="G104" s="23"/>
      <c r="H104" s="23"/>
      <c r="I104" s="23"/>
      <c r="J104" s="23"/>
    </row>
    <row r="105" spans="2:19">
      <c r="B105" s="23"/>
      <c r="C105" s="23"/>
      <c r="D105" s="23"/>
      <c r="E105" s="23"/>
      <c r="F105" s="23"/>
      <c r="G105" s="23"/>
      <c r="H105" s="23"/>
      <c r="I105" s="23"/>
      <c r="J105" s="23"/>
    </row>
    <row r="106" spans="2:19">
      <c r="B106" s="23"/>
      <c r="C106" s="23"/>
      <c r="D106" s="23"/>
      <c r="E106" s="23"/>
      <c r="F106" s="23"/>
      <c r="G106" s="23"/>
      <c r="H106" s="23"/>
      <c r="I106" s="23"/>
      <c r="J106" s="23"/>
    </row>
    <row r="107" spans="2:19">
      <c r="B107" s="23"/>
      <c r="C107" s="23"/>
      <c r="D107" s="23"/>
      <c r="E107" s="23"/>
      <c r="F107" s="23"/>
      <c r="G107" s="23"/>
      <c r="H107" s="23"/>
      <c r="I107" s="23"/>
      <c r="J107" s="23"/>
    </row>
    <row r="108" spans="2:19">
      <c r="B108" s="23"/>
      <c r="C108" s="23"/>
      <c r="D108" s="23"/>
      <c r="E108" s="23"/>
      <c r="F108" s="23"/>
      <c r="G108" s="23"/>
      <c r="H108" s="23"/>
      <c r="I108" s="23"/>
      <c r="J108" s="23"/>
    </row>
    <row r="109" spans="2:19">
      <c r="B109" s="23"/>
      <c r="C109" s="23"/>
      <c r="D109" s="23"/>
      <c r="E109" s="23"/>
      <c r="F109" s="23"/>
      <c r="G109" s="23"/>
      <c r="H109" s="23"/>
      <c r="I109" s="23"/>
      <c r="J109" s="23"/>
    </row>
    <row r="110" spans="2:19">
      <c r="B110" s="23"/>
      <c r="C110" s="23"/>
      <c r="D110" s="23"/>
      <c r="E110" s="23"/>
      <c r="F110" s="23"/>
      <c r="G110" s="23"/>
      <c r="H110" s="23"/>
      <c r="I110" s="23"/>
      <c r="J110" s="23"/>
    </row>
    <row r="111" spans="2:19">
      <c r="B111" s="23"/>
      <c r="C111" s="23"/>
      <c r="D111" s="23"/>
      <c r="E111" s="23"/>
      <c r="F111" s="23"/>
      <c r="G111" s="23"/>
      <c r="H111" s="23"/>
      <c r="I111" s="23"/>
      <c r="J111" s="23"/>
    </row>
    <row r="112" spans="2:19">
      <c r="B112" s="23"/>
      <c r="C112" s="23"/>
      <c r="D112" s="23"/>
      <c r="E112" s="23"/>
      <c r="F112" s="23"/>
      <c r="G112" s="23"/>
      <c r="H112" s="23"/>
      <c r="I112" s="23"/>
      <c r="J112" s="23"/>
    </row>
    <row r="113" spans="2:10">
      <c r="B113" s="23"/>
      <c r="C113" s="23"/>
      <c r="D113" s="23"/>
      <c r="E113" s="23"/>
      <c r="F113" s="23"/>
      <c r="G113" s="23"/>
      <c r="H113" s="23"/>
      <c r="I113" s="23"/>
      <c r="J113" s="23"/>
    </row>
    <row r="114" spans="2:10">
      <c r="B114" s="23"/>
      <c r="C114" s="23"/>
      <c r="D114" s="23"/>
      <c r="E114" s="23"/>
      <c r="F114" s="23"/>
      <c r="G114" s="23"/>
      <c r="H114" s="23"/>
      <c r="I114" s="23"/>
      <c r="J114" s="23"/>
    </row>
    <row r="115" spans="2:10">
      <c r="B115" s="23"/>
      <c r="C115" s="23"/>
      <c r="D115" s="23"/>
      <c r="E115" s="23"/>
      <c r="F115" s="23"/>
      <c r="G115" s="23"/>
      <c r="H115" s="23"/>
      <c r="I115" s="23"/>
      <c r="J115" s="23"/>
    </row>
    <row r="116" spans="2:10">
      <c r="B116" s="23"/>
      <c r="C116" s="23"/>
      <c r="D116" s="23"/>
      <c r="E116" s="23"/>
      <c r="F116" s="23"/>
      <c r="G116" s="23"/>
      <c r="H116" s="23"/>
      <c r="I116" s="23"/>
      <c r="J116" s="23"/>
    </row>
    <row r="117" spans="2:10">
      <c r="B117" s="23"/>
      <c r="C117" s="23"/>
      <c r="D117" s="23"/>
      <c r="E117" s="23"/>
      <c r="F117" s="23"/>
      <c r="G117" s="23"/>
      <c r="H117" s="23"/>
      <c r="I117" s="23"/>
      <c r="J117" s="23"/>
    </row>
    <row r="118" spans="2:10">
      <c r="B118" s="23"/>
      <c r="C118" s="23"/>
      <c r="D118" s="23"/>
      <c r="E118" s="23"/>
      <c r="F118" s="23"/>
      <c r="G118" s="23"/>
      <c r="H118" s="23"/>
      <c r="I118" s="23"/>
      <c r="J118" s="23"/>
    </row>
    <row r="119" spans="2:10">
      <c r="B119" s="23"/>
      <c r="C119" s="23"/>
      <c r="D119" s="23"/>
      <c r="E119" s="23"/>
      <c r="F119" s="23"/>
      <c r="G119" s="23"/>
      <c r="H119" s="23"/>
      <c r="I119" s="23"/>
      <c r="J119" s="23"/>
    </row>
    <row r="120" spans="2:10">
      <c r="B120" s="23"/>
      <c r="C120" s="23"/>
      <c r="D120" s="23"/>
      <c r="E120" s="23"/>
      <c r="F120" s="23"/>
      <c r="G120" s="23"/>
      <c r="H120" s="23"/>
      <c r="I120" s="23"/>
      <c r="J120" s="23"/>
    </row>
    <row r="121" spans="2:10">
      <c r="B121" s="23"/>
      <c r="C121" s="23"/>
      <c r="D121" s="23"/>
      <c r="E121" s="23"/>
      <c r="F121" s="23"/>
      <c r="G121" s="23"/>
      <c r="H121" s="23"/>
      <c r="I121" s="23"/>
      <c r="J121" s="23"/>
    </row>
    <row r="122" spans="2:10">
      <c r="B122" s="23"/>
      <c r="C122" s="23"/>
      <c r="D122" s="23"/>
      <c r="E122" s="23"/>
      <c r="F122" s="23"/>
      <c r="G122" s="23"/>
      <c r="H122" s="23"/>
      <c r="I122" s="23"/>
      <c r="J122" s="23"/>
    </row>
    <row r="123" spans="2:10">
      <c r="B123" s="23"/>
      <c r="C123" s="23"/>
      <c r="D123" s="23"/>
      <c r="E123" s="23"/>
      <c r="F123" s="23"/>
      <c r="G123" s="23"/>
      <c r="H123" s="23"/>
      <c r="I123" s="23"/>
      <c r="J123" s="23"/>
    </row>
    <row r="124" spans="2:10">
      <c r="B124" s="23"/>
      <c r="C124" s="23"/>
      <c r="D124" s="23"/>
      <c r="E124" s="23"/>
      <c r="F124" s="23"/>
      <c r="G124" s="23"/>
      <c r="H124" s="23"/>
      <c r="I124" s="23"/>
      <c r="J124" s="23"/>
    </row>
  </sheetData>
  <mergeCells count="10">
    <mergeCell ref="C95:E95"/>
    <mergeCell ref="C85:E85"/>
    <mergeCell ref="B2:T2"/>
    <mergeCell ref="C13:E13"/>
    <mergeCell ref="M13:O13"/>
    <mergeCell ref="C54:E54"/>
    <mergeCell ref="M54:O54"/>
    <mergeCell ref="B4:J4"/>
    <mergeCell ref="L4:T4"/>
    <mergeCell ref="C66:E66"/>
  </mergeCells>
  <hyperlinks>
    <hyperlink ref="A1" location="Instructions!A1" display="go back"/>
  </hyperlink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sheetPr>
  <dimension ref="A1:AG277"/>
  <sheetViews>
    <sheetView topLeftCell="A73" zoomScaleNormal="100" workbookViewId="0">
      <selection activeCell="O11" sqref="O11"/>
    </sheetView>
  </sheetViews>
  <sheetFormatPr defaultColWidth="9.1796875" defaultRowHeight="14.5"/>
  <cols>
    <col min="1" max="1" width="2.81640625" style="24" customWidth="1"/>
    <col min="2" max="2" width="43" style="15" customWidth="1"/>
    <col min="3" max="3" width="18.54296875" style="15" customWidth="1"/>
    <col min="4" max="4" width="14.1796875" style="15" customWidth="1"/>
    <col min="5" max="5" width="12" style="15" customWidth="1"/>
    <col min="6" max="6" width="0.1796875" style="24" customWidth="1"/>
    <col min="7" max="7" width="9.54296875" style="15" customWidth="1"/>
    <col min="8" max="8" width="10.1796875" style="15" customWidth="1"/>
    <col min="9" max="9" width="9.7265625" style="15" customWidth="1"/>
    <col min="10" max="10" width="11" style="199" customWidth="1"/>
    <col min="11" max="11" width="9.7265625" style="24" customWidth="1"/>
    <col min="12" max="12" width="9.26953125" style="24" customWidth="1"/>
    <col min="13" max="13" width="9.7265625" style="24" customWidth="1"/>
    <col min="14" max="14" width="0.26953125" style="24" customWidth="1"/>
    <col min="15" max="15" width="62.453125" style="24" customWidth="1"/>
    <col min="16" max="33" width="9.1796875" style="24"/>
    <col min="34" max="16384" width="9.1796875" style="15"/>
  </cols>
  <sheetData>
    <row r="1" spans="1:33" ht="26.25" customHeight="1">
      <c r="A1" s="48" t="s">
        <v>52</v>
      </c>
    </row>
    <row r="2" spans="1:33" ht="30" customHeight="1">
      <c r="B2" s="245" t="s">
        <v>711</v>
      </c>
      <c r="C2" s="246"/>
      <c r="D2" s="246"/>
      <c r="E2" s="246"/>
      <c r="F2" s="174"/>
      <c r="G2" s="244" t="s">
        <v>690</v>
      </c>
      <c r="H2" s="244"/>
      <c r="I2" s="244"/>
      <c r="J2" s="244"/>
      <c r="K2" s="244"/>
      <c r="L2" s="244"/>
      <c r="M2" s="244"/>
    </row>
    <row r="3" spans="1:33" ht="1.5" customHeight="1">
      <c r="F3" s="176"/>
      <c r="G3" s="162"/>
      <c r="H3" s="162"/>
      <c r="I3" s="162"/>
      <c r="K3" s="163"/>
      <c r="L3" s="163"/>
      <c r="M3" s="163"/>
    </row>
    <row r="4" spans="1:33" ht="26.25" customHeight="1">
      <c r="B4" s="247" t="s">
        <v>670</v>
      </c>
      <c r="C4" s="247" t="s">
        <v>24</v>
      </c>
      <c r="D4" s="249" t="s">
        <v>667</v>
      </c>
      <c r="E4" s="247" t="s">
        <v>24</v>
      </c>
      <c r="F4" s="160"/>
      <c r="G4" s="240" t="s">
        <v>703</v>
      </c>
      <c r="H4" s="240"/>
      <c r="I4" s="240"/>
      <c r="J4" s="250" t="s">
        <v>713</v>
      </c>
      <c r="K4" s="240" t="s">
        <v>705</v>
      </c>
      <c r="L4" s="240"/>
      <c r="M4" s="240"/>
      <c r="O4" s="247" t="s">
        <v>712</v>
      </c>
    </row>
    <row r="5" spans="1:33" ht="18" customHeight="1">
      <c r="B5" s="248"/>
      <c r="C5" s="248"/>
      <c r="D5" s="248"/>
      <c r="E5" s="248"/>
      <c r="F5" s="160"/>
      <c r="G5" s="166" t="s">
        <v>684</v>
      </c>
      <c r="H5" s="167" t="s">
        <v>685</v>
      </c>
      <c r="I5" s="168" t="s">
        <v>704</v>
      </c>
      <c r="J5" s="251"/>
      <c r="K5" s="166" t="s">
        <v>701</v>
      </c>
      <c r="L5" s="167" t="s">
        <v>685</v>
      </c>
      <c r="M5" s="168" t="s">
        <v>704</v>
      </c>
      <c r="O5" s="248"/>
    </row>
    <row r="6" spans="1:33" ht="15.5">
      <c r="B6" s="150" t="s">
        <v>673</v>
      </c>
      <c r="C6" s="64" t="s">
        <v>110</v>
      </c>
      <c r="D6" s="41" t="s">
        <v>610</v>
      </c>
      <c r="E6" s="41" t="s">
        <v>668</v>
      </c>
      <c r="F6" s="161"/>
      <c r="G6" s="166">
        <f>'server resources'!F13</f>
        <v>670</v>
      </c>
      <c r="H6" s="167"/>
      <c r="I6" s="168"/>
      <c r="J6" s="202" t="s">
        <v>714</v>
      </c>
      <c r="K6" s="166">
        <f>'server resources'!P13</f>
        <v>370</v>
      </c>
      <c r="L6" s="167"/>
      <c r="M6" s="168"/>
      <c r="O6" s="41" t="s">
        <v>720</v>
      </c>
    </row>
    <row r="7" spans="1:33" ht="15.5">
      <c r="B7" s="150" t="s">
        <v>674</v>
      </c>
      <c r="C7" s="64" t="s">
        <v>110</v>
      </c>
      <c r="D7" s="41" t="s">
        <v>610</v>
      </c>
      <c r="E7" s="41" t="s">
        <v>668</v>
      </c>
      <c r="F7" s="161"/>
      <c r="G7" s="166">
        <f>'server resources'!F54</f>
        <v>1980</v>
      </c>
      <c r="H7" s="167"/>
      <c r="I7" s="168"/>
      <c r="J7" s="202" t="s">
        <v>714</v>
      </c>
      <c r="K7" s="166">
        <f>'server resources'!P54</f>
        <v>1980</v>
      </c>
      <c r="L7" s="167"/>
      <c r="M7" s="168"/>
      <c r="O7" s="41" t="s">
        <v>720</v>
      </c>
    </row>
    <row r="8" spans="1:33" ht="15.5">
      <c r="B8" s="150" t="s">
        <v>675</v>
      </c>
      <c r="C8" s="64" t="s">
        <v>110</v>
      </c>
      <c r="D8" s="41" t="s">
        <v>610</v>
      </c>
      <c r="E8" s="41" t="s">
        <v>668</v>
      </c>
      <c r="F8" s="161"/>
      <c r="G8" s="166">
        <f>'server resources'!F66</f>
        <v>1000</v>
      </c>
      <c r="H8" s="167"/>
      <c r="I8" s="168"/>
      <c r="J8" s="202" t="s">
        <v>714</v>
      </c>
      <c r="K8" s="166">
        <f>'server resources'!J66</f>
        <v>0</v>
      </c>
      <c r="L8" s="167"/>
      <c r="M8" s="168"/>
      <c r="O8" s="41" t="s">
        <v>720</v>
      </c>
    </row>
    <row r="9" spans="1:33" ht="15.5">
      <c r="B9" s="150" t="s">
        <v>687</v>
      </c>
      <c r="C9" s="41" t="s">
        <v>672</v>
      </c>
      <c r="D9" s="41" t="s">
        <v>669</v>
      </c>
      <c r="E9" s="41" t="s">
        <v>668</v>
      </c>
      <c r="F9" s="161"/>
      <c r="G9" s="166">
        <v>386</v>
      </c>
      <c r="H9" s="167"/>
      <c r="I9" s="168"/>
      <c r="J9" s="202" t="s">
        <v>333</v>
      </c>
      <c r="K9" s="166">
        <v>386</v>
      </c>
      <c r="L9" s="167"/>
      <c r="M9" s="168"/>
      <c r="O9" s="41" t="s">
        <v>718</v>
      </c>
    </row>
    <row r="10" spans="1:33" ht="15.5">
      <c r="B10" s="150" t="s">
        <v>688</v>
      </c>
      <c r="C10" s="41" t="s">
        <v>671</v>
      </c>
      <c r="D10" s="41" t="s">
        <v>669</v>
      </c>
      <c r="E10" s="41" t="s">
        <v>668</v>
      </c>
      <c r="F10" s="161"/>
      <c r="G10" s="166"/>
      <c r="H10" s="167">
        <v>1160</v>
      </c>
      <c r="I10" s="168"/>
      <c r="J10" s="202" t="s">
        <v>333</v>
      </c>
      <c r="K10" s="166"/>
      <c r="L10" s="167">
        <v>1160</v>
      </c>
      <c r="M10" s="168"/>
      <c r="O10" s="41" t="s">
        <v>719</v>
      </c>
    </row>
    <row r="11" spans="1:33" ht="43.5">
      <c r="B11" s="150" t="s">
        <v>709</v>
      </c>
      <c r="C11" s="41" t="s">
        <v>677</v>
      </c>
      <c r="D11" s="41" t="s">
        <v>669</v>
      </c>
      <c r="E11" s="41" t="s">
        <v>95</v>
      </c>
      <c r="F11" s="161"/>
      <c r="G11" s="166" t="s">
        <v>28</v>
      </c>
      <c r="H11" s="221">
        <v>5400</v>
      </c>
      <c r="I11" s="168" t="s">
        <v>28</v>
      </c>
      <c r="J11" s="202" t="s">
        <v>714</v>
      </c>
      <c r="K11" s="166" t="s">
        <v>28</v>
      </c>
      <c r="L11" s="221">
        <v>5400</v>
      </c>
      <c r="M11" s="168" t="s">
        <v>28</v>
      </c>
      <c r="O11" s="224" t="s">
        <v>730</v>
      </c>
      <c r="AA11" s="15"/>
      <c r="AB11" s="15"/>
      <c r="AC11" s="15"/>
      <c r="AD11" s="15"/>
      <c r="AE11" s="15"/>
      <c r="AF11" s="15"/>
      <c r="AG11" s="15"/>
    </row>
    <row r="12" spans="1:33" ht="15.5">
      <c r="A12" s="15"/>
      <c r="B12" s="150" t="s">
        <v>708</v>
      </c>
      <c r="C12" s="41" t="s">
        <v>677</v>
      </c>
      <c r="D12" s="41" t="s">
        <v>669</v>
      </c>
      <c r="E12" s="41" t="s">
        <v>95</v>
      </c>
      <c r="F12" s="161"/>
      <c r="G12" s="166" t="s">
        <v>28</v>
      </c>
      <c r="H12" s="167" t="s">
        <v>28</v>
      </c>
      <c r="I12" s="214"/>
      <c r="J12" s="202" t="s">
        <v>714</v>
      </c>
      <c r="K12" s="166" t="s">
        <v>28</v>
      </c>
      <c r="L12" s="167" t="s">
        <v>28</v>
      </c>
      <c r="M12" s="214"/>
      <c r="O12" s="215"/>
      <c r="AA12" s="15"/>
      <c r="AB12" s="15"/>
      <c r="AC12" s="15"/>
      <c r="AD12" s="15"/>
      <c r="AE12" s="15"/>
      <c r="AF12" s="15"/>
      <c r="AG12" s="15"/>
    </row>
    <row r="13" spans="1:33" ht="15.5">
      <c r="A13" s="15"/>
      <c r="B13" s="152" t="s">
        <v>710</v>
      </c>
      <c r="C13" s="41" t="s">
        <v>677</v>
      </c>
      <c r="D13" s="41" t="s">
        <v>669</v>
      </c>
      <c r="E13" s="41" t="s">
        <v>95</v>
      </c>
      <c r="F13" s="161"/>
      <c r="G13" s="166" t="s">
        <v>28</v>
      </c>
      <c r="H13" s="221">
        <v>600</v>
      </c>
      <c r="I13" s="168" t="s">
        <v>28</v>
      </c>
      <c r="J13" s="202" t="s">
        <v>714</v>
      </c>
      <c r="K13" s="166" t="s">
        <v>28</v>
      </c>
      <c r="L13" s="221">
        <v>600</v>
      </c>
      <c r="M13" s="168" t="s">
        <v>28</v>
      </c>
      <c r="O13" s="222" t="s">
        <v>732</v>
      </c>
      <c r="AA13" s="15"/>
      <c r="AB13" s="15"/>
      <c r="AC13" s="15"/>
      <c r="AD13" s="15"/>
      <c r="AE13" s="15"/>
      <c r="AF13" s="15"/>
      <c r="AG13" s="15"/>
    </row>
    <row r="14" spans="1:33" ht="15.5">
      <c r="A14" s="15"/>
      <c r="B14" s="150" t="s">
        <v>689</v>
      </c>
      <c r="C14" s="41" t="s">
        <v>672</v>
      </c>
      <c r="D14" s="41" t="s">
        <v>669</v>
      </c>
      <c r="E14" s="41" t="s">
        <v>96</v>
      </c>
      <c r="F14" s="161"/>
      <c r="G14" s="166">
        <f>150</f>
        <v>150</v>
      </c>
      <c r="H14" s="167" t="s">
        <v>28</v>
      </c>
      <c r="I14" s="168" t="s">
        <v>28</v>
      </c>
      <c r="J14" s="202" t="s">
        <v>99</v>
      </c>
      <c r="K14" s="166">
        <f>150</f>
        <v>150</v>
      </c>
      <c r="L14" s="167" t="s">
        <v>28</v>
      </c>
      <c r="M14" s="168" t="s">
        <v>28</v>
      </c>
      <c r="O14" s="41"/>
      <c r="AA14" s="15"/>
      <c r="AB14" s="15"/>
      <c r="AC14" s="15"/>
      <c r="AD14" s="15"/>
      <c r="AE14" s="15"/>
      <c r="AF14" s="15"/>
      <c r="AG14" s="15"/>
    </row>
    <row r="15" spans="1:33" ht="15.5">
      <c r="A15" s="15"/>
      <c r="B15" s="150" t="s">
        <v>676</v>
      </c>
      <c r="C15" s="41" t="s">
        <v>671</v>
      </c>
      <c r="D15" s="41" t="s">
        <v>669</v>
      </c>
      <c r="E15" s="41" t="s">
        <v>96</v>
      </c>
      <c r="F15" s="161"/>
      <c r="G15" s="166" t="s">
        <v>28</v>
      </c>
      <c r="H15" s="221">
        <f>20</f>
        <v>20</v>
      </c>
      <c r="I15" s="168" t="s">
        <v>28</v>
      </c>
      <c r="J15" s="202" t="s">
        <v>99</v>
      </c>
      <c r="K15" s="166" t="s">
        <v>28</v>
      </c>
      <c r="L15" s="221">
        <f>20</f>
        <v>20</v>
      </c>
      <c r="M15" s="168" t="s">
        <v>28</v>
      </c>
      <c r="O15" s="41"/>
      <c r="AA15" s="15"/>
      <c r="AB15" s="15"/>
      <c r="AC15" s="15"/>
      <c r="AD15" s="15"/>
      <c r="AE15" s="15"/>
      <c r="AF15" s="15"/>
      <c r="AG15" s="15"/>
    </row>
    <row r="16" spans="1:33" ht="15.5">
      <c r="A16" s="15"/>
      <c r="B16" s="152" t="s">
        <v>678</v>
      </c>
      <c r="C16" s="41" t="s">
        <v>677</v>
      </c>
      <c r="D16" s="41" t="s">
        <v>669</v>
      </c>
      <c r="E16" s="41" t="s">
        <v>668</v>
      </c>
      <c r="F16" s="161"/>
      <c r="G16" s="166"/>
      <c r="H16" s="167">
        <v>400</v>
      </c>
      <c r="I16" s="168" t="s">
        <v>28</v>
      </c>
      <c r="J16" s="202" t="s">
        <v>714</v>
      </c>
      <c r="K16" s="166"/>
      <c r="L16" s="167">
        <v>400</v>
      </c>
      <c r="M16" s="168" t="s">
        <v>28</v>
      </c>
      <c r="O16" s="41"/>
      <c r="AA16" s="15"/>
      <c r="AB16" s="15"/>
      <c r="AC16" s="15"/>
      <c r="AD16" s="15"/>
      <c r="AE16" s="15"/>
      <c r="AF16" s="15"/>
      <c r="AG16" s="15"/>
    </row>
    <row r="17" spans="1:33" ht="15.5">
      <c r="A17" s="15"/>
      <c r="B17" s="150" t="s">
        <v>680</v>
      </c>
      <c r="C17" s="41" t="s">
        <v>672</v>
      </c>
      <c r="D17" s="41" t="s">
        <v>669</v>
      </c>
      <c r="E17" s="41" t="s">
        <v>668</v>
      </c>
      <c r="F17" s="161"/>
      <c r="G17" s="166">
        <v>200</v>
      </c>
      <c r="H17" s="167" t="s">
        <v>28</v>
      </c>
      <c r="I17" s="168" t="s">
        <v>28</v>
      </c>
      <c r="J17" s="202" t="s">
        <v>99</v>
      </c>
      <c r="K17" s="166">
        <v>200</v>
      </c>
      <c r="L17" s="167" t="s">
        <v>28</v>
      </c>
      <c r="M17" s="168" t="s">
        <v>28</v>
      </c>
      <c r="O17" s="41"/>
      <c r="AA17" s="15"/>
      <c r="AB17" s="15"/>
      <c r="AC17" s="15"/>
      <c r="AD17" s="15"/>
      <c r="AE17" s="15"/>
      <c r="AF17" s="15"/>
      <c r="AG17" s="15"/>
    </row>
    <row r="18" spans="1:33" ht="15.5">
      <c r="A18" s="15"/>
      <c r="B18" s="150" t="s">
        <v>681</v>
      </c>
      <c r="C18" s="41" t="s">
        <v>671</v>
      </c>
      <c r="D18" s="41" t="s">
        <v>669</v>
      </c>
      <c r="E18" s="41" t="s">
        <v>668</v>
      </c>
      <c r="F18" s="161"/>
      <c r="G18" s="166" t="s">
        <v>28</v>
      </c>
      <c r="H18" s="167">
        <v>200</v>
      </c>
      <c r="I18" s="168" t="s">
        <v>28</v>
      </c>
      <c r="J18" s="202" t="s">
        <v>99</v>
      </c>
      <c r="K18" s="166" t="s">
        <v>28</v>
      </c>
      <c r="L18" s="167">
        <v>200</v>
      </c>
      <c r="M18" s="168" t="s">
        <v>28</v>
      </c>
      <c r="O18" s="41"/>
      <c r="AA18" s="15"/>
      <c r="AB18" s="15"/>
      <c r="AC18" s="15"/>
      <c r="AD18" s="15"/>
      <c r="AE18" s="15"/>
      <c r="AF18" s="15"/>
      <c r="AG18" s="15"/>
    </row>
    <row r="19" spans="1:33" s="24" customFormat="1" ht="15.5">
      <c r="B19" s="152" t="s">
        <v>682</v>
      </c>
      <c r="C19" s="152" t="s">
        <v>100</v>
      </c>
      <c r="D19" s="41" t="s">
        <v>669</v>
      </c>
      <c r="E19" s="41" t="s">
        <v>95</v>
      </c>
      <c r="F19" s="161"/>
      <c r="G19" s="166" t="s">
        <v>28</v>
      </c>
      <c r="H19" s="167">
        <v>200</v>
      </c>
      <c r="I19" s="168" t="s">
        <v>28</v>
      </c>
      <c r="J19" s="202" t="s">
        <v>714</v>
      </c>
      <c r="K19" s="166" t="s">
        <v>28</v>
      </c>
      <c r="L19" s="167">
        <v>200</v>
      </c>
      <c r="M19" s="168" t="s">
        <v>28</v>
      </c>
      <c r="O19" s="41"/>
    </row>
    <row r="20" spans="1:33" ht="15.5">
      <c r="A20" s="15"/>
      <c r="B20" s="152" t="s">
        <v>679</v>
      </c>
      <c r="C20" s="41" t="s">
        <v>399</v>
      </c>
      <c r="D20" s="41" t="s">
        <v>669</v>
      </c>
      <c r="E20" s="41" t="s">
        <v>668</v>
      </c>
      <c r="F20" s="161"/>
      <c r="G20" s="166">
        <v>500</v>
      </c>
      <c r="H20" s="167"/>
      <c r="I20" s="168"/>
      <c r="J20" s="202" t="s">
        <v>714</v>
      </c>
      <c r="K20" s="166">
        <v>500</v>
      </c>
      <c r="L20" s="167"/>
      <c r="M20" s="168"/>
      <c r="O20" s="41"/>
      <c r="AA20" s="15"/>
      <c r="AB20" s="15"/>
      <c r="AC20" s="15"/>
      <c r="AD20" s="15"/>
      <c r="AE20" s="15"/>
      <c r="AF20" s="15"/>
      <c r="AG20" s="15"/>
    </row>
    <row r="21" spans="1:33" ht="15.5">
      <c r="A21" s="15"/>
      <c r="B21" s="152" t="s">
        <v>691</v>
      </c>
      <c r="C21" s="41" t="s">
        <v>399</v>
      </c>
      <c r="D21" s="41" t="s">
        <v>669</v>
      </c>
      <c r="E21" s="41" t="s">
        <v>668</v>
      </c>
      <c r="F21" s="161"/>
      <c r="G21" s="166"/>
      <c r="H21" s="167">
        <v>500</v>
      </c>
      <c r="I21" s="168"/>
      <c r="J21" s="202" t="s">
        <v>714</v>
      </c>
      <c r="K21" s="166"/>
      <c r="L21" s="167">
        <v>500</v>
      </c>
      <c r="M21" s="168"/>
      <c r="O21" s="41"/>
      <c r="AA21" s="15"/>
      <c r="AB21" s="15"/>
      <c r="AC21" s="15"/>
      <c r="AD21" s="15"/>
      <c r="AE21" s="15"/>
      <c r="AF21" s="15"/>
      <c r="AG21" s="15"/>
    </row>
    <row r="22" spans="1:33" ht="15.5">
      <c r="A22" s="15"/>
      <c r="B22" s="41" t="s">
        <v>683</v>
      </c>
      <c r="C22" s="41" t="s">
        <v>671</v>
      </c>
      <c r="D22" s="41" t="s">
        <v>669</v>
      </c>
      <c r="E22" s="41" t="s">
        <v>96</v>
      </c>
      <c r="F22" s="161"/>
      <c r="G22" s="166">
        <v>300</v>
      </c>
      <c r="H22" s="167"/>
      <c r="I22" s="168"/>
      <c r="J22" s="202" t="s">
        <v>99</v>
      </c>
      <c r="K22" s="166"/>
      <c r="L22" s="167"/>
      <c r="M22" s="168"/>
      <c r="O22" s="41"/>
      <c r="AA22" s="15"/>
      <c r="AB22" s="15"/>
      <c r="AC22" s="15"/>
      <c r="AD22" s="15"/>
      <c r="AE22" s="15"/>
      <c r="AF22" s="15"/>
      <c r="AG22" s="15"/>
    </row>
    <row r="23" spans="1:33" ht="15.5">
      <c r="A23" s="15"/>
      <c r="B23" s="41" t="s">
        <v>706</v>
      </c>
      <c r="C23" s="41" t="s">
        <v>672</v>
      </c>
      <c r="D23" s="41" t="s">
        <v>669</v>
      </c>
      <c r="E23" s="41" t="s">
        <v>96</v>
      </c>
      <c r="F23" s="161"/>
      <c r="G23" s="166"/>
      <c r="H23" s="167">
        <v>300</v>
      </c>
      <c r="I23" s="168"/>
      <c r="J23" s="202" t="s">
        <v>99</v>
      </c>
      <c r="K23" s="166"/>
      <c r="L23" s="167"/>
      <c r="M23" s="168"/>
      <c r="O23" s="41"/>
      <c r="AA23" s="15"/>
      <c r="AB23" s="15"/>
      <c r="AC23" s="15"/>
      <c r="AD23" s="15"/>
      <c r="AE23" s="15"/>
      <c r="AF23" s="15"/>
      <c r="AG23" s="15"/>
    </row>
    <row r="24" spans="1:33" ht="15.5">
      <c r="A24" s="15"/>
      <c r="B24" s="150" t="s">
        <v>707</v>
      </c>
      <c r="C24" s="41" t="s">
        <v>677</v>
      </c>
      <c r="D24" s="41" t="s">
        <v>669</v>
      </c>
      <c r="E24" s="41" t="s">
        <v>95</v>
      </c>
      <c r="F24" s="161"/>
      <c r="G24" s="166"/>
      <c r="H24" s="167">
        <v>1000</v>
      </c>
      <c r="I24" s="168"/>
      <c r="J24" s="202" t="s">
        <v>99</v>
      </c>
      <c r="K24" s="166"/>
      <c r="L24" s="167"/>
      <c r="M24" s="168"/>
      <c r="O24" s="41"/>
      <c r="AA24" s="15"/>
      <c r="AB24" s="15"/>
      <c r="AC24" s="15"/>
      <c r="AD24" s="15"/>
      <c r="AE24" s="15"/>
      <c r="AF24" s="15"/>
      <c r="AG24" s="15"/>
    </row>
    <row r="25" spans="1:33" ht="15.5">
      <c r="A25" s="15"/>
      <c r="B25" s="222" t="s">
        <v>735</v>
      </c>
      <c r="C25" s="41"/>
      <c r="D25" s="41"/>
      <c r="E25" s="41" t="s">
        <v>668</v>
      </c>
      <c r="F25" s="161"/>
      <c r="G25" s="166"/>
      <c r="H25" s="223">
        <f>SUM(G6:G8)</f>
        <v>3650</v>
      </c>
      <c r="I25" s="168"/>
      <c r="J25" s="202"/>
      <c r="K25" s="166"/>
      <c r="L25" s="166">
        <f>SUM(K6:K8)</f>
        <v>2350</v>
      </c>
      <c r="M25" s="168"/>
      <c r="AA25" s="15"/>
      <c r="AB25" s="15"/>
      <c r="AC25" s="15"/>
      <c r="AD25" s="15"/>
      <c r="AE25" s="15"/>
      <c r="AF25" s="15"/>
      <c r="AG25" s="15"/>
    </row>
    <row r="26" spans="1:33" ht="15.5">
      <c r="A26" s="15"/>
      <c r="B26" s="41"/>
      <c r="C26" s="41"/>
      <c r="D26" s="41"/>
      <c r="E26" s="41"/>
      <c r="F26" s="161"/>
      <c r="G26" s="166"/>
      <c r="H26" s="167"/>
      <c r="I26" s="168"/>
      <c r="J26" s="202"/>
      <c r="K26" s="166"/>
      <c r="L26" s="167"/>
      <c r="M26" s="168"/>
      <c r="O26" s="41"/>
      <c r="AA26" s="15"/>
      <c r="AB26" s="15"/>
      <c r="AC26" s="15"/>
      <c r="AD26" s="15"/>
      <c r="AE26" s="15"/>
      <c r="AF26" s="15"/>
      <c r="AG26" s="15"/>
    </row>
    <row r="27" spans="1:33" ht="15.5">
      <c r="A27" s="15"/>
      <c r="B27" s="41"/>
      <c r="C27" s="41"/>
      <c r="D27" s="41"/>
      <c r="E27" s="41"/>
      <c r="F27" s="161"/>
      <c r="G27" s="166"/>
      <c r="H27" s="167"/>
      <c r="I27" s="168"/>
      <c r="J27" s="202"/>
      <c r="K27" s="166"/>
      <c r="L27" s="167"/>
      <c r="M27" s="168"/>
      <c r="O27" s="41"/>
      <c r="AA27" s="15"/>
      <c r="AB27" s="15"/>
      <c r="AC27" s="15"/>
      <c r="AD27" s="15"/>
      <c r="AE27" s="15"/>
      <c r="AF27" s="15"/>
      <c r="AG27" s="15"/>
    </row>
    <row r="28" spans="1:33" ht="15.5">
      <c r="A28" s="15"/>
      <c r="B28" s="152"/>
      <c r="C28" s="41"/>
      <c r="D28" s="41"/>
      <c r="E28" s="175"/>
      <c r="F28" s="161"/>
      <c r="G28" s="178"/>
      <c r="H28" s="179"/>
      <c r="I28" s="180"/>
      <c r="J28" s="202"/>
      <c r="K28" s="178"/>
      <c r="L28" s="179"/>
      <c r="M28" s="198"/>
      <c r="O28" s="41"/>
      <c r="AA28" s="15"/>
      <c r="AB28" s="15"/>
      <c r="AC28" s="15"/>
      <c r="AD28" s="15"/>
      <c r="AE28" s="15"/>
      <c r="AF28" s="15"/>
      <c r="AG28" s="15"/>
    </row>
    <row r="29" spans="1:33" ht="15.5">
      <c r="A29" s="161"/>
      <c r="B29" s="152"/>
      <c r="C29" s="41"/>
      <c r="D29" s="41"/>
      <c r="E29" s="169" t="s">
        <v>692</v>
      </c>
      <c r="F29" s="161"/>
      <c r="G29" s="170">
        <f>SUM(G6:G27)</f>
        <v>5186</v>
      </c>
      <c r="H29" s="171">
        <f>SUM(H6:H27)</f>
        <v>13430</v>
      </c>
      <c r="I29" s="172">
        <f>SUM(I6:I27)</f>
        <v>0</v>
      </c>
      <c r="J29" s="202"/>
      <c r="K29" s="170">
        <f>SUM(K6:K27)</f>
        <v>3586</v>
      </c>
      <c r="L29" s="171">
        <f>SUM(L6:L27)</f>
        <v>10830</v>
      </c>
      <c r="M29" s="184">
        <f>SUM(M6:M27)</f>
        <v>0</v>
      </c>
      <c r="O29" s="41"/>
      <c r="AA29" s="15"/>
      <c r="AB29" s="15"/>
      <c r="AC29" s="15"/>
      <c r="AD29" s="15"/>
      <c r="AE29" s="15"/>
      <c r="AF29" s="15"/>
      <c r="AG29" s="15"/>
    </row>
    <row r="30" spans="1:33" ht="15.5">
      <c r="A30" s="161"/>
      <c r="B30" s="152"/>
      <c r="C30" s="41"/>
      <c r="D30" s="41"/>
      <c r="E30" s="173" t="s">
        <v>694</v>
      </c>
      <c r="F30" s="161"/>
      <c r="G30" s="170">
        <f>G29*0.12</f>
        <v>622.31999999999994</v>
      </c>
      <c r="H30" s="171">
        <f ca="1">SUMIF(E6:E38,"Block", H6:H27)*0.12</f>
        <v>961.19999999999993</v>
      </c>
      <c r="I30" s="172">
        <f ca="1">SUMIF(E6:E38,"Block", I6:I27)*0.12</f>
        <v>0</v>
      </c>
      <c r="J30" s="202"/>
      <c r="K30" s="170">
        <f>K29*0.12</f>
        <v>430.32</v>
      </c>
      <c r="L30" s="171">
        <f>SUMIF(I6:I27,"Block", L6:L27)*0.12</f>
        <v>0</v>
      </c>
      <c r="M30" s="184">
        <f>SUMIF(I6:I27,"Block", M6:M27)*0.12</f>
        <v>0</v>
      </c>
      <c r="O30" s="41"/>
      <c r="AA30" s="15"/>
      <c r="AB30" s="15"/>
      <c r="AC30" s="15"/>
      <c r="AD30" s="15"/>
      <c r="AE30" s="15"/>
      <c r="AF30" s="15"/>
      <c r="AG30" s="15"/>
    </row>
    <row r="31" spans="1:33" ht="15.5">
      <c r="A31" s="161"/>
      <c r="B31" s="152"/>
      <c r="C31" s="41"/>
      <c r="D31" s="41"/>
      <c r="E31" s="169" t="s">
        <v>693</v>
      </c>
      <c r="F31" s="161"/>
      <c r="G31" s="170">
        <f>SUM(G29:G30)</f>
        <v>5808.32</v>
      </c>
      <c r="H31" s="171">
        <f ca="1">SUM(H29:H30)</f>
        <v>14391.2</v>
      </c>
      <c r="I31" s="172">
        <f ca="1">SUM(I29:I30)</f>
        <v>0</v>
      </c>
      <c r="J31" s="202"/>
      <c r="K31" s="170">
        <f>SUM(K29:K30)</f>
        <v>4016.32</v>
      </c>
      <c r="L31" s="171">
        <f>SUM(L29:L30)</f>
        <v>10830</v>
      </c>
      <c r="M31" s="184">
        <f>SUM(M29:M30)</f>
        <v>0</v>
      </c>
      <c r="O31" s="41"/>
      <c r="AA31" s="15"/>
      <c r="AB31" s="15"/>
      <c r="AC31" s="15"/>
      <c r="AD31" s="15"/>
      <c r="AE31" s="15"/>
      <c r="AF31" s="15"/>
      <c r="AG31" s="15"/>
    </row>
    <row r="32" spans="1:33">
      <c r="A32" s="161"/>
      <c r="B32" s="152"/>
      <c r="C32" s="41"/>
      <c r="D32" s="41"/>
      <c r="E32" s="41"/>
      <c r="F32" s="161"/>
      <c r="G32" s="202"/>
      <c r="H32" s="202"/>
      <c r="I32" s="202"/>
      <c r="J32" s="202"/>
      <c r="K32" s="202"/>
      <c r="L32" s="202"/>
      <c r="M32" s="202"/>
      <c r="O32" s="41"/>
      <c r="AA32" s="15"/>
      <c r="AB32" s="15"/>
      <c r="AC32" s="15"/>
      <c r="AD32" s="15"/>
      <c r="AE32" s="15"/>
      <c r="AF32" s="15"/>
      <c r="AG32" s="15"/>
    </row>
    <row r="33" spans="1:33">
      <c r="A33" s="161"/>
      <c r="B33" s="152"/>
      <c r="C33" s="41"/>
      <c r="D33" s="41"/>
      <c r="E33" s="41"/>
      <c r="F33" s="161"/>
      <c r="G33" s="202"/>
      <c r="H33" s="202"/>
      <c r="I33" s="202"/>
      <c r="J33" s="202"/>
      <c r="K33" s="202"/>
      <c r="L33" s="202"/>
      <c r="M33" s="202"/>
      <c r="O33" s="41"/>
      <c r="AA33" s="15"/>
      <c r="AB33" s="15"/>
      <c r="AC33" s="15"/>
      <c r="AD33" s="15"/>
      <c r="AE33" s="15"/>
      <c r="AF33" s="15"/>
      <c r="AG33" s="15"/>
    </row>
    <row r="34" spans="1:33">
      <c r="A34" s="15"/>
      <c r="B34" s="151"/>
      <c r="C34" s="175"/>
      <c r="D34" s="175"/>
      <c r="E34" s="175"/>
      <c r="F34" s="161"/>
      <c r="G34" s="240" t="s">
        <v>696</v>
      </c>
      <c r="H34" s="240"/>
      <c r="I34" s="240"/>
      <c r="J34" s="202"/>
      <c r="K34" s="240" t="s">
        <v>697</v>
      </c>
      <c r="L34" s="240"/>
      <c r="M34" s="240"/>
      <c r="O34" s="175"/>
      <c r="AA34" s="15"/>
      <c r="AB34" s="15"/>
      <c r="AC34" s="15"/>
      <c r="AD34" s="15"/>
      <c r="AE34" s="15"/>
      <c r="AF34" s="15"/>
      <c r="AG34" s="15"/>
    </row>
    <row r="35" spans="1:33" ht="15.5">
      <c r="A35" s="15"/>
      <c r="B35" s="150" t="s">
        <v>698</v>
      </c>
      <c r="C35" s="64" t="s">
        <v>110</v>
      </c>
      <c r="D35" s="41" t="s">
        <v>610</v>
      </c>
      <c r="E35" s="41" t="s">
        <v>668</v>
      </c>
      <c r="F35" s="164"/>
      <c r="G35" s="166">
        <v>100</v>
      </c>
      <c r="H35" s="167" t="s">
        <v>28</v>
      </c>
      <c r="I35" s="168" t="s">
        <v>28</v>
      </c>
      <c r="J35" s="202"/>
      <c r="K35" s="166">
        <v>100</v>
      </c>
      <c r="L35" s="167" t="s">
        <v>28</v>
      </c>
      <c r="M35" s="168" t="s">
        <v>28</v>
      </c>
      <c r="O35" s="41"/>
      <c r="AA35" s="15"/>
      <c r="AB35" s="15"/>
      <c r="AC35" s="15"/>
      <c r="AD35" s="15"/>
      <c r="AE35" s="15"/>
      <c r="AF35" s="15"/>
      <c r="AG35" s="15"/>
    </row>
    <row r="36" spans="1:33" ht="15.5">
      <c r="A36" s="15"/>
      <c r="B36" s="150" t="s">
        <v>698</v>
      </c>
      <c r="C36" s="64" t="s">
        <v>110</v>
      </c>
      <c r="D36" s="41" t="s">
        <v>610</v>
      </c>
      <c r="E36" s="41" t="s">
        <v>668</v>
      </c>
      <c r="F36" s="164">
        <f>80*0</f>
        <v>0</v>
      </c>
      <c r="G36" s="166"/>
      <c r="H36" s="167">
        <v>100</v>
      </c>
      <c r="I36" s="168"/>
      <c r="J36" s="202"/>
      <c r="K36" s="166"/>
      <c r="L36" s="167">
        <v>100</v>
      </c>
      <c r="M36" s="168"/>
      <c r="O36" s="41" t="s">
        <v>562</v>
      </c>
      <c r="AA36" s="15"/>
      <c r="AB36" s="15"/>
      <c r="AC36" s="15"/>
      <c r="AD36" s="15"/>
      <c r="AE36" s="15"/>
      <c r="AF36" s="15"/>
      <c r="AG36" s="15"/>
    </row>
    <row r="37" spans="1:33" ht="15.5">
      <c r="A37" s="15"/>
      <c r="B37" s="152" t="s">
        <v>695</v>
      </c>
      <c r="C37" s="41" t="s">
        <v>100</v>
      </c>
      <c r="D37" s="41" t="s">
        <v>669</v>
      </c>
      <c r="E37" s="41" t="s">
        <v>668</v>
      </c>
      <c r="F37" s="164"/>
      <c r="G37" s="166"/>
      <c r="H37" s="167"/>
      <c r="I37" s="168"/>
      <c r="J37" s="202"/>
      <c r="K37" s="166"/>
      <c r="L37" s="167"/>
      <c r="M37" s="168"/>
      <c r="O37" s="41"/>
      <c r="AA37" s="15"/>
      <c r="AB37" s="15"/>
      <c r="AC37" s="15"/>
      <c r="AD37" s="15"/>
      <c r="AE37" s="15"/>
      <c r="AF37" s="15"/>
      <c r="AG37" s="15"/>
    </row>
    <row r="38" spans="1:33" ht="15.5">
      <c r="A38" s="15"/>
      <c r="B38" s="152" t="s">
        <v>695</v>
      </c>
      <c r="C38" s="41" t="s">
        <v>100</v>
      </c>
      <c r="D38" s="41" t="s">
        <v>669</v>
      </c>
      <c r="E38" s="41" t="s">
        <v>668</v>
      </c>
      <c r="F38" s="164"/>
      <c r="G38" s="166"/>
      <c r="H38" s="167">
        <v>2000</v>
      </c>
      <c r="I38" s="168"/>
      <c r="J38" s="202"/>
      <c r="K38" s="166"/>
      <c r="L38" s="167">
        <v>2000</v>
      </c>
      <c r="M38" s="168"/>
      <c r="O38" s="41"/>
      <c r="AA38" s="15"/>
      <c r="AB38" s="15"/>
      <c r="AC38" s="15"/>
      <c r="AD38" s="15"/>
      <c r="AE38" s="15"/>
      <c r="AF38" s="15"/>
      <c r="AG38" s="15"/>
    </row>
    <row r="39" spans="1:33" ht="15.5">
      <c r="A39" s="15"/>
      <c r="B39" s="152"/>
      <c r="C39" s="41"/>
      <c r="D39" s="41"/>
      <c r="E39" s="169" t="s">
        <v>692</v>
      </c>
      <c r="F39" s="164"/>
      <c r="G39" s="170">
        <f>SUM(G35:G38)</f>
        <v>100</v>
      </c>
      <c r="H39" s="170">
        <f>SUM(H35:H38)</f>
        <v>2100</v>
      </c>
      <c r="I39" s="172">
        <v>0</v>
      </c>
      <c r="J39" s="202"/>
      <c r="K39" s="170">
        <f>SUM(K35:K38)</f>
        <v>100</v>
      </c>
      <c r="L39" s="170">
        <f>SUM(L35:L38)</f>
        <v>2100</v>
      </c>
      <c r="M39" s="184">
        <v>0</v>
      </c>
      <c r="O39" s="41"/>
      <c r="AA39" s="15"/>
      <c r="AB39" s="15"/>
      <c r="AC39" s="15"/>
      <c r="AD39" s="15"/>
      <c r="AE39" s="15"/>
      <c r="AF39" s="15"/>
      <c r="AG39" s="15"/>
    </row>
    <row r="40" spans="1:33" ht="15.5">
      <c r="A40" s="165"/>
      <c r="B40" s="152"/>
      <c r="C40" s="41"/>
      <c r="D40" s="41"/>
      <c r="E40" s="173" t="s">
        <v>694</v>
      </c>
      <c r="F40" s="164"/>
      <c r="G40" s="171">
        <f>SUMIF(E35:E38,"Block", G35:G38)*0.12</f>
        <v>12</v>
      </c>
      <c r="H40" s="171">
        <f>SUMIF(E35:E38,"Block", H35:H38)*0.12</f>
        <v>252</v>
      </c>
      <c r="I40" s="172">
        <v>0</v>
      </c>
      <c r="J40" s="202"/>
      <c r="K40" s="171">
        <f>SUMIF(E35:E38,"Block", K35:K38)*0.12</f>
        <v>12</v>
      </c>
      <c r="L40" s="171">
        <f>SUMIF(E35:E38,"Block", L35:L38)*0.12</f>
        <v>252</v>
      </c>
      <c r="M40" s="184">
        <v>0</v>
      </c>
      <c r="O40" s="41"/>
      <c r="AA40" s="15"/>
      <c r="AB40" s="15"/>
      <c r="AC40" s="15"/>
      <c r="AD40" s="15"/>
      <c r="AE40" s="15"/>
      <c r="AF40" s="15"/>
      <c r="AG40" s="15"/>
    </row>
    <row r="41" spans="1:33" ht="15.5">
      <c r="A41" s="165"/>
      <c r="B41" s="152"/>
      <c r="C41" s="41"/>
      <c r="D41" s="41"/>
      <c r="E41" s="169" t="s">
        <v>693</v>
      </c>
      <c r="F41" s="164"/>
      <c r="G41" s="170">
        <f>SUM(G39:G40)</f>
        <v>112</v>
      </c>
      <c r="H41" s="171">
        <f>SUM(H39:H40)</f>
        <v>2352</v>
      </c>
      <c r="I41" s="172">
        <v>0</v>
      </c>
      <c r="J41" s="202"/>
      <c r="K41" s="170">
        <f>SUM(K39:K40)</f>
        <v>112</v>
      </c>
      <c r="L41" s="171">
        <f>SUM(L39:L40)</f>
        <v>2352</v>
      </c>
      <c r="M41" s="184">
        <v>0</v>
      </c>
      <c r="O41" s="152"/>
      <c r="AA41" s="15"/>
      <c r="AB41" s="15"/>
      <c r="AC41" s="15"/>
      <c r="AD41" s="15"/>
      <c r="AE41" s="15"/>
      <c r="AF41" s="15"/>
      <c r="AG41" s="15"/>
    </row>
    <row r="42" spans="1:33">
      <c r="A42" s="15"/>
      <c r="B42" s="151"/>
      <c r="C42" s="175"/>
      <c r="D42" s="175"/>
      <c r="E42" s="175"/>
      <c r="F42" s="161"/>
      <c r="G42" s="240" t="s">
        <v>733</v>
      </c>
      <c r="H42" s="240"/>
      <c r="I42" s="240"/>
      <c r="J42" s="202"/>
      <c r="K42" s="240" t="s">
        <v>734</v>
      </c>
      <c r="L42" s="240"/>
      <c r="M42" s="240"/>
      <c r="O42" s="175"/>
      <c r="AA42" s="15"/>
      <c r="AB42" s="15"/>
      <c r="AC42" s="15"/>
      <c r="AD42" s="15"/>
      <c r="AE42" s="15"/>
      <c r="AF42" s="15"/>
      <c r="AG42" s="15"/>
    </row>
    <row r="43" spans="1:33" ht="15.5">
      <c r="A43" s="15"/>
      <c r="B43" s="150" t="s">
        <v>698</v>
      </c>
      <c r="C43" s="64" t="s">
        <v>110</v>
      </c>
      <c r="D43" s="41" t="s">
        <v>610</v>
      </c>
      <c r="E43" s="41" t="s">
        <v>668</v>
      </c>
      <c r="F43" s="164"/>
      <c r="G43" s="166">
        <v>100</v>
      </c>
      <c r="H43" s="167" t="s">
        <v>28</v>
      </c>
      <c r="I43" s="168" t="s">
        <v>28</v>
      </c>
      <c r="J43" s="202"/>
      <c r="K43" s="166">
        <v>100</v>
      </c>
      <c r="L43" s="167" t="s">
        <v>28</v>
      </c>
      <c r="M43" s="168" t="s">
        <v>28</v>
      </c>
      <c r="O43" s="41"/>
      <c r="AA43" s="15"/>
      <c r="AB43" s="15"/>
      <c r="AC43" s="15"/>
      <c r="AD43" s="15"/>
      <c r="AE43" s="15"/>
      <c r="AF43" s="15"/>
      <c r="AG43" s="15"/>
    </row>
    <row r="44" spans="1:33" ht="15.5">
      <c r="A44" s="15"/>
      <c r="B44" s="150" t="s">
        <v>698</v>
      </c>
      <c r="C44" s="64" t="s">
        <v>110</v>
      </c>
      <c r="D44" s="41" t="s">
        <v>610</v>
      </c>
      <c r="E44" s="41" t="s">
        <v>668</v>
      </c>
      <c r="F44" s="164"/>
      <c r="G44" s="166"/>
      <c r="H44" s="167">
        <v>100</v>
      </c>
      <c r="I44" s="168"/>
      <c r="J44" s="202"/>
      <c r="K44" s="166"/>
      <c r="L44" s="167">
        <v>100</v>
      </c>
      <c r="M44" s="168"/>
      <c r="O44" s="41" t="s">
        <v>562</v>
      </c>
      <c r="AA44" s="15"/>
      <c r="AB44" s="15"/>
      <c r="AC44" s="15"/>
      <c r="AD44" s="15"/>
      <c r="AE44" s="15"/>
      <c r="AF44" s="15"/>
      <c r="AG44" s="15"/>
    </row>
    <row r="45" spans="1:33" ht="15.5">
      <c r="A45" s="15"/>
      <c r="B45" s="152" t="s">
        <v>695</v>
      </c>
      <c r="C45" s="41" t="s">
        <v>100</v>
      </c>
      <c r="D45" s="41" t="s">
        <v>669</v>
      </c>
      <c r="E45" s="41" t="s">
        <v>668</v>
      </c>
      <c r="F45" s="164"/>
      <c r="G45" s="166"/>
      <c r="H45" s="167"/>
      <c r="I45" s="168"/>
      <c r="J45" s="202"/>
      <c r="K45" s="166"/>
      <c r="L45" s="167"/>
      <c r="M45" s="168"/>
      <c r="O45" s="41"/>
      <c r="AA45" s="15"/>
      <c r="AB45" s="15"/>
      <c r="AC45" s="15"/>
      <c r="AD45" s="15"/>
      <c r="AE45" s="15"/>
      <c r="AF45" s="15"/>
      <c r="AG45" s="15"/>
    </row>
    <row r="46" spans="1:33" ht="15.5">
      <c r="A46" s="15"/>
      <c r="B46" s="152" t="s">
        <v>695</v>
      </c>
      <c r="C46" s="41" t="s">
        <v>100</v>
      </c>
      <c r="D46" s="41" t="s">
        <v>669</v>
      </c>
      <c r="E46" s="41" t="s">
        <v>668</v>
      </c>
      <c r="F46" s="164"/>
      <c r="G46" s="166"/>
      <c r="H46" s="167">
        <v>2000</v>
      </c>
      <c r="I46" s="168"/>
      <c r="J46" s="202"/>
      <c r="K46" s="166"/>
      <c r="L46" s="167">
        <v>2000</v>
      </c>
      <c r="M46" s="168"/>
      <c r="O46" s="41"/>
      <c r="AA46" s="15"/>
      <c r="AB46" s="15"/>
      <c r="AC46" s="15"/>
      <c r="AD46" s="15"/>
      <c r="AE46" s="15"/>
      <c r="AF46" s="15"/>
      <c r="AG46" s="15"/>
    </row>
    <row r="47" spans="1:33" ht="15.5">
      <c r="A47" s="15"/>
      <c r="B47" s="152"/>
      <c r="C47" s="41"/>
      <c r="D47" s="41"/>
      <c r="E47" s="169" t="s">
        <v>692</v>
      </c>
      <c r="F47" s="164"/>
      <c r="G47" s="170">
        <f>SUM(G43:G46)</f>
        <v>100</v>
      </c>
      <c r="H47" s="170">
        <f>SUM(H43:H46)</f>
        <v>2100</v>
      </c>
      <c r="I47" s="172">
        <v>0</v>
      </c>
      <c r="J47" s="202"/>
      <c r="K47" s="170">
        <f>SUM(K43:K46)</f>
        <v>100</v>
      </c>
      <c r="L47" s="171">
        <f>SUM(L43:L46)</f>
        <v>2100</v>
      </c>
      <c r="M47" s="184">
        <v>0</v>
      </c>
      <c r="O47" s="41"/>
      <c r="AA47" s="15"/>
      <c r="AB47" s="15"/>
      <c r="AC47" s="15"/>
      <c r="AD47" s="15"/>
      <c r="AE47" s="15"/>
      <c r="AF47" s="15"/>
      <c r="AG47" s="15"/>
    </row>
    <row r="48" spans="1:33" ht="15.5">
      <c r="A48" s="165"/>
      <c r="B48" s="152"/>
      <c r="C48" s="41"/>
      <c r="D48" s="41"/>
      <c r="E48" s="173" t="s">
        <v>694</v>
      </c>
      <c r="F48" s="164"/>
      <c r="G48" s="171">
        <f>SUMIF(E43:E46,"Block", G43:G46)*0.12</f>
        <v>12</v>
      </c>
      <c r="H48" s="171">
        <f>SUMIF(E43:E46,"Block", H43:H46)*0.12</f>
        <v>252</v>
      </c>
      <c r="I48" s="172">
        <v>0</v>
      </c>
      <c r="J48" s="202"/>
      <c r="K48" s="171">
        <f>SUMIF(E43:E46,"Block", K43:K46)*0.12</f>
        <v>12</v>
      </c>
      <c r="L48" s="171">
        <f>SUMIF(E43:E46,"Block", L43:L46)*0.12</f>
        <v>252</v>
      </c>
      <c r="M48" s="184">
        <v>0</v>
      </c>
      <c r="O48" s="41"/>
      <c r="AA48" s="15"/>
      <c r="AB48" s="15"/>
      <c r="AC48" s="15"/>
      <c r="AD48" s="15"/>
      <c r="AE48" s="15"/>
      <c r="AF48" s="15"/>
      <c r="AG48" s="15"/>
    </row>
    <row r="49" spans="1:33" ht="15.5">
      <c r="A49" s="165"/>
      <c r="B49" s="152"/>
      <c r="C49" s="41"/>
      <c r="D49" s="41"/>
      <c r="E49" s="169" t="s">
        <v>693</v>
      </c>
      <c r="F49" s="164"/>
      <c r="G49" s="170">
        <f>SUM(G47:G48)</f>
        <v>112</v>
      </c>
      <c r="H49" s="171">
        <f>SUM(H47:H48)</f>
        <v>2352</v>
      </c>
      <c r="I49" s="172">
        <v>0</v>
      </c>
      <c r="J49" s="202"/>
      <c r="K49" s="170">
        <f>SUM(K47:K48)</f>
        <v>112</v>
      </c>
      <c r="L49" s="171">
        <f>SUM(L47:L48)</f>
        <v>2352</v>
      </c>
      <c r="M49" s="184">
        <v>0</v>
      </c>
      <c r="O49" s="152"/>
      <c r="AA49" s="15"/>
      <c r="AB49" s="15"/>
      <c r="AC49" s="15"/>
      <c r="AD49" s="15"/>
      <c r="AE49" s="15"/>
      <c r="AF49" s="15"/>
      <c r="AG49" s="15"/>
    </row>
    <row r="50" spans="1:33" ht="15" thickBot="1">
      <c r="A50" s="177"/>
      <c r="B50" s="164"/>
      <c r="C50" s="164"/>
      <c r="D50" s="164"/>
      <c r="E50" s="193"/>
      <c r="F50" s="193"/>
      <c r="G50" s="161"/>
      <c r="H50" s="161"/>
      <c r="I50" s="161"/>
      <c r="J50" s="200"/>
      <c r="K50" s="161"/>
      <c r="L50" s="161"/>
      <c r="M50" s="161"/>
      <c r="N50" s="188"/>
      <c r="O50" s="193"/>
    </row>
    <row r="51" spans="1:33" ht="21" customHeight="1" thickTop="1">
      <c r="B51" s="177"/>
      <c r="C51" s="164"/>
      <c r="D51" s="164"/>
      <c r="E51" s="194"/>
      <c r="F51" s="196"/>
      <c r="G51" s="253" t="s">
        <v>699</v>
      </c>
      <c r="H51" s="253"/>
      <c r="I51" s="253"/>
      <c r="J51" s="253"/>
      <c r="K51" s="253"/>
      <c r="L51" s="253"/>
      <c r="M51" s="253"/>
      <c r="N51" s="192"/>
      <c r="O51" s="193"/>
      <c r="P51" s="161"/>
    </row>
    <row r="52" spans="1:33" ht="15" customHeight="1">
      <c r="B52" s="24"/>
      <c r="C52" s="24"/>
      <c r="D52" s="24"/>
      <c r="E52" s="190"/>
      <c r="G52" s="161"/>
      <c r="H52" s="161"/>
      <c r="I52" s="161"/>
      <c r="J52" s="200"/>
      <c r="K52" s="161"/>
      <c r="L52" s="161"/>
      <c r="M52" s="161"/>
      <c r="N52" s="190"/>
      <c r="O52" s="161"/>
      <c r="P52" s="161"/>
    </row>
    <row r="53" spans="1:33">
      <c r="B53" s="24"/>
      <c r="C53" s="24"/>
      <c r="D53" s="24"/>
      <c r="E53" s="190"/>
      <c r="G53" s="243" t="s">
        <v>700</v>
      </c>
      <c r="H53" s="243"/>
      <c r="I53" s="243"/>
      <c r="J53" s="200"/>
      <c r="K53" s="243" t="s">
        <v>705</v>
      </c>
      <c r="L53" s="243"/>
      <c r="M53" s="243"/>
      <c r="N53" s="190"/>
      <c r="O53" s="161"/>
      <c r="P53" s="161"/>
    </row>
    <row r="54" spans="1:33" ht="15.5">
      <c r="B54" s="24"/>
      <c r="C54" s="24"/>
      <c r="D54" s="24"/>
      <c r="E54" s="190"/>
      <c r="G54" s="181" t="s">
        <v>701</v>
      </c>
      <c r="H54" s="182" t="s">
        <v>702</v>
      </c>
      <c r="I54" s="183" t="s">
        <v>686</v>
      </c>
      <c r="J54" s="200"/>
      <c r="K54" s="181" t="s">
        <v>701</v>
      </c>
      <c r="L54" s="182" t="s">
        <v>685</v>
      </c>
      <c r="M54" s="183" t="s">
        <v>686</v>
      </c>
      <c r="N54" s="190"/>
      <c r="O54" s="161"/>
      <c r="P54" s="161"/>
      <c r="AA54" s="15"/>
      <c r="AB54" s="15"/>
      <c r="AC54" s="15"/>
      <c r="AD54" s="15"/>
      <c r="AE54" s="15"/>
      <c r="AF54" s="15"/>
      <c r="AG54" s="15"/>
    </row>
    <row r="55" spans="1:33" ht="15.5">
      <c r="B55" s="24"/>
      <c r="C55" s="24"/>
      <c r="D55" s="24"/>
      <c r="E55" s="190"/>
      <c r="G55" s="185">
        <f>G31</f>
        <v>5808.32</v>
      </c>
      <c r="H55" s="186">
        <f ca="1">H31</f>
        <v>14391.2</v>
      </c>
      <c r="I55" s="187">
        <f ca="1">I31</f>
        <v>0</v>
      </c>
      <c r="J55" s="200"/>
      <c r="K55" s="185">
        <f>K31</f>
        <v>4016.32</v>
      </c>
      <c r="L55" s="186">
        <f>L31</f>
        <v>10830</v>
      </c>
      <c r="M55" s="187">
        <f>M31</f>
        <v>0</v>
      </c>
      <c r="N55" s="190"/>
      <c r="O55" s="161"/>
      <c r="P55" s="161"/>
      <c r="AA55" s="15"/>
      <c r="AB55" s="15"/>
      <c r="AC55" s="15"/>
      <c r="AD55" s="15"/>
      <c r="AE55" s="15"/>
      <c r="AF55" s="15"/>
      <c r="AG55" s="15"/>
    </row>
    <row r="56" spans="1:33" s="24" customFormat="1" ht="15.5">
      <c r="E56" s="190"/>
      <c r="G56" s="252">
        <f ca="1">SUM(G55+H55+I55)</f>
        <v>20199.52</v>
      </c>
      <c r="H56" s="252"/>
      <c r="I56" s="252"/>
      <c r="J56" s="200"/>
      <c r="K56" s="252">
        <f>SUM(K55+L55+M55)</f>
        <v>14846.32</v>
      </c>
      <c r="L56" s="252"/>
      <c r="M56" s="252"/>
      <c r="N56" s="190"/>
      <c r="O56" s="161"/>
      <c r="P56" s="161"/>
    </row>
    <row r="57" spans="1:33" s="24" customFormat="1">
      <c r="E57" s="190"/>
      <c r="G57" s="161"/>
      <c r="H57" s="161"/>
      <c r="I57" s="161"/>
      <c r="J57" s="200"/>
      <c r="K57" s="161"/>
      <c r="L57" s="161"/>
      <c r="M57" s="161"/>
      <c r="N57" s="190"/>
      <c r="O57" s="161"/>
      <c r="P57" s="161"/>
    </row>
    <row r="58" spans="1:33" s="24" customFormat="1">
      <c r="E58" s="190"/>
      <c r="J58" s="199"/>
      <c r="N58" s="190"/>
      <c r="O58" s="161"/>
      <c r="P58" s="161"/>
    </row>
    <row r="59" spans="1:33" s="24" customFormat="1">
      <c r="E59" s="190"/>
      <c r="G59" s="240" t="s">
        <v>736</v>
      </c>
      <c r="H59" s="240"/>
      <c r="I59" s="240"/>
      <c r="J59" s="200"/>
      <c r="K59" s="240" t="s">
        <v>737</v>
      </c>
      <c r="L59" s="240"/>
      <c r="M59" s="240"/>
      <c r="N59" s="190"/>
      <c r="O59" s="161"/>
      <c r="P59" s="161"/>
    </row>
    <row r="60" spans="1:33" s="24" customFormat="1" ht="15.5">
      <c r="E60" s="190"/>
      <c r="G60" s="166" t="s">
        <v>684</v>
      </c>
      <c r="H60" s="167" t="s">
        <v>685</v>
      </c>
      <c r="I60" s="168" t="s">
        <v>686</v>
      </c>
      <c r="J60" s="200"/>
      <c r="K60" s="166" t="s">
        <v>684</v>
      </c>
      <c r="L60" s="167" t="s">
        <v>685</v>
      </c>
      <c r="M60" s="195" t="s">
        <v>686</v>
      </c>
      <c r="N60" s="190"/>
      <c r="O60" s="161"/>
      <c r="P60" s="161"/>
    </row>
    <row r="61" spans="1:33" s="24" customFormat="1" ht="15.5">
      <c r="E61" s="190"/>
      <c r="G61" s="170">
        <f>G41</f>
        <v>112</v>
      </c>
      <c r="H61" s="171">
        <f>SUM(H41)</f>
        <v>2352</v>
      </c>
      <c r="I61" s="172">
        <f ca="1">SUM(I16:I60)</f>
        <v>0</v>
      </c>
      <c r="J61" s="200"/>
      <c r="K61" s="170">
        <f>K41</f>
        <v>112</v>
      </c>
      <c r="L61" s="171">
        <f>SUM(L41)</f>
        <v>2352</v>
      </c>
      <c r="M61" s="172">
        <f>SUM(M14:M60)</f>
        <v>0</v>
      </c>
      <c r="N61" s="190"/>
      <c r="O61" s="161"/>
      <c r="P61" s="161"/>
    </row>
    <row r="62" spans="1:33" ht="15.5">
      <c r="B62" s="24"/>
      <c r="C62" s="24"/>
      <c r="D62" s="24"/>
      <c r="E62" s="190"/>
      <c r="G62" s="241">
        <f ca="1">SUM(G61+H61+I61)</f>
        <v>2464</v>
      </c>
      <c r="H62" s="241"/>
      <c r="I62" s="242"/>
      <c r="J62" s="200"/>
      <c r="K62" s="241">
        <f>SUM(K67+L61+M61)</f>
        <v>2464</v>
      </c>
      <c r="L62" s="241"/>
      <c r="M62" s="242"/>
      <c r="N62" s="190"/>
      <c r="O62" s="161"/>
      <c r="P62" s="161"/>
    </row>
    <row r="63" spans="1:33" ht="15" thickBot="1">
      <c r="B63" s="24"/>
      <c r="C63" s="24"/>
      <c r="D63" s="24"/>
      <c r="E63" s="190"/>
      <c r="F63" s="191"/>
      <c r="G63" s="188"/>
      <c r="H63" s="188"/>
      <c r="I63" s="188"/>
      <c r="J63" s="201"/>
      <c r="K63" s="188"/>
      <c r="L63" s="188"/>
      <c r="M63" s="188"/>
      <c r="N63" s="197"/>
      <c r="O63" s="161"/>
      <c r="P63" s="161"/>
    </row>
    <row r="64" spans="1:33" ht="15" thickTop="1">
      <c r="B64" s="24"/>
      <c r="C64" s="24"/>
      <c r="D64" s="24"/>
      <c r="E64" s="161"/>
      <c r="F64" s="161"/>
      <c r="G64" s="24"/>
      <c r="H64" s="24"/>
      <c r="I64" s="24"/>
      <c r="N64" s="189"/>
    </row>
    <row r="65" spans="2:13">
      <c r="B65" s="24"/>
      <c r="C65" s="24"/>
      <c r="D65" s="24"/>
      <c r="E65" s="24"/>
      <c r="G65" s="240" t="s">
        <v>738</v>
      </c>
      <c r="H65" s="240"/>
      <c r="I65" s="240"/>
      <c r="J65" s="200"/>
      <c r="K65" s="240" t="s">
        <v>739</v>
      </c>
      <c r="L65" s="240"/>
      <c r="M65" s="240"/>
    </row>
    <row r="66" spans="2:13" ht="15.5">
      <c r="B66" s="24"/>
      <c r="C66" s="24"/>
      <c r="D66" s="24"/>
      <c r="E66" s="24"/>
      <c r="G66" s="166" t="s">
        <v>684</v>
      </c>
      <c r="H66" s="167" t="s">
        <v>685</v>
      </c>
      <c r="I66" s="168" t="s">
        <v>686</v>
      </c>
      <c r="J66" s="200"/>
      <c r="K66" s="166" t="s">
        <v>684</v>
      </c>
      <c r="L66" s="167" t="s">
        <v>685</v>
      </c>
      <c r="M66" s="195" t="s">
        <v>686</v>
      </c>
    </row>
    <row r="67" spans="2:13" ht="15.5">
      <c r="B67" s="24"/>
      <c r="C67" s="24"/>
      <c r="D67" s="24"/>
      <c r="E67" s="24"/>
      <c r="G67" s="170">
        <f>G49</f>
        <v>112</v>
      </c>
      <c r="H67" s="171">
        <f>SUM(H49)</f>
        <v>2352</v>
      </c>
      <c r="I67" s="172">
        <f ca="1">SUM(I22:I66)</f>
        <v>0</v>
      </c>
      <c r="J67" s="200"/>
      <c r="K67" s="170">
        <f>K49</f>
        <v>112</v>
      </c>
      <c r="L67" s="171">
        <f>SUM(L49)</f>
        <v>2352</v>
      </c>
      <c r="M67" s="172">
        <f>SUM(M20:M66)</f>
        <v>0</v>
      </c>
    </row>
    <row r="68" spans="2:13" ht="15.5">
      <c r="B68" s="24"/>
      <c r="C68" s="24"/>
      <c r="D68" s="24"/>
      <c r="E68" s="24"/>
      <c r="G68" s="241">
        <f ca="1">SUM(G67+H67+I67)</f>
        <v>2464</v>
      </c>
      <c r="H68" s="241"/>
      <c r="I68" s="242"/>
      <c r="J68" s="200"/>
      <c r="K68" s="241">
        <f>SUM(K67+L67+M67)</f>
        <v>2464</v>
      </c>
      <c r="L68" s="241"/>
      <c r="M68" s="242"/>
    </row>
    <row r="69" spans="2:13">
      <c r="B69" s="24"/>
      <c r="C69" s="24"/>
      <c r="D69" s="24"/>
      <c r="E69" s="24"/>
      <c r="G69" s="24"/>
      <c r="H69" s="24"/>
      <c r="I69" s="24"/>
    </row>
    <row r="70" spans="2:13">
      <c r="B70" s="24"/>
      <c r="C70" s="24"/>
      <c r="D70" s="24"/>
      <c r="E70" s="24"/>
      <c r="G70" s="24"/>
      <c r="H70" s="24"/>
      <c r="I70" s="24"/>
    </row>
    <row r="71" spans="2:13">
      <c r="B71" s="24"/>
      <c r="C71" s="24"/>
      <c r="D71" s="24"/>
      <c r="E71" s="24"/>
      <c r="G71" s="24"/>
      <c r="H71" s="24"/>
      <c r="I71" s="24"/>
    </row>
    <row r="72" spans="2:13">
      <c r="B72" s="24"/>
      <c r="C72" s="24"/>
      <c r="D72" s="24"/>
      <c r="E72" s="24"/>
      <c r="G72" s="24"/>
      <c r="H72" s="24"/>
      <c r="I72" s="24"/>
    </row>
    <row r="73" spans="2:13">
      <c r="B73" s="24"/>
      <c r="C73" s="24"/>
      <c r="D73" s="24"/>
      <c r="E73" s="24"/>
      <c r="G73" s="24"/>
      <c r="H73" s="24"/>
      <c r="I73" s="24"/>
    </row>
    <row r="74" spans="2:13">
      <c r="B74" s="24"/>
      <c r="C74" s="24"/>
      <c r="D74" s="24"/>
      <c r="E74" s="24"/>
      <c r="G74" s="24"/>
      <c r="H74" s="24"/>
      <c r="I74" s="24"/>
    </row>
    <row r="75" spans="2:13">
      <c r="B75" s="24"/>
      <c r="C75" s="24"/>
      <c r="D75" s="24"/>
      <c r="E75" s="24"/>
      <c r="G75" s="24"/>
      <c r="H75" s="24"/>
      <c r="I75" s="24"/>
    </row>
    <row r="76" spans="2:13">
      <c r="B76" s="24"/>
      <c r="C76" s="24"/>
      <c r="D76" s="24"/>
      <c r="E76" s="24"/>
      <c r="G76" s="24"/>
      <c r="H76" s="24"/>
      <c r="I76" s="24"/>
    </row>
    <row r="77" spans="2:13">
      <c r="B77" s="24"/>
      <c r="C77" s="24"/>
      <c r="D77" s="24"/>
      <c r="E77" s="24"/>
      <c r="G77" s="24"/>
      <c r="H77" s="24"/>
      <c r="I77" s="24"/>
    </row>
    <row r="78" spans="2:13">
      <c r="B78" s="24"/>
      <c r="C78" s="24"/>
      <c r="D78" s="24"/>
      <c r="E78" s="24"/>
      <c r="G78" s="24"/>
      <c r="H78" s="24"/>
      <c r="I78" s="24"/>
    </row>
    <row r="79" spans="2:13">
      <c r="B79" s="24"/>
      <c r="C79" s="24"/>
      <c r="D79" s="24"/>
      <c r="E79" s="24"/>
      <c r="G79" s="24"/>
      <c r="H79" s="24"/>
      <c r="I79" s="24"/>
    </row>
    <row r="80" spans="2:13">
      <c r="B80" s="24"/>
      <c r="C80" s="24"/>
      <c r="D80" s="24"/>
      <c r="E80" s="24"/>
      <c r="G80" s="24"/>
      <c r="H80" s="24"/>
      <c r="I80" s="24"/>
    </row>
    <row r="81" spans="2:9">
      <c r="B81" s="24"/>
      <c r="C81" s="24"/>
      <c r="D81" s="24"/>
      <c r="E81" s="24"/>
      <c r="G81" s="24"/>
      <c r="H81" s="24"/>
      <c r="I81" s="24"/>
    </row>
    <row r="82" spans="2:9">
      <c r="B82" s="24"/>
      <c r="C82" s="24"/>
      <c r="D82" s="24"/>
      <c r="E82" s="24"/>
      <c r="G82" s="24"/>
      <c r="H82" s="24"/>
      <c r="I82" s="24"/>
    </row>
    <row r="83" spans="2:9">
      <c r="B83" s="24"/>
      <c r="C83" s="24"/>
      <c r="D83" s="24"/>
      <c r="E83" s="24"/>
      <c r="G83" s="24"/>
      <c r="H83" s="24"/>
      <c r="I83" s="24"/>
    </row>
    <row r="84" spans="2:9">
      <c r="B84" s="24"/>
      <c r="C84" s="24"/>
      <c r="D84" s="24"/>
      <c r="E84" s="24"/>
      <c r="G84" s="24"/>
      <c r="H84" s="24"/>
      <c r="I84" s="24"/>
    </row>
    <row r="85" spans="2:9">
      <c r="B85" s="24"/>
      <c r="C85" s="24"/>
      <c r="D85" s="24"/>
      <c r="E85" s="24"/>
      <c r="G85" s="24"/>
      <c r="H85" s="24"/>
      <c r="I85" s="24"/>
    </row>
    <row r="86" spans="2:9">
      <c r="B86" s="24"/>
      <c r="C86" s="24"/>
      <c r="D86" s="24"/>
      <c r="E86" s="24"/>
      <c r="G86" s="24"/>
      <c r="H86" s="24"/>
      <c r="I86" s="24"/>
    </row>
    <row r="87" spans="2:9">
      <c r="B87" s="24"/>
      <c r="C87" s="24"/>
      <c r="D87" s="24"/>
      <c r="E87" s="24"/>
      <c r="G87" s="24"/>
      <c r="H87" s="24"/>
      <c r="I87" s="24"/>
    </row>
    <row r="88" spans="2:9">
      <c r="B88" s="24"/>
      <c r="C88" s="24"/>
      <c r="D88" s="24"/>
      <c r="E88" s="24"/>
      <c r="G88" s="24"/>
      <c r="H88" s="24"/>
      <c r="I88" s="24"/>
    </row>
    <row r="89" spans="2:9">
      <c r="B89" s="24"/>
      <c r="C89" s="24"/>
      <c r="D89" s="24"/>
      <c r="E89" s="24"/>
      <c r="G89" s="24"/>
      <c r="H89" s="24"/>
      <c r="I89" s="24"/>
    </row>
    <row r="90" spans="2:9">
      <c r="B90" s="24"/>
      <c r="C90" s="24"/>
      <c r="D90" s="24"/>
      <c r="E90" s="24"/>
      <c r="G90" s="24"/>
      <c r="H90" s="24"/>
      <c r="I90" s="24"/>
    </row>
    <row r="91" spans="2:9">
      <c r="B91" s="24"/>
      <c r="C91" s="24"/>
      <c r="D91" s="24"/>
      <c r="E91" s="24"/>
      <c r="G91" s="24"/>
      <c r="H91" s="24"/>
      <c r="I91" s="24"/>
    </row>
    <row r="92" spans="2:9">
      <c r="B92" s="24"/>
      <c r="C92" s="24"/>
      <c r="D92" s="24"/>
      <c r="E92" s="24"/>
      <c r="G92" s="24"/>
      <c r="H92" s="24"/>
      <c r="I92" s="24"/>
    </row>
    <row r="93" spans="2:9">
      <c r="B93" s="24"/>
      <c r="C93" s="24"/>
      <c r="D93" s="24"/>
      <c r="E93" s="24"/>
      <c r="G93" s="24"/>
      <c r="H93" s="24"/>
      <c r="I93" s="24"/>
    </row>
    <row r="94" spans="2:9">
      <c r="B94" s="24"/>
      <c r="C94" s="24"/>
      <c r="D94" s="24"/>
      <c r="E94" s="24"/>
      <c r="G94" s="24"/>
      <c r="H94" s="24"/>
      <c r="I94" s="24"/>
    </row>
    <row r="95" spans="2:9">
      <c r="B95" s="24"/>
      <c r="C95" s="24"/>
      <c r="D95" s="24"/>
      <c r="E95" s="24"/>
      <c r="G95" s="24"/>
      <c r="H95" s="24"/>
      <c r="I95" s="24"/>
    </row>
    <row r="96" spans="2:9">
      <c r="B96" s="24"/>
      <c r="C96" s="24"/>
      <c r="D96" s="24"/>
      <c r="E96" s="24"/>
      <c r="G96" s="24"/>
      <c r="H96" s="24"/>
      <c r="I96" s="24"/>
    </row>
    <row r="97" spans="2:9">
      <c r="B97" s="24"/>
      <c r="C97" s="24"/>
      <c r="D97" s="24"/>
      <c r="E97" s="24"/>
      <c r="G97" s="24"/>
      <c r="H97" s="24"/>
      <c r="I97" s="24"/>
    </row>
    <row r="98" spans="2:9">
      <c r="B98" s="24"/>
      <c r="C98" s="24"/>
      <c r="D98" s="24"/>
      <c r="E98" s="24"/>
      <c r="G98" s="24"/>
      <c r="H98" s="24"/>
      <c r="I98" s="24"/>
    </row>
    <row r="99" spans="2:9">
      <c r="B99" s="24"/>
      <c r="C99" s="24"/>
      <c r="D99" s="24"/>
      <c r="E99" s="24"/>
      <c r="G99" s="24"/>
      <c r="H99" s="24"/>
      <c r="I99" s="24"/>
    </row>
    <row r="100" spans="2:9">
      <c r="B100" s="24"/>
      <c r="C100" s="24"/>
      <c r="D100" s="24"/>
      <c r="E100" s="24"/>
      <c r="G100" s="24"/>
      <c r="H100" s="24"/>
      <c r="I100" s="24"/>
    </row>
    <row r="101" spans="2:9">
      <c r="B101" s="24"/>
      <c r="C101" s="24"/>
      <c r="D101" s="24"/>
      <c r="E101" s="24"/>
      <c r="G101" s="24"/>
      <c r="H101" s="24"/>
      <c r="I101" s="24"/>
    </row>
    <row r="102" spans="2:9">
      <c r="B102" s="24"/>
      <c r="C102" s="24"/>
      <c r="D102" s="24"/>
      <c r="E102" s="24"/>
      <c r="G102" s="24"/>
      <c r="H102" s="24"/>
      <c r="I102" s="24"/>
    </row>
    <row r="103" spans="2:9">
      <c r="B103" s="24"/>
      <c r="C103" s="24"/>
      <c r="D103" s="24"/>
      <c r="E103" s="24"/>
      <c r="G103" s="24"/>
      <c r="H103" s="24"/>
      <c r="I103" s="24"/>
    </row>
    <row r="104" spans="2:9">
      <c r="B104" s="24"/>
      <c r="C104" s="24"/>
      <c r="D104" s="24"/>
      <c r="E104" s="24"/>
      <c r="G104" s="24"/>
      <c r="H104" s="24"/>
      <c r="I104" s="24"/>
    </row>
    <row r="105" spans="2:9">
      <c r="B105" s="24"/>
      <c r="C105" s="24"/>
      <c r="D105" s="24"/>
      <c r="E105" s="24"/>
      <c r="G105" s="24"/>
      <c r="H105" s="24"/>
      <c r="I105" s="24"/>
    </row>
    <row r="106" spans="2:9">
      <c r="B106" s="24"/>
      <c r="C106" s="24"/>
      <c r="D106" s="24"/>
      <c r="E106" s="24"/>
      <c r="G106" s="24"/>
      <c r="H106" s="24"/>
      <c r="I106" s="24"/>
    </row>
    <row r="107" spans="2:9">
      <c r="B107" s="24"/>
      <c r="C107" s="24"/>
      <c r="D107" s="24"/>
      <c r="E107" s="24"/>
      <c r="G107" s="24"/>
      <c r="H107" s="24"/>
      <c r="I107" s="24"/>
    </row>
    <row r="108" spans="2:9">
      <c r="B108" s="24"/>
      <c r="C108" s="24"/>
      <c r="D108" s="24"/>
      <c r="E108" s="24"/>
      <c r="G108" s="24"/>
      <c r="H108" s="24"/>
      <c r="I108" s="24"/>
    </row>
    <row r="109" spans="2:9">
      <c r="B109" s="24"/>
      <c r="C109" s="24"/>
      <c r="D109" s="24"/>
      <c r="E109" s="24"/>
      <c r="G109" s="24"/>
      <c r="H109" s="24"/>
      <c r="I109" s="24"/>
    </row>
    <row r="110" spans="2:9">
      <c r="B110" s="24"/>
      <c r="C110" s="24"/>
      <c r="D110" s="24"/>
      <c r="E110" s="24"/>
      <c r="G110" s="24"/>
      <c r="H110" s="24"/>
      <c r="I110" s="24"/>
    </row>
    <row r="111" spans="2:9">
      <c r="B111" s="24"/>
      <c r="C111" s="24"/>
      <c r="D111" s="24"/>
      <c r="E111" s="24"/>
      <c r="G111" s="24"/>
      <c r="H111" s="24"/>
      <c r="I111" s="24"/>
    </row>
    <row r="112" spans="2:9">
      <c r="B112" s="24"/>
      <c r="C112" s="24"/>
      <c r="D112" s="24"/>
      <c r="E112" s="24"/>
      <c r="G112" s="24"/>
      <c r="H112" s="24"/>
      <c r="I112" s="24"/>
    </row>
    <row r="113" spans="2:9">
      <c r="B113" s="24"/>
      <c r="C113" s="24"/>
      <c r="D113" s="24"/>
      <c r="E113" s="24"/>
      <c r="G113" s="24"/>
      <c r="H113" s="24"/>
      <c r="I113" s="24"/>
    </row>
    <row r="114" spans="2:9">
      <c r="B114" s="24"/>
      <c r="C114" s="24"/>
      <c r="D114" s="24"/>
      <c r="E114" s="24"/>
      <c r="G114" s="24"/>
      <c r="H114" s="24"/>
      <c r="I114" s="24"/>
    </row>
    <row r="115" spans="2:9">
      <c r="B115" s="24"/>
      <c r="C115" s="24"/>
      <c r="D115" s="24"/>
      <c r="E115" s="24"/>
      <c r="G115" s="24"/>
      <c r="H115" s="24"/>
      <c r="I115" s="24"/>
    </row>
    <row r="116" spans="2:9">
      <c r="B116" s="24"/>
      <c r="C116" s="24"/>
      <c r="D116" s="24"/>
      <c r="E116" s="24"/>
      <c r="G116" s="24"/>
      <c r="H116" s="24"/>
      <c r="I116" s="24"/>
    </row>
    <row r="117" spans="2:9">
      <c r="B117" s="24"/>
      <c r="C117" s="24"/>
      <c r="D117" s="24"/>
      <c r="E117" s="24"/>
      <c r="G117" s="24"/>
      <c r="H117" s="24"/>
      <c r="I117" s="24"/>
    </row>
    <row r="118" spans="2:9">
      <c r="B118" s="24"/>
      <c r="C118" s="24"/>
      <c r="D118" s="24"/>
      <c r="E118" s="24"/>
      <c r="G118" s="24"/>
      <c r="H118" s="24"/>
      <c r="I118" s="24"/>
    </row>
    <row r="119" spans="2:9">
      <c r="B119" s="24"/>
      <c r="C119" s="24"/>
      <c r="D119" s="24"/>
      <c r="E119" s="24"/>
      <c r="G119" s="24"/>
      <c r="H119" s="24"/>
      <c r="I119" s="24"/>
    </row>
    <row r="120" spans="2:9">
      <c r="B120" s="24"/>
      <c r="C120" s="24"/>
      <c r="D120" s="24"/>
      <c r="E120" s="24"/>
      <c r="G120" s="24"/>
      <c r="H120" s="24"/>
      <c r="I120" s="24"/>
    </row>
    <row r="121" spans="2:9">
      <c r="B121" s="24"/>
      <c r="C121" s="24"/>
      <c r="D121" s="24"/>
      <c r="E121" s="24"/>
      <c r="G121" s="24"/>
      <c r="H121" s="24"/>
      <c r="I121" s="24"/>
    </row>
    <row r="122" spans="2:9">
      <c r="B122" s="24"/>
      <c r="C122" s="24"/>
      <c r="D122" s="24"/>
      <c r="E122" s="24"/>
      <c r="G122" s="24"/>
      <c r="H122" s="24"/>
      <c r="I122" s="24"/>
    </row>
    <row r="123" spans="2:9">
      <c r="B123" s="24"/>
      <c r="C123" s="24"/>
      <c r="D123" s="24"/>
      <c r="E123" s="24"/>
      <c r="G123" s="24"/>
      <c r="H123" s="24"/>
      <c r="I123" s="24"/>
    </row>
    <row r="124" spans="2:9">
      <c r="B124" s="24"/>
      <c r="C124" s="24"/>
      <c r="D124" s="24"/>
      <c r="E124" s="24"/>
      <c r="G124" s="24"/>
      <c r="H124" s="24"/>
      <c r="I124" s="24"/>
    </row>
    <row r="125" spans="2:9">
      <c r="B125" s="24"/>
      <c r="C125" s="24"/>
      <c r="D125" s="24"/>
      <c r="E125" s="24"/>
      <c r="G125" s="24"/>
      <c r="H125" s="24"/>
      <c r="I125" s="24"/>
    </row>
    <row r="126" spans="2:9">
      <c r="B126" s="24"/>
      <c r="C126" s="24"/>
      <c r="D126" s="24"/>
      <c r="E126" s="24"/>
      <c r="G126" s="24"/>
      <c r="H126" s="24"/>
      <c r="I126" s="24"/>
    </row>
    <row r="127" spans="2:9">
      <c r="B127" s="24"/>
      <c r="C127" s="24"/>
      <c r="D127" s="24"/>
      <c r="E127" s="24"/>
      <c r="G127" s="24"/>
      <c r="H127" s="24"/>
      <c r="I127" s="24"/>
    </row>
    <row r="128" spans="2:9">
      <c r="B128" s="24"/>
      <c r="C128" s="24"/>
      <c r="D128" s="24"/>
      <c r="E128" s="24"/>
      <c r="G128" s="24"/>
      <c r="H128" s="24"/>
      <c r="I128" s="24"/>
    </row>
    <row r="129" spans="2:9">
      <c r="B129" s="24"/>
      <c r="C129" s="24"/>
      <c r="D129" s="24"/>
      <c r="E129" s="24"/>
      <c r="G129" s="24"/>
      <c r="H129" s="24"/>
      <c r="I129" s="24"/>
    </row>
    <row r="130" spans="2:9">
      <c r="B130" s="24"/>
      <c r="C130" s="24"/>
      <c r="D130" s="24"/>
      <c r="E130" s="24"/>
      <c r="G130" s="24"/>
      <c r="H130" s="24"/>
      <c r="I130" s="24"/>
    </row>
    <row r="131" spans="2:9">
      <c r="B131" s="24"/>
      <c r="C131" s="24"/>
      <c r="D131" s="24"/>
      <c r="E131" s="24"/>
      <c r="G131" s="24"/>
      <c r="H131" s="24"/>
      <c r="I131" s="24"/>
    </row>
    <row r="132" spans="2:9">
      <c r="B132" s="24"/>
      <c r="C132" s="24"/>
      <c r="D132" s="24"/>
      <c r="E132" s="24"/>
      <c r="G132" s="24"/>
      <c r="H132" s="24"/>
      <c r="I132" s="24"/>
    </row>
    <row r="133" spans="2:9">
      <c r="B133" s="24"/>
      <c r="C133" s="24"/>
      <c r="D133" s="24"/>
      <c r="E133" s="24"/>
      <c r="G133" s="24"/>
      <c r="H133" s="24"/>
      <c r="I133" s="24"/>
    </row>
    <row r="134" spans="2:9">
      <c r="B134" s="24"/>
      <c r="C134" s="24"/>
      <c r="D134" s="24"/>
      <c r="E134" s="24"/>
      <c r="G134" s="24"/>
      <c r="H134" s="24"/>
      <c r="I134" s="24"/>
    </row>
    <row r="135" spans="2:9">
      <c r="B135" s="24"/>
      <c r="C135" s="24"/>
      <c r="D135" s="24"/>
      <c r="E135" s="24"/>
      <c r="G135" s="24"/>
      <c r="H135" s="24"/>
      <c r="I135" s="24"/>
    </row>
    <row r="136" spans="2:9">
      <c r="B136" s="24"/>
      <c r="C136" s="24"/>
      <c r="D136" s="24"/>
      <c r="E136" s="24"/>
      <c r="G136" s="24"/>
      <c r="H136" s="24"/>
      <c r="I136" s="24"/>
    </row>
    <row r="137" spans="2:9">
      <c r="B137" s="24"/>
      <c r="C137" s="24"/>
      <c r="D137" s="24"/>
      <c r="E137" s="24"/>
      <c r="G137" s="24"/>
      <c r="H137" s="24"/>
      <c r="I137" s="24"/>
    </row>
    <row r="138" spans="2:9">
      <c r="B138" s="24"/>
      <c r="C138" s="24"/>
      <c r="D138" s="24"/>
      <c r="E138" s="24"/>
      <c r="G138" s="24"/>
      <c r="H138" s="24"/>
      <c r="I138" s="24"/>
    </row>
    <row r="139" spans="2:9">
      <c r="B139" s="24"/>
      <c r="C139" s="24"/>
      <c r="D139" s="24"/>
      <c r="E139" s="24"/>
      <c r="G139" s="24"/>
      <c r="H139" s="24"/>
      <c r="I139" s="24"/>
    </row>
    <row r="140" spans="2:9">
      <c r="B140" s="24"/>
      <c r="C140" s="24"/>
      <c r="D140" s="24"/>
      <c r="E140" s="24"/>
      <c r="G140" s="24"/>
      <c r="H140" s="24"/>
      <c r="I140" s="24"/>
    </row>
    <row r="141" spans="2:9">
      <c r="B141" s="24"/>
      <c r="C141" s="24"/>
      <c r="D141" s="24"/>
      <c r="E141" s="24"/>
      <c r="G141" s="24"/>
      <c r="H141" s="24"/>
      <c r="I141" s="24"/>
    </row>
    <row r="142" spans="2:9">
      <c r="B142" s="24"/>
      <c r="C142" s="24"/>
      <c r="D142" s="24"/>
      <c r="E142" s="24"/>
      <c r="G142" s="24"/>
      <c r="H142" s="24"/>
      <c r="I142" s="24"/>
    </row>
    <row r="143" spans="2:9">
      <c r="B143" s="24"/>
      <c r="C143" s="24"/>
      <c r="D143" s="24"/>
      <c r="E143" s="24"/>
      <c r="G143" s="24"/>
      <c r="H143" s="24"/>
      <c r="I143" s="24"/>
    </row>
    <row r="144" spans="2:9">
      <c r="B144" s="24"/>
      <c r="C144" s="24"/>
      <c r="D144" s="24"/>
      <c r="E144" s="24"/>
      <c r="G144" s="24"/>
      <c r="H144" s="24"/>
      <c r="I144" s="24"/>
    </row>
    <row r="145" spans="2:9">
      <c r="B145" s="24"/>
      <c r="C145" s="24"/>
      <c r="D145" s="24"/>
      <c r="E145" s="24"/>
      <c r="G145" s="24"/>
      <c r="H145" s="24"/>
      <c r="I145" s="24"/>
    </row>
    <row r="146" spans="2:9">
      <c r="B146" s="24"/>
      <c r="C146" s="24"/>
      <c r="D146" s="24"/>
      <c r="E146" s="24"/>
      <c r="G146" s="24"/>
      <c r="H146" s="24"/>
      <c r="I146" s="24"/>
    </row>
    <row r="147" spans="2:9">
      <c r="B147" s="24"/>
      <c r="C147" s="24"/>
      <c r="D147" s="24"/>
      <c r="E147" s="24"/>
      <c r="G147" s="24"/>
      <c r="H147" s="24"/>
      <c r="I147" s="24"/>
    </row>
    <row r="148" spans="2:9">
      <c r="B148" s="24"/>
      <c r="C148" s="24"/>
      <c r="D148" s="24"/>
      <c r="E148" s="24"/>
      <c r="G148" s="24"/>
      <c r="H148" s="24"/>
      <c r="I148" s="24"/>
    </row>
    <row r="149" spans="2:9">
      <c r="B149" s="24"/>
      <c r="C149" s="24"/>
      <c r="D149" s="24"/>
      <c r="E149" s="24"/>
      <c r="G149" s="24"/>
      <c r="H149" s="24"/>
      <c r="I149" s="24"/>
    </row>
    <row r="150" spans="2:9">
      <c r="B150" s="24"/>
      <c r="C150" s="24"/>
      <c r="D150" s="24"/>
      <c r="E150" s="24"/>
      <c r="G150" s="24"/>
      <c r="H150" s="24"/>
      <c r="I150" s="24"/>
    </row>
    <row r="151" spans="2:9">
      <c r="B151" s="24"/>
      <c r="C151" s="24"/>
      <c r="D151" s="24"/>
      <c r="E151" s="24"/>
      <c r="G151" s="24"/>
      <c r="H151" s="24"/>
      <c r="I151" s="24"/>
    </row>
    <row r="152" spans="2:9">
      <c r="B152" s="24"/>
      <c r="C152" s="24"/>
      <c r="D152" s="24"/>
      <c r="E152" s="24"/>
      <c r="G152" s="24"/>
      <c r="H152" s="24"/>
      <c r="I152" s="24"/>
    </row>
    <row r="153" spans="2:9">
      <c r="B153" s="24"/>
      <c r="C153" s="24"/>
      <c r="D153" s="24"/>
      <c r="E153" s="24"/>
      <c r="G153" s="24"/>
      <c r="H153" s="24"/>
      <c r="I153" s="24"/>
    </row>
    <row r="154" spans="2:9">
      <c r="B154" s="24"/>
      <c r="C154" s="24"/>
      <c r="D154" s="24"/>
      <c r="E154" s="24"/>
      <c r="G154" s="24"/>
      <c r="H154" s="24"/>
      <c r="I154" s="24"/>
    </row>
    <row r="155" spans="2:9">
      <c r="B155" s="24"/>
      <c r="C155" s="24"/>
      <c r="D155" s="24"/>
      <c r="E155" s="24"/>
      <c r="G155" s="24"/>
      <c r="H155" s="24"/>
      <c r="I155" s="24"/>
    </row>
    <row r="156" spans="2:9">
      <c r="B156" s="24"/>
      <c r="C156" s="24"/>
      <c r="D156" s="24"/>
      <c r="E156" s="24"/>
      <c r="G156" s="24"/>
      <c r="H156" s="24"/>
      <c r="I156" s="24"/>
    </row>
    <row r="157" spans="2:9">
      <c r="B157" s="24"/>
      <c r="C157" s="24"/>
      <c r="D157" s="24"/>
      <c r="E157" s="24"/>
      <c r="G157" s="24"/>
      <c r="H157" s="24"/>
      <c r="I157" s="24"/>
    </row>
    <row r="158" spans="2:9">
      <c r="B158" s="24"/>
      <c r="C158" s="24"/>
      <c r="D158" s="24"/>
      <c r="E158" s="24"/>
      <c r="G158" s="24"/>
      <c r="H158" s="24"/>
      <c r="I158" s="24"/>
    </row>
    <row r="159" spans="2:9">
      <c r="B159" s="24"/>
      <c r="C159" s="24"/>
      <c r="D159" s="24"/>
      <c r="E159" s="24"/>
      <c r="G159" s="24"/>
      <c r="H159" s="24"/>
      <c r="I159" s="24"/>
    </row>
    <row r="160" spans="2:9">
      <c r="B160" s="24"/>
      <c r="C160" s="24"/>
      <c r="D160" s="24"/>
      <c r="E160" s="24"/>
      <c r="G160" s="24"/>
      <c r="H160" s="24"/>
      <c r="I160" s="24"/>
    </row>
    <row r="161" spans="2:9">
      <c r="B161" s="24"/>
      <c r="C161" s="24"/>
      <c r="D161" s="24"/>
      <c r="E161" s="24"/>
      <c r="G161" s="24"/>
      <c r="H161" s="24"/>
      <c r="I161" s="24"/>
    </row>
    <row r="162" spans="2:9">
      <c r="B162" s="24"/>
      <c r="C162" s="24"/>
      <c r="D162" s="24"/>
      <c r="E162" s="24"/>
      <c r="G162" s="24"/>
      <c r="H162" s="24"/>
      <c r="I162" s="24"/>
    </row>
    <row r="163" spans="2:9">
      <c r="B163" s="24"/>
      <c r="C163" s="24"/>
      <c r="D163" s="24"/>
      <c r="E163" s="24"/>
      <c r="G163" s="24"/>
      <c r="H163" s="24"/>
      <c r="I163" s="24"/>
    </row>
    <row r="164" spans="2:9">
      <c r="B164" s="24"/>
      <c r="C164" s="24"/>
      <c r="D164" s="24"/>
      <c r="E164" s="24"/>
      <c r="G164" s="24"/>
      <c r="H164" s="24"/>
      <c r="I164" s="24"/>
    </row>
    <row r="165" spans="2:9">
      <c r="B165" s="24"/>
      <c r="C165" s="24"/>
      <c r="D165" s="24"/>
      <c r="E165" s="24"/>
      <c r="G165" s="24"/>
      <c r="H165" s="24"/>
      <c r="I165" s="24"/>
    </row>
    <row r="166" spans="2:9">
      <c r="B166" s="24"/>
      <c r="C166" s="24"/>
      <c r="D166" s="24"/>
      <c r="E166" s="24"/>
      <c r="G166" s="24"/>
      <c r="H166" s="24"/>
      <c r="I166" s="24"/>
    </row>
    <row r="167" spans="2:9">
      <c r="B167" s="24"/>
      <c r="C167" s="24"/>
      <c r="D167" s="24"/>
      <c r="E167" s="24"/>
      <c r="G167" s="24"/>
      <c r="H167" s="24"/>
      <c r="I167" s="24"/>
    </row>
    <row r="168" spans="2:9">
      <c r="B168" s="24"/>
      <c r="C168" s="24"/>
      <c r="D168" s="24"/>
      <c r="E168" s="24"/>
      <c r="G168" s="24"/>
      <c r="H168" s="24"/>
      <c r="I168" s="24"/>
    </row>
    <row r="169" spans="2:9">
      <c r="B169" s="24"/>
      <c r="C169" s="24"/>
      <c r="D169" s="24"/>
      <c r="E169" s="24"/>
      <c r="G169" s="24"/>
      <c r="H169" s="24"/>
      <c r="I169" s="24"/>
    </row>
    <row r="170" spans="2:9">
      <c r="B170" s="24"/>
      <c r="C170" s="24"/>
      <c r="D170" s="24"/>
      <c r="E170" s="24"/>
      <c r="G170" s="24"/>
      <c r="H170" s="24"/>
      <c r="I170" s="24"/>
    </row>
    <row r="171" spans="2:9">
      <c r="B171" s="24"/>
      <c r="C171" s="24"/>
      <c r="D171" s="24"/>
      <c r="E171" s="24"/>
      <c r="G171" s="24"/>
      <c r="H171" s="24"/>
      <c r="I171" s="24"/>
    </row>
    <row r="172" spans="2:9">
      <c r="B172" s="24"/>
      <c r="C172" s="24"/>
      <c r="D172" s="24"/>
      <c r="E172" s="24"/>
      <c r="G172" s="24"/>
      <c r="H172" s="24"/>
      <c r="I172" s="24"/>
    </row>
    <row r="173" spans="2:9">
      <c r="B173" s="24"/>
      <c r="C173" s="24"/>
      <c r="D173" s="24"/>
      <c r="E173" s="24"/>
      <c r="G173" s="24"/>
      <c r="H173" s="24"/>
      <c r="I173" s="24"/>
    </row>
    <row r="174" spans="2:9">
      <c r="B174" s="24"/>
      <c r="C174" s="24"/>
      <c r="D174" s="24"/>
      <c r="E174" s="24"/>
      <c r="G174" s="24"/>
      <c r="H174" s="24"/>
      <c r="I174" s="24"/>
    </row>
    <row r="175" spans="2:9">
      <c r="B175" s="24"/>
      <c r="C175" s="24"/>
      <c r="D175" s="24"/>
      <c r="E175" s="24"/>
      <c r="G175" s="24"/>
      <c r="H175" s="24"/>
      <c r="I175" s="24"/>
    </row>
    <row r="176" spans="2:9">
      <c r="B176" s="24"/>
      <c r="C176" s="24"/>
      <c r="D176" s="24"/>
      <c r="E176" s="24"/>
      <c r="G176" s="24"/>
      <c r="H176" s="24"/>
      <c r="I176" s="24"/>
    </row>
    <row r="177" spans="2:9">
      <c r="B177" s="24"/>
      <c r="C177" s="24"/>
      <c r="D177" s="24"/>
      <c r="E177" s="24"/>
      <c r="G177" s="24"/>
      <c r="H177" s="24"/>
      <c r="I177" s="24"/>
    </row>
    <row r="178" spans="2:9">
      <c r="B178" s="24"/>
      <c r="C178" s="24"/>
      <c r="D178" s="24"/>
      <c r="E178" s="24"/>
      <c r="G178" s="24"/>
      <c r="H178" s="24"/>
      <c r="I178" s="24"/>
    </row>
    <row r="179" spans="2:9">
      <c r="B179" s="24"/>
      <c r="C179" s="24"/>
      <c r="D179" s="24"/>
      <c r="E179" s="24"/>
      <c r="G179" s="24"/>
      <c r="H179" s="24"/>
      <c r="I179" s="24"/>
    </row>
    <row r="180" spans="2:9">
      <c r="B180" s="24"/>
      <c r="C180" s="24"/>
      <c r="D180" s="24"/>
      <c r="E180" s="24"/>
      <c r="G180" s="24"/>
      <c r="H180" s="24"/>
      <c r="I180" s="24"/>
    </row>
    <row r="181" spans="2:9">
      <c r="B181" s="24"/>
      <c r="C181" s="24"/>
      <c r="D181" s="24"/>
      <c r="E181" s="24"/>
      <c r="G181" s="24"/>
      <c r="H181" s="24"/>
      <c r="I181" s="24"/>
    </row>
    <row r="182" spans="2:9">
      <c r="B182" s="24"/>
      <c r="C182" s="24"/>
      <c r="D182" s="24"/>
      <c r="E182" s="24"/>
      <c r="G182" s="24"/>
      <c r="H182" s="24"/>
      <c r="I182" s="24"/>
    </row>
    <row r="183" spans="2:9">
      <c r="B183" s="24"/>
      <c r="C183" s="24"/>
      <c r="D183" s="24"/>
      <c r="E183" s="24"/>
      <c r="G183" s="24"/>
      <c r="H183" s="24"/>
      <c r="I183" s="24"/>
    </row>
    <row r="184" spans="2:9">
      <c r="B184" s="24"/>
      <c r="C184" s="24"/>
      <c r="D184" s="24"/>
      <c r="E184" s="24"/>
      <c r="G184" s="24"/>
      <c r="H184" s="24"/>
      <c r="I184" s="24"/>
    </row>
    <row r="185" spans="2:9">
      <c r="B185" s="24"/>
      <c r="C185" s="24"/>
      <c r="D185" s="24"/>
      <c r="E185" s="24"/>
      <c r="G185" s="24"/>
      <c r="H185" s="24"/>
      <c r="I185" s="24"/>
    </row>
    <row r="186" spans="2:9">
      <c r="B186" s="24"/>
      <c r="C186" s="24"/>
      <c r="D186" s="24"/>
      <c r="E186" s="24"/>
      <c r="G186" s="24"/>
      <c r="H186" s="24"/>
      <c r="I186" s="24"/>
    </row>
    <row r="187" spans="2:9">
      <c r="B187" s="24"/>
      <c r="C187" s="24"/>
      <c r="D187" s="24"/>
      <c r="E187" s="24"/>
      <c r="G187" s="24"/>
      <c r="H187" s="24"/>
      <c r="I187" s="24"/>
    </row>
    <row r="188" spans="2:9">
      <c r="B188" s="24"/>
      <c r="C188" s="24"/>
      <c r="D188" s="24"/>
      <c r="E188" s="24"/>
      <c r="G188" s="24"/>
      <c r="H188" s="24"/>
      <c r="I188" s="24"/>
    </row>
    <row r="189" spans="2:9">
      <c r="B189" s="24"/>
      <c r="C189" s="24"/>
      <c r="D189" s="24"/>
      <c r="E189" s="24"/>
      <c r="G189" s="24"/>
      <c r="H189" s="24"/>
      <c r="I189" s="24"/>
    </row>
    <row r="190" spans="2:9">
      <c r="B190" s="24"/>
      <c r="C190" s="24"/>
      <c r="D190" s="24"/>
      <c r="E190" s="24"/>
      <c r="G190" s="24"/>
      <c r="H190" s="24"/>
      <c r="I190" s="24"/>
    </row>
    <row r="191" spans="2:9">
      <c r="B191" s="24"/>
      <c r="C191" s="24"/>
      <c r="D191" s="24"/>
      <c r="E191" s="24"/>
      <c r="G191" s="24"/>
      <c r="H191" s="24"/>
      <c r="I191" s="24"/>
    </row>
    <row r="192" spans="2:9">
      <c r="B192" s="24"/>
      <c r="C192" s="24"/>
      <c r="D192" s="24"/>
      <c r="E192" s="24"/>
      <c r="G192" s="24"/>
      <c r="H192" s="24"/>
      <c r="I192" s="24"/>
    </row>
    <row r="193" spans="2:9">
      <c r="B193" s="24"/>
      <c r="C193" s="24"/>
      <c r="D193" s="24"/>
      <c r="E193" s="24"/>
      <c r="G193" s="24"/>
      <c r="H193" s="24"/>
      <c r="I193" s="24"/>
    </row>
    <row r="194" spans="2:9">
      <c r="B194" s="24"/>
      <c r="C194" s="24"/>
      <c r="D194" s="24"/>
      <c r="E194" s="24"/>
      <c r="G194" s="24"/>
      <c r="H194" s="24"/>
      <c r="I194" s="24"/>
    </row>
    <row r="195" spans="2:9">
      <c r="B195" s="24"/>
      <c r="C195" s="24"/>
      <c r="D195" s="24"/>
      <c r="E195" s="24"/>
      <c r="G195" s="24"/>
      <c r="H195" s="24"/>
      <c r="I195" s="24"/>
    </row>
    <row r="196" spans="2:9">
      <c r="B196" s="24"/>
      <c r="C196" s="24"/>
      <c r="D196" s="24"/>
      <c r="E196" s="24"/>
      <c r="G196" s="24"/>
      <c r="H196" s="24"/>
      <c r="I196" s="24"/>
    </row>
    <row r="197" spans="2:9">
      <c r="B197" s="24"/>
      <c r="C197" s="24"/>
      <c r="D197" s="24"/>
      <c r="E197" s="24"/>
      <c r="G197" s="24"/>
      <c r="H197" s="24"/>
      <c r="I197" s="24"/>
    </row>
    <row r="198" spans="2:9">
      <c r="B198" s="24"/>
      <c r="C198" s="24"/>
      <c r="D198" s="24"/>
      <c r="E198" s="24"/>
      <c r="G198" s="24"/>
      <c r="H198" s="24"/>
      <c r="I198" s="24"/>
    </row>
    <row r="199" spans="2:9">
      <c r="B199" s="24"/>
      <c r="C199" s="24"/>
      <c r="D199" s="24"/>
      <c r="E199" s="24"/>
      <c r="G199" s="24"/>
      <c r="H199" s="24"/>
      <c r="I199" s="24"/>
    </row>
    <row r="200" spans="2:9">
      <c r="B200" s="24"/>
      <c r="C200" s="24"/>
      <c r="D200" s="24"/>
      <c r="E200" s="24"/>
      <c r="G200" s="24"/>
      <c r="H200" s="24"/>
      <c r="I200" s="24"/>
    </row>
    <row r="201" spans="2:9">
      <c r="B201" s="24"/>
      <c r="C201" s="24"/>
      <c r="D201" s="24"/>
      <c r="E201" s="24"/>
      <c r="G201" s="24"/>
      <c r="H201" s="24"/>
      <c r="I201" s="24"/>
    </row>
    <row r="202" spans="2:9">
      <c r="B202" s="24"/>
      <c r="C202" s="24"/>
      <c r="D202" s="24"/>
      <c r="E202" s="24"/>
      <c r="G202" s="24"/>
      <c r="H202" s="24"/>
      <c r="I202" s="24"/>
    </row>
    <row r="203" spans="2:9">
      <c r="B203" s="24"/>
      <c r="C203" s="24"/>
      <c r="D203" s="24"/>
      <c r="E203" s="24"/>
      <c r="G203" s="24"/>
      <c r="H203" s="24"/>
      <c r="I203" s="24"/>
    </row>
    <row r="204" spans="2:9">
      <c r="B204" s="24"/>
      <c r="C204" s="24"/>
      <c r="D204" s="24"/>
      <c r="E204" s="24"/>
      <c r="G204" s="24"/>
      <c r="H204" s="24"/>
      <c r="I204" s="24"/>
    </row>
    <row r="205" spans="2:9">
      <c r="B205" s="24"/>
      <c r="C205" s="24"/>
      <c r="D205" s="24"/>
      <c r="E205" s="24"/>
      <c r="G205" s="24"/>
      <c r="H205" s="24"/>
      <c r="I205" s="24"/>
    </row>
    <row r="206" spans="2:9">
      <c r="B206" s="24"/>
      <c r="C206" s="24"/>
      <c r="D206" s="24"/>
      <c r="E206" s="24"/>
      <c r="G206" s="24"/>
      <c r="H206" s="24"/>
      <c r="I206" s="24"/>
    </row>
    <row r="207" spans="2:9">
      <c r="B207" s="24"/>
      <c r="C207" s="24"/>
      <c r="D207" s="24"/>
      <c r="E207" s="24"/>
      <c r="G207" s="24"/>
      <c r="H207" s="24"/>
      <c r="I207" s="24"/>
    </row>
    <row r="208" spans="2:9">
      <c r="B208" s="24"/>
      <c r="C208" s="24"/>
      <c r="D208" s="24"/>
      <c r="E208" s="24"/>
      <c r="G208" s="24"/>
      <c r="H208" s="24"/>
      <c r="I208" s="24"/>
    </row>
    <row r="209" spans="2:9">
      <c r="B209" s="24"/>
      <c r="C209" s="24"/>
      <c r="D209" s="24"/>
      <c r="E209" s="24"/>
      <c r="G209" s="24"/>
      <c r="H209" s="24"/>
      <c r="I209" s="24"/>
    </row>
    <row r="210" spans="2:9">
      <c r="B210" s="24"/>
      <c r="C210" s="24"/>
      <c r="D210" s="24"/>
      <c r="E210" s="24"/>
      <c r="G210" s="24"/>
      <c r="H210" s="24"/>
      <c r="I210" s="24"/>
    </row>
    <row r="211" spans="2:9">
      <c r="B211" s="24"/>
      <c r="C211" s="24"/>
      <c r="D211" s="24"/>
      <c r="E211" s="24"/>
      <c r="G211" s="24"/>
      <c r="H211" s="24"/>
      <c r="I211" s="24"/>
    </row>
    <row r="212" spans="2:9">
      <c r="B212" s="24"/>
      <c r="C212" s="24"/>
      <c r="D212" s="24"/>
      <c r="E212" s="24"/>
      <c r="G212" s="24"/>
      <c r="H212" s="24"/>
      <c r="I212" s="24"/>
    </row>
    <row r="213" spans="2:9">
      <c r="B213" s="24"/>
      <c r="C213" s="24"/>
      <c r="D213" s="24"/>
      <c r="E213" s="24"/>
      <c r="G213" s="24"/>
      <c r="H213" s="24"/>
      <c r="I213" s="24"/>
    </row>
    <row r="214" spans="2:9">
      <c r="B214" s="24"/>
      <c r="C214" s="24"/>
      <c r="D214" s="24"/>
      <c r="E214" s="24"/>
      <c r="G214" s="24"/>
      <c r="H214" s="24"/>
      <c r="I214" s="24"/>
    </row>
    <row r="215" spans="2:9">
      <c r="B215" s="24"/>
      <c r="C215" s="24"/>
      <c r="D215" s="24"/>
      <c r="E215" s="24"/>
      <c r="G215" s="24"/>
      <c r="H215" s="24"/>
      <c r="I215" s="24"/>
    </row>
    <row r="216" spans="2:9">
      <c r="B216" s="24"/>
      <c r="C216" s="24"/>
      <c r="D216" s="24"/>
      <c r="E216" s="24"/>
      <c r="G216" s="24"/>
      <c r="H216" s="24"/>
      <c r="I216" s="24"/>
    </row>
    <row r="217" spans="2:9">
      <c r="B217" s="24"/>
      <c r="C217" s="24"/>
      <c r="D217" s="24"/>
      <c r="E217" s="24"/>
      <c r="G217" s="24"/>
      <c r="H217" s="24"/>
      <c r="I217" s="24"/>
    </row>
    <row r="218" spans="2:9">
      <c r="B218" s="24"/>
      <c r="C218" s="24"/>
      <c r="D218" s="24"/>
      <c r="E218" s="24"/>
      <c r="G218" s="24"/>
      <c r="H218" s="24"/>
      <c r="I218" s="24"/>
    </row>
    <row r="219" spans="2:9">
      <c r="B219" s="24"/>
      <c r="C219" s="24"/>
      <c r="D219" s="24"/>
      <c r="E219" s="24"/>
      <c r="G219" s="24"/>
      <c r="H219" s="24"/>
      <c r="I219" s="24"/>
    </row>
    <row r="220" spans="2:9">
      <c r="B220" s="24"/>
      <c r="C220" s="24"/>
      <c r="D220" s="24"/>
      <c r="E220" s="24"/>
      <c r="G220" s="24"/>
      <c r="H220" s="24"/>
      <c r="I220" s="24"/>
    </row>
    <row r="221" spans="2:9">
      <c r="B221" s="24"/>
      <c r="C221" s="24"/>
      <c r="D221" s="24"/>
      <c r="E221" s="24"/>
      <c r="G221" s="24"/>
      <c r="H221" s="24"/>
      <c r="I221" s="24"/>
    </row>
    <row r="222" spans="2:9">
      <c r="B222" s="24"/>
      <c r="C222" s="24"/>
      <c r="D222" s="24"/>
      <c r="E222" s="24"/>
      <c r="G222" s="24"/>
      <c r="H222" s="24"/>
      <c r="I222" s="24"/>
    </row>
    <row r="223" spans="2:9">
      <c r="B223" s="24"/>
      <c r="C223" s="24"/>
      <c r="D223" s="24"/>
      <c r="E223" s="24"/>
      <c r="G223" s="24"/>
      <c r="H223" s="24"/>
      <c r="I223" s="24"/>
    </row>
    <row r="224" spans="2:9">
      <c r="B224" s="24"/>
      <c r="C224" s="24"/>
      <c r="D224" s="24"/>
      <c r="E224" s="24"/>
      <c r="G224" s="24"/>
      <c r="H224" s="24"/>
      <c r="I224" s="24"/>
    </row>
    <row r="225" spans="2:9">
      <c r="B225" s="24"/>
      <c r="C225" s="24"/>
      <c r="D225" s="24"/>
      <c r="E225" s="24"/>
      <c r="G225" s="24"/>
      <c r="H225" s="24"/>
      <c r="I225" s="24"/>
    </row>
    <row r="226" spans="2:9">
      <c r="B226" s="24"/>
      <c r="C226" s="24"/>
      <c r="D226" s="24"/>
      <c r="E226" s="24"/>
      <c r="G226" s="24"/>
      <c r="H226" s="24"/>
      <c r="I226" s="24"/>
    </row>
    <row r="227" spans="2:9">
      <c r="B227" s="24"/>
      <c r="C227" s="24"/>
      <c r="D227" s="24"/>
      <c r="E227" s="24"/>
      <c r="G227" s="24"/>
      <c r="H227" s="24"/>
      <c r="I227" s="24"/>
    </row>
    <row r="228" spans="2:9">
      <c r="B228" s="24"/>
      <c r="C228" s="24"/>
      <c r="D228" s="24"/>
      <c r="E228" s="24"/>
      <c r="G228" s="24"/>
      <c r="H228" s="24"/>
      <c r="I228" s="24"/>
    </row>
    <row r="229" spans="2:9">
      <c r="B229" s="24"/>
      <c r="C229" s="24"/>
      <c r="D229" s="24"/>
      <c r="E229" s="24"/>
      <c r="G229" s="24"/>
      <c r="H229" s="24"/>
      <c r="I229" s="24"/>
    </row>
    <row r="230" spans="2:9">
      <c r="B230" s="24"/>
      <c r="C230" s="24"/>
      <c r="D230" s="24"/>
      <c r="E230" s="24"/>
      <c r="G230" s="24"/>
      <c r="H230" s="24"/>
      <c r="I230" s="24"/>
    </row>
    <row r="231" spans="2:9">
      <c r="B231" s="24"/>
      <c r="C231" s="24"/>
      <c r="D231" s="24"/>
      <c r="E231" s="24"/>
      <c r="G231" s="24"/>
      <c r="H231" s="24"/>
      <c r="I231" s="24"/>
    </row>
    <row r="232" spans="2:9">
      <c r="B232" s="24"/>
      <c r="C232" s="24"/>
      <c r="D232" s="24"/>
      <c r="E232" s="24"/>
      <c r="G232" s="24"/>
      <c r="H232" s="24"/>
      <c r="I232" s="24"/>
    </row>
    <row r="233" spans="2:9">
      <c r="B233" s="24"/>
      <c r="C233" s="24"/>
      <c r="D233" s="24"/>
      <c r="E233" s="24"/>
      <c r="G233" s="24"/>
      <c r="H233" s="24"/>
      <c r="I233" s="24"/>
    </row>
    <row r="234" spans="2:9">
      <c r="B234" s="24"/>
      <c r="C234" s="24"/>
      <c r="D234" s="24"/>
      <c r="E234" s="24"/>
      <c r="G234" s="24"/>
      <c r="H234" s="24"/>
      <c r="I234" s="24"/>
    </row>
    <row r="235" spans="2:9">
      <c r="B235" s="24"/>
      <c r="C235" s="24"/>
      <c r="D235" s="24"/>
      <c r="E235" s="24"/>
      <c r="G235" s="24"/>
      <c r="H235" s="24"/>
      <c r="I235" s="24"/>
    </row>
    <row r="236" spans="2:9">
      <c r="B236" s="24"/>
      <c r="C236" s="24"/>
      <c r="D236" s="24"/>
      <c r="E236" s="24"/>
      <c r="G236" s="24"/>
      <c r="H236" s="24"/>
      <c r="I236" s="24"/>
    </row>
    <row r="237" spans="2:9">
      <c r="B237" s="24"/>
      <c r="C237" s="24"/>
      <c r="D237" s="24"/>
      <c r="E237" s="24"/>
      <c r="G237" s="24"/>
      <c r="H237" s="24"/>
      <c r="I237" s="24"/>
    </row>
    <row r="238" spans="2:9">
      <c r="B238" s="24"/>
      <c r="C238" s="24"/>
      <c r="D238" s="24"/>
      <c r="E238" s="24"/>
      <c r="G238" s="24"/>
      <c r="H238" s="24"/>
      <c r="I238" s="24"/>
    </row>
    <row r="239" spans="2:9">
      <c r="B239" s="24"/>
      <c r="C239" s="24"/>
      <c r="D239" s="24"/>
      <c r="E239" s="24"/>
      <c r="G239" s="24"/>
      <c r="H239" s="24"/>
      <c r="I239" s="24"/>
    </row>
    <row r="240" spans="2:9">
      <c r="B240" s="24"/>
      <c r="C240" s="24"/>
      <c r="D240" s="24"/>
      <c r="E240" s="24"/>
      <c r="G240" s="24"/>
      <c r="H240" s="24"/>
      <c r="I240" s="24"/>
    </row>
    <row r="241" spans="2:9">
      <c r="B241" s="24"/>
      <c r="C241" s="24"/>
      <c r="D241" s="24"/>
      <c r="E241" s="24"/>
      <c r="G241" s="24"/>
      <c r="H241" s="24"/>
      <c r="I241" s="24"/>
    </row>
    <row r="242" spans="2:9">
      <c r="B242" s="24"/>
      <c r="C242" s="24"/>
      <c r="D242" s="24"/>
      <c r="E242" s="24"/>
      <c r="G242" s="24"/>
      <c r="H242" s="24"/>
      <c r="I242" s="24"/>
    </row>
    <row r="243" spans="2:9">
      <c r="B243" s="24"/>
      <c r="C243" s="24"/>
      <c r="D243" s="24"/>
      <c r="E243" s="24"/>
      <c r="G243" s="24"/>
      <c r="H243" s="24"/>
      <c r="I243" s="24"/>
    </row>
    <row r="244" spans="2:9">
      <c r="B244" s="24"/>
      <c r="C244" s="24"/>
      <c r="D244" s="24"/>
      <c r="E244" s="24"/>
      <c r="G244" s="24"/>
      <c r="H244" s="24"/>
      <c r="I244" s="24"/>
    </row>
    <row r="245" spans="2:9">
      <c r="B245" s="24"/>
      <c r="C245" s="24"/>
      <c r="D245" s="24"/>
      <c r="E245" s="24"/>
      <c r="G245" s="24"/>
      <c r="H245" s="24"/>
      <c r="I245" s="24"/>
    </row>
    <row r="246" spans="2:9">
      <c r="B246" s="24"/>
      <c r="C246" s="24"/>
      <c r="D246" s="24"/>
      <c r="E246" s="24"/>
      <c r="G246" s="24"/>
      <c r="H246" s="24"/>
      <c r="I246" s="24"/>
    </row>
    <row r="247" spans="2:9">
      <c r="B247" s="24"/>
      <c r="C247" s="24"/>
      <c r="D247" s="24"/>
      <c r="E247" s="24"/>
      <c r="G247" s="24"/>
      <c r="H247" s="24"/>
      <c r="I247" s="24"/>
    </row>
    <row r="248" spans="2:9">
      <c r="B248" s="24"/>
      <c r="C248" s="24"/>
      <c r="D248" s="24"/>
      <c r="E248" s="24"/>
      <c r="G248" s="24"/>
      <c r="H248" s="24"/>
      <c r="I248" s="24"/>
    </row>
    <row r="249" spans="2:9">
      <c r="B249" s="24"/>
      <c r="C249" s="24"/>
      <c r="D249" s="24"/>
      <c r="E249" s="24"/>
      <c r="G249" s="24"/>
      <c r="H249" s="24"/>
      <c r="I249" s="24"/>
    </row>
    <row r="250" spans="2:9">
      <c r="B250" s="24"/>
      <c r="C250" s="24"/>
      <c r="D250" s="24"/>
      <c r="E250" s="24"/>
      <c r="G250" s="24"/>
      <c r="H250" s="24"/>
      <c r="I250" s="24"/>
    </row>
    <row r="251" spans="2:9">
      <c r="B251" s="24"/>
      <c r="C251" s="24"/>
      <c r="D251" s="24"/>
      <c r="E251" s="24"/>
      <c r="G251" s="24"/>
      <c r="H251" s="24"/>
      <c r="I251" s="24"/>
    </row>
    <row r="252" spans="2:9">
      <c r="B252" s="24"/>
      <c r="C252" s="24"/>
      <c r="D252" s="24"/>
      <c r="E252" s="24"/>
      <c r="G252" s="24"/>
      <c r="H252" s="24"/>
      <c r="I252" s="24"/>
    </row>
    <row r="253" spans="2:9">
      <c r="B253" s="24"/>
      <c r="C253" s="24"/>
      <c r="D253" s="24"/>
      <c r="E253" s="24"/>
      <c r="G253" s="24"/>
      <c r="H253" s="24"/>
      <c r="I253" s="24"/>
    </row>
    <row r="254" spans="2:9">
      <c r="B254" s="24"/>
      <c r="C254" s="24"/>
      <c r="D254" s="24"/>
      <c r="E254" s="24"/>
      <c r="G254" s="24"/>
      <c r="H254" s="24"/>
      <c r="I254" s="24"/>
    </row>
    <row r="255" spans="2:9">
      <c r="B255" s="24"/>
      <c r="C255" s="24"/>
      <c r="D255" s="24"/>
      <c r="E255" s="24"/>
      <c r="G255" s="24"/>
      <c r="H255" s="24"/>
      <c r="I255" s="24"/>
    </row>
    <row r="256" spans="2:9">
      <c r="B256" s="24"/>
      <c r="C256" s="24"/>
      <c r="D256" s="24"/>
      <c r="E256" s="24"/>
      <c r="G256" s="24"/>
      <c r="H256" s="24"/>
      <c r="I256" s="24"/>
    </row>
    <row r="257" spans="2:9">
      <c r="B257" s="24"/>
      <c r="C257" s="24"/>
      <c r="D257" s="24"/>
      <c r="E257" s="24"/>
      <c r="G257" s="24"/>
      <c r="H257" s="24"/>
      <c r="I257" s="24"/>
    </row>
    <row r="258" spans="2:9">
      <c r="B258" s="24"/>
      <c r="C258" s="24"/>
      <c r="D258" s="24"/>
      <c r="E258" s="24"/>
      <c r="G258" s="24"/>
      <c r="H258" s="24"/>
      <c r="I258" s="24"/>
    </row>
    <row r="259" spans="2:9">
      <c r="B259" s="24"/>
      <c r="C259" s="24"/>
      <c r="D259" s="24"/>
      <c r="E259" s="24"/>
      <c r="G259" s="24"/>
      <c r="H259" s="24"/>
      <c r="I259" s="24"/>
    </row>
    <row r="260" spans="2:9">
      <c r="B260" s="24"/>
      <c r="C260" s="24"/>
      <c r="D260" s="24"/>
      <c r="E260" s="24"/>
      <c r="G260" s="24"/>
      <c r="H260" s="24"/>
      <c r="I260" s="24"/>
    </row>
    <row r="261" spans="2:9">
      <c r="B261" s="24"/>
      <c r="C261" s="24"/>
      <c r="D261" s="24"/>
      <c r="E261" s="24"/>
      <c r="G261" s="24"/>
      <c r="H261" s="24"/>
      <c r="I261" s="24"/>
    </row>
    <row r="262" spans="2:9">
      <c r="B262" s="24"/>
      <c r="C262" s="24"/>
      <c r="D262" s="24"/>
      <c r="E262" s="24"/>
      <c r="G262" s="24"/>
      <c r="H262" s="24"/>
      <c r="I262" s="24"/>
    </row>
    <row r="263" spans="2:9">
      <c r="B263" s="24"/>
      <c r="C263" s="24"/>
      <c r="D263" s="24"/>
      <c r="E263" s="24"/>
      <c r="G263" s="24"/>
      <c r="H263" s="24"/>
      <c r="I263" s="24"/>
    </row>
    <row r="264" spans="2:9">
      <c r="B264" s="24"/>
      <c r="C264" s="24"/>
      <c r="D264" s="24"/>
      <c r="E264" s="24"/>
      <c r="G264" s="24"/>
      <c r="H264" s="24"/>
      <c r="I264" s="24"/>
    </row>
    <row r="265" spans="2:9">
      <c r="B265" s="24"/>
      <c r="C265" s="24"/>
      <c r="D265" s="24"/>
      <c r="E265" s="24"/>
      <c r="G265" s="24"/>
      <c r="H265" s="24"/>
      <c r="I265" s="24"/>
    </row>
    <row r="266" spans="2:9">
      <c r="B266" s="24"/>
      <c r="C266" s="24"/>
      <c r="D266" s="24"/>
      <c r="E266" s="24"/>
      <c r="G266" s="24"/>
      <c r="H266" s="24"/>
      <c r="I266" s="24"/>
    </row>
    <row r="267" spans="2:9">
      <c r="B267" s="24"/>
      <c r="C267" s="24"/>
      <c r="D267" s="24"/>
      <c r="E267" s="24"/>
      <c r="G267" s="24"/>
      <c r="H267" s="24"/>
      <c r="I267" s="24"/>
    </row>
    <row r="268" spans="2:9">
      <c r="B268" s="24"/>
      <c r="C268" s="24"/>
      <c r="D268" s="24"/>
      <c r="E268" s="24"/>
      <c r="G268" s="24"/>
      <c r="H268" s="24"/>
      <c r="I268" s="24"/>
    </row>
    <row r="269" spans="2:9">
      <c r="B269" s="24"/>
      <c r="C269" s="24"/>
      <c r="D269" s="24"/>
      <c r="E269" s="24"/>
      <c r="G269" s="24"/>
      <c r="H269" s="24"/>
      <c r="I269" s="24"/>
    </row>
    <row r="270" spans="2:9">
      <c r="B270" s="24"/>
      <c r="C270" s="24"/>
      <c r="D270" s="24"/>
      <c r="E270" s="24"/>
      <c r="G270" s="24"/>
      <c r="H270" s="24"/>
      <c r="I270" s="24"/>
    </row>
    <row r="271" spans="2:9">
      <c r="B271" s="24"/>
      <c r="C271" s="24"/>
      <c r="D271" s="24"/>
      <c r="E271" s="24"/>
      <c r="G271" s="24"/>
      <c r="H271" s="24"/>
      <c r="I271" s="24"/>
    </row>
    <row r="272" spans="2:9">
      <c r="B272" s="24"/>
      <c r="C272" s="24"/>
      <c r="D272" s="24"/>
      <c r="E272" s="24"/>
      <c r="G272" s="24"/>
      <c r="H272" s="24"/>
      <c r="I272" s="24"/>
    </row>
    <row r="273" spans="2:9">
      <c r="B273" s="24"/>
      <c r="C273" s="24"/>
      <c r="D273" s="24"/>
      <c r="E273" s="24"/>
      <c r="G273" s="24"/>
      <c r="H273" s="24"/>
      <c r="I273" s="24"/>
    </row>
    <row r="274" spans="2:9">
      <c r="B274" s="24"/>
      <c r="C274" s="24"/>
      <c r="D274" s="24"/>
      <c r="E274" s="24"/>
      <c r="G274" s="24"/>
      <c r="H274" s="24"/>
      <c r="I274" s="24"/>
    </row>
    <row r="275" spans="2:9">
      <c r="B275" s="24"/>
      <c r="C275" s="24"/>
      <c r="D275" s="24"/>
      <c r="E275" s="24"/>
      <c r="G275" s="24"/>
      <c r="H275" s="24"/>
      <c r="I275" s="24"/>
    </row>
    <row r="276" spans="2:9">
      <c r="B276" s="24"/>
      <c r="C276" s="24"/>
      <c r="D276" s="24"/>
      <c r="E276" s="24"/>
      <c r="G276" s="24"/>
      <c r="H276" s="24"/>
      <c r="I276" s="24"/>
    </row>
    <row r="277" spans="2:9">
      <c r="B277" s="24"/>
      <c r="C277" s="24"/>
      <c r="D277" s="24"/>
      <c r="E277" s="24"/>
      <c r="G277" s="24"/>
      <c r="H277" s="24"/>
      <c r="I277" s="24"/>
    </row>
  </sheetData>
  <mergeCells count="27">
    <mergeCell ref="O4:O5"/>
    <mergeCell ref="G56:I56"/>
    <mergeCell ref="K56:M56"/>
    <mergeCell ref="G51:M51"/>
    <mergeCell ref="G59:I59"/>
    <mergeCell ref="G2:M2"/>
    <mergeCell ref="G34:I34"/>
    <mergeCell ref="K34:M34"/>
    <mergeCell ref="B2:E2"/>
    <mergeCell ref="K4:M4"/>
    <mergeCell ref="G4:I4"/>
    <mergeCell ref="B4:B5"/>
    <mergeCell ref="D4:D5"/>
    <mergeCell ref="E4:E5"/>
    <mergeCell ref="C4:C5"/>
    <mergeCell ref="J4:J5"/>
    <mergeCell ref="G65:I65"/>
    <mergeCell ref="K65:M65"/>
    <mergeCell ref="G68:I68"/>
    <mergeCell ref="K68:M68"/>
    <mergeCell ref="G42:I42"/>
    <mergeCell ref="K42:M42"/>
    <mergeCell ref="G62:I62"/>
    <mergeCell ref="K59:M59"/>
    <mergeCell ref="K62:M62"/>
    <mergeCell ref="G53:I53"/>
    <mergeCell ref="K53:M53"/>
  </mergeCells>
  <hyperlinks>
    <hyperlink ref="A1" location="Instructions!A1" display="go back"/>
  </hyperlink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B1:D17"/>
  <sheetViews>
    <sheetView zoomScaleNormal="100" workbookViewId="0">
      <selection activeCell="M43" sqref="M43"/>
    </sheetView>
  </sheetViews>
  <sheetFormatPr defaultRowHeight="14.5"/>
  <cols>
    <col min="1" max="1" width="2" customWidth="1"/>
    <col min="2" max="2" width="16" customWidth="1"/>
    <col min="3" max="3" width="23.54296875" customWidth="1"/>
    <col min="4" max="4" width="40.26953125" customWidth="1"/>
  </cols>
  <sheetData>
    <row r="1" spans="2:4">
      <c r="B1" s="3" t="s">
        <v>17</v>
      </c>
      <c r="C1" s="4"/>
      <c r="D1" s="4"/>
    </row>
    <row r="2" spans="2:4" s="2" customFormat="1" ht="9.75" customHeight="1">
      <c r="B2" s="5"/>
      <c r="C2" s="6"/>
      <c r="D2" s="5"/>
    </row>
    <row r="3" spans="2:4">
      <c r="B3" s="4" t="s">
        <v>9</v>
      </c>
      <c r="C3" s="4"/>
      <c r="D3" s="4"/>
    </row>
    <row r="4" spans="2:4" ht="15.75" customHeight="1">
      <c r="B4" s="11" t="s">
        <v>0</v>
      </c>
      <c r="C4" s="11" t="s">
        <v>5</v>
      </c>
      <c r="D4" s="11" t="s">
        <v>21</v>
      </c>
    </row>
    <row r="5" spans="2:4">
      <c r="B5" s="256" t="s">
        <v>22</v>
      </c>
      <c r="C5" s="7" t="s">
        <v>11</v>
      </c>
      <c r="D5" s="8" t="s">
        <v>2</v>
      </c>
    </row>
    <row r="6" spans="2:4" ht="15" customHeight="1">
      <c r="B6" s="255"/>
      <c r="C6" s="7" t="s">
        <v>12</v>
      </c>
      <c r="D6" s="8" t="s">
        <v>2</v>
      </c>
    </row>
    <row r="7" spans="2:4" ht="29">
      <c r="B7" s="257"/>
      <c r="C7" s="9" t="s">
        <v>3</v>
      </c>
      <c r="D7" s="18" t="s">
        <v>18</v>
      </c>
    </row>
    <row r="8" spans="2:4">
      <c r="B8" s="256" t="s">
        <v>20</v>
      </c>
      <c r="C8" s="7" t="s">
        <v>13</v>
      </c>
      <c r="D8" s="8" t="s">
        <v>2</v>
      </c>
    </row>
    <row r="9" spans="2:4">
      <c r="B9" s="257"/>
      <c r="C9" s="9" t="s">
        <v>14</v>
      </c>
      <c r="D9" s="10" t="s">
        <v>2</v>
      </c>
    </row>
    <row r="10" spans="2:4">
      <c r="B10" s="254" t="s">
        <v>23</v>
      </c>
      <c r="C10" s="7" t="s">
        <v>15</v>
      </c>
      <c r="D10" s="8" t="s">
        <v>2</v>
      </c>
    </row>
    <row r="11" spans="2:4" ht="24" customHeight="1">
      <c r="B11" s="255"/>
      <c r="C11" s="7" t="s">
        <v>12</v>
      </c>
      <c r="D11" s="8" t="s">
        <v>2</v>
      </c>
    </row>
    <row r="12" spans="2:4" ht="29">
      <c r="B12" s="255"/>
      <c r="C12" s="9" t="s">
        <v>4</v>
      </c>
      <c r="D12" s="18" t="s">
        <v>18</v>
      </c>
    </row>
    <row r="13" spans="2:4">
      <c r="B13" t="s">
        <v>10</v>
      </c>
    </row>
    <row r="14" spans="2:4">
      <c r="B14" s="11" t="s">
        <v>0</v>
      </c>
      <c r="C14" s="11" t="s">
        <v>5</v>
      </c>
      <c r="D14" s="11" t="s">
        <v>1</v>
      </c>
    </row>
    <row r="15" spans="2:4">
      <c r="B15" s="254" t="s">
        <v>23</v>
      </c>
      <c r="C15" s="7" t="s">
        <v>11</v>
      </c>
      <c r="D15" s="8" t="s">
        <v>2</v>
      </c>
    </row>
    <row r="16" spans="2:4" ht="15" customHeight="1">
      <c r="B16" s="255"/>
      <c r="C16" s="7" t="s">
        <v>12</v>
      </c>
      <c r="D16" s="8" t="s">
        <v>2</v>
      </c>
    </row>
    <row r="17" spans="2:4" ht="29">
      <c r="B17" s="255"/>
      <c r="C17" s="9" t="s">
        <v>3</v>
      </c>
      <c r="D17" s="18" t="s">
        <v>18</v>
      </c>
    </row>
  </sheetData>
  <mergeCells count="4">
    <mergeCell ref="B10:B12"/>
    <mergeCell ref="B15:B17"/>
    <mergeCell ref="B5:B7"/>
    <mergeCell ref="B8:B9"/>
  </mergeCell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6"/>
  </sheetPr>
  <dimension ref="A1:W14"/>
  <sheetViews>
    <sheetView topLeftCell="A7" zoomScaleNormal="100" workbookViewId="0"/>
  </sheetViews>
  <sheetFormatPr defaultRowHeight="14.5"/>
  <cols>
    <col min="1" max="1" width="2" customWidth="1"/>
    <col min="2" max="2" width="16" customWidth="1"/>
    <col min="3" max="3" width="97.54296875" customWidth="1"/>
    <col min="4" max="4" width="58.7265625" customWidth="1"/>
    <col min="5" max="5" width="34.81640625" customWidth="1"/>
  </cols>
  <sheetData>
    <row r="1" spans="1:23">
      <c r="A1" s="48" t="s">
        <v>52</v>
      </c>
      <c r="B1" s="48"/>
    </row>
    <row r="2" spans="1:23" ht="25.5" customHeight="1">
      <c r="B2" s="236" t="s">
        <v>134</v>
      </c>
      <c r="C2" s="236"/>
      <c r="D2" s="236"/>
      <c r="E2" s="236"/>
      <c r="F2" s="89"/>
      <c r="G2" s="89"/>
      <c r="H2" s="89"/>
      <c r="I2" s="89"/>
      <c r="J2" s="89"/>
      <c r="K2" s="89"/>
      <c r="L2" s="89"/>
      <c r="M2" s="89"/>
      <c r="N2" s="89"/>
      <c r="O2" s="89"/>
      <c r="P2" s="89"/>
      <c r="Q2" s="89"/>
      <c r="R2" s="89"/>
      <c r="S2" s="89"/>
      <c r="T2" s="89"/>
      <c r="U2" s="89"/>
      <c r="V2" s="89"/>
      <c r="W2" s="2"/>
    </row>
    <row r="3" spans="1:23" s="2" customFormat="1">
      <c r="B3" s="5"/>
      <c r="C3" s="6"/>
      <c r="D3" s="5"/>
    </row>
    <row r="4" spans="1:23">
      <c r="B4" s="4" t="s">
        <v>9</v>
      </c>
      <c r="C4" s="4"/>
      <c r="D4" s="4"/>
    </row>
    <row r="5" spans="1:23">
      <c r="B5" s="4"/>
      <c r="C5" s="4"/>
      <c r="D5" s="4"/>
    </row>
    <row r="6" spans="1:23">
      <c r="B6" s="54" t="s">
        <v>67</v>
      </c>
      <c r="C6" s="11" t="s">
        <v>68</v>
      </c>
      <c r="D6" s="11" t="s">
        <v>69</v>
      </c>
      <c r="E6" s="11" t="s">
        <v>70</v>
      </c>
    </row>
    <row r="7" spans="1:23" ht="237.75" customHeight="1">
      <c r="B7" s="55" t="s">
        <v>71</v>
      </c>
      <c r="C7" s="55"/>
      <c r="D7" s="56" t="s">
        <v>135</v>
      </c>
      <c r="E7" s="56" t="s">
        <v>72</v>
      </c>
    </row>
    <row r="8" spans="1:23" ht="213.75" customHeight="1">
      <c r="B8" s="55" t="s">
        <v>73</v>
      </c>
      <c r="C8" s="55"/>
      <c r="D8" s="56" t="s">
        <v>135</v>
      </c>
      <c r="E8" s="56" t="s">
        <v>74</v>
      </c>
    </row>
    <row r="9" spans="1:23" ht="58">
      <c r="B9" s="57" t="s">
        <v>4</v>
      </c>
      <c r="C9" s="58" t="s">
        <v>75</v>
      </c>
      <c r="D9" s="58" t="s">
        <v>76</v>
      </c>
      <c r="E9" s="58" t="s">
        <v>77</v>
      </c>
    </row>
    <row r="10" spans="1:23" ht="15" customHeight="1">
      <c r="C10" s="59"/>
      <c r="D10" s="59"/>
    </row>
    <row r="11" spans="1:23">
      <c r="B11" t="s">
        <v>78</v>
      </c>
    </row>
    <row r="12" spans="1:23">
      <c r="B12" s="54" t="s">
        <v>67</v>
      </c>
      <c r="C12" s="11" t="s">
        <v>68</v>
      </c>
      <c r="D12" s="11" t="s">
        <v>69</v>
      </c>
      <c r="E12" s="11" t="s">
        <v>70</v>
      </c>
    </row>
    <row r="13" spans="1:23" ht="67.5" customHeight="1">
      <c r="B13" s="53" t="s">
        <v>23</v>
      </c>
      <c r="C13" s="7"/>
      <c r="D13" s="8"/>
    </row>
    <row r="14" spans="1:23">
      <c r="B14" s="57" t="s">
        <v>4</v>
      </c>
      <c r="C14" s="58"/>
      <c r="D14" s="58"/>
      <c r="E14" s="58"/>
    </row>
  </sheetData>
  <mergeCells count="1">
    <mergeCell ref="B2:E2"/>
  </mergeCells>
  <hyperlinks>
    <hyperlink ref="A2" location="Instructions!A1" display="go back"/>
    <hyperlink ref="A1" location="Instructions!A1" display="go 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9"/>
  <sheetViews>
    <sheetView workbookViewId="0">
      <selection activeCell="B39" sqref="A2:B39"/>
    </sheetView>
  </sheetViews>
  <sheetFormatPr defaultRowHeight="15.5"/>
  <cols>
    <col min="1" max="1" width="16.7265625" style="112" customWidth="1"/>
    <col min="2" max="2" width="91.26953125" style="111" customWidth="1"/>
  </cols>
  <sheetData>
    <row r="1" spans="1:2" ht="16" thickBot="1">
      <c r="A1" s="48" t="s">
        <v>52</v>
      </c>
    </row>
    <row r="2" spans="1:2" ht="31">
      <c r="A2" s="99" t="s">
        <v>155</v>
      </c>
      <c r="B2" s="100" t="s">
        <v>156</v>
      </c>
    </row>
    <row r="3" spans="1:2">
      <c r="A3" s="101"/>
      <c r="B3" s="102"/>
    </row>
    <row r="4" spans="1:2">
      <c r="A4" s="103" t="s">
        <v>157</v>
      </c>
      <c r="B4" s="104" t="s">
        <v>158</v>
      </c>
    </row>
    <row r="5" spans="1:2">
      <c r="A5" s="105"/>
      <c r="B5" s="106" t="s">
        <v>159</v>
      </c>
    </row>
    <row r="6" spans="1:2">
      <c r="A6" s="105"/>
      <c r="B6" s="106" t="s">
        <v>160</v>
      </c>
    </row>
    <row r="7" spans="1:2">
      <c r="A7" s="105"/>
      <c r="B7" s="106" t="s">
        <v>161</v>
      </c>
    </row>
    <row r="8" spans="1:2">
      <c r="A8" s="105"/>
      <c r="B8" s="106" t="s">
        <v>162</v>
      </c>
    </row>
    <row r="9" spans="1:2">
      <c r="A9" s="105"/>
      <c r="B9" s="106"/>
    </row>
    <row r="10" spans="1:2">
      <c r="A10" s="105"/>
      <c r="B10" s="106" t="s">
        <v>163</v>
      </c>
    </row>
    <row r="11" spans="1:2">
      <c r="A11" s="107" t="s">
        <v>164</v>
      </c>
      <c r="B11" s="106" t="s">
        <v>165</v>
      </c>
    </row>
    <row r="12" spans="1:2">
      <c r="A12" s="107" t="s">
        <v>164</v>
      </c>
      <c r="B12" s="106" t="s">
        <v>166</v>
      </c>
    </row>
    <row r="13" spans="1:2">
      <c r="A13" s="107" t="s">
        <v>164</v>
      </c>
      <c r="B13" s="106" t="s">
        <v>167</v>
      </c>
    </row>
    <row r="14" spans="1:2">
      <c r="A14" s="108"/>
      <c r="B14" s="102"/>
    </row>
    <row r="15" spans="1:2">
      <c r="A15" s="103" t="s">
        <v>168</v>
      </c>
      <c r="B15" s="104" t="s">
        <v>169</v>
      </c>
    </row>
    <row r="16" spans="1:2">
      <c r="A16" s="105"/>
      <c r="B16" s="106" t="s">
        <v>170</v>
      </c>
    </row>
    <row r="17" spans="1:2">
      <c r="A17" s="105"/>
      <c r="B17" s="106" t="s">
        <v>171</v>
      </c>
    </row>
    <row r="18" spans="1:2">
      <c r="A18" s="105"/>
      <c r="B18" s="106"/>
    </row>
    <row r="19" spans="1:2">
      <c r="A19" s="105"/>
      <c r="B19" s="106" t="s">
        <v>172</v>
      </c>
    </row>
    <row r="20" spans="1:2">
      <c r="A20" s="107" t="s">
        <v>164</v>
      </c>
      <c r="B20" s="106" t="s">
        <v>173</v>
      </c>
    </row>
    <row r="21" spans="1:2">
      <c r="A21" s="107" t="s">
        <v>164</v>
      </c>
      <c r="B21" s="106" t="s">
        <v>174</v>
      </c>
    </row>
    <row r="22" spans="1:2">
      <c r="A22" s="105"/>
      <c r="B22" s="106" t="s">
        <v>175</v>
      </c>
    </row>
    <row r="23" spans="1:2">
      <c r="A23" s="105"/>
      <c r="B23" s="106" t="s">
        <v>176</v>
      </c>
    </row>
    <row r="24" spans="1:2">
      <c r="A24" s="105"/>
      <c r="B24" s="106" t="s">
        <v>177</v>
      </c>
    </row>
    <row r="25" spans="1:2">
      <c r="A25" s="105"/>
      <c r="B25" s="106" t="s">
        <v>178</v>
      </c>
    </row>
    <row r="26" spans="1:2">
      <c r="A26" s="105"/>
      <c r="B26" s="106"/>
    </row>
    <row r="27" spans="1:2">
      <c r="A27" s="105"/>
      <c r="B27" s="106" t="s">
        <v>163</v>
      </c>
    </row>
    <row r="28" spans="1:2">
      <c r="A28" s="107" t="s">
        <v>164</v>
      </c>
      <c r="B28" s="106" t="s">
        <v>179</v>
      </c>
    </row>
    <row r="29" spans="1:2">
      <c r="A29" s="107" t="s">
        <v>164</v>
      </c>
      <c r="B29" s="106" t="s">
        <v>180</v>
      </c>
    </row>
    <row r="30" spans="1:2">
      <c r="A30" s="107" t="s">
        <v>164</v>
      </c>
      <c r="B30" s="106" t="s">
        <v>181</v>
      </c>
    </row>
    <row r="31" spans="1:2">
      <c r="A31" s="108"/>
      <c r="B31" s="102"/>
    </row>
    <row r="32" spans="1:2">
      <c r="A32" s="103" t="s">
        <v>182</v>
      </c>
      <c r="B32" s="104" t="s">
        <v>183</v>
      </c>
    </row>
    <row r="33" spans="1:2">
      <c r="A33" s="105"/>
      <c r="B33" s="106" t="s">
        <v>184</v>
      </c>
    </row>
    <row r="34" spans="1:2">
      <c r="A34" s="105"/>
      <c r="B34" s="106" t="s">
        <v>185</v>
      </c>
    </row>
    <row r="35" spans="1:2">
      <c r="A35" s="105"/>
      <c r="B35" s="106" t="s">
        <v>186</v>
      </c>
    </row>
    <row r="36" spans="1:2">
      <c r="A36" s="105"/>
      <c r="B36" s="106" t="s">
        <v>187</v>
      </c>
    </row>
    <row r="37" spans="1:2">
      <c r="A37" s="108"/>
      <c r="B37" s="102"/>
    </row>
    <row r="38" spans="1:2">
      <c r="A38" s="105"/>
      <c r="B38" s="106" t="s">
        <v>188</v>
      </c>
    </row>
    <row r="39" spans="1:2" ht="16" thickBot="1">
      <c r="A39" s="109"/>
      <c r="B39" s="110" t="s">
        <v>189</v>
      </c>
    </row>
  </sheetData>
  <hyperlinks>
    <hyperlink ref="A1" location="Instructions!A1" display="go back"/>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F101"/>
  <sheetViews>
    <sheetView workbookViewId="0">
      <selection activeCell="J12" sqref="J12"/>
    </sheetView>
  </sheetViews>
  <sheetFormatPr defaultRowHeight="14.5"/>
  <cols>
    <col min="1" max="1" width="17" bestFit="1" customWidth="1"/>
    <col min="2" max="2" width="4.7265625" customWidth="1"/>
    <col min="3" max="4" width="6.453125" bestFit="1" customWidth="1"/>
    <col min="5" max="5" width="23.7265625" customWidth="1"/>
    <col min="6" max="6" width="5.1796875" bestFit="1" customWidth="1"/>
    <col min="7" max="7" width="3.26953125" bestFit="1" customWidth="1"/>
    <col min="8" max="8" width="5" bestFit="1" customWidth="1"/>
    <col min="9" max="9" width="15.453125" bestFit="1" customWidth="1"/>
    <col min="10" max="10" width="26.453125" bestFit="1" customWidth="1"/>
    <col min="11" max="11" width="6.81640625" bestFit="1" customWidth="1"/>
    <col min="12" max="12" width="4" bestFit="1" customWidth="1"/>
    <col min="13" max="13" width="5.26953125" bestFit="1" customWidth="1"/>
    <col min="14" max="14" width="3.26953125" bestFit="1" customWidth="1"/>
    <col min="15" max="15" width="6.81640625" customWidth="1"/>
    <col min="16" max="16" width="7.54296875" customWidth="1"/>
    <col min="17" max="17" width="7.81640625" customWidth="1"/>
    <col min="18" max="18" width="4.81640625" customWidth="1"/>
    <col min="21" max="21" width="5.26953125" bestFit="1" customWidth="1"/>
    <col min="22" max="22" width="3.7265625" bestFit="1" customWidth="1"/>
    <col min="24" max="24" width="9.453125" customWidth="1"/>
    <col min="25" max="25" width="5.26953125" bestFit="1" customWidth="1"/>
    <col min="26" max="26" width="3.7265625" bestFit="1" customWidth="1"/>
    <col min="27" max="27" width="3.26953125" bestFit="1" customWidth="1"/>
    <col min="28" max="28" width="6.7265625" bestFit="1" customWidth="1"/>
    <col min="29" max="29" width="3.26953125" bestFit="1" customWidth="1"/>
    <col min="30" max="30" width="4" bestFit="1" customWidth="1"/>
    <col min="31" max="32" width="3.26953125" bestFit="1" customWidth="1"/>
  </cols>
  <sheetData>
    <row r="1" spans="1:32" ht="57.5">
      <c r="A1" s="113" t="s">
        <v>190</v>
      </c>
      <c r="B1" s="113" t="s">
        <v>191</v>
      </c>
      <c r="C1" s="114" t="s">
        <v>192</v>
      </c>
      <c r="D1" s="113" t="s">
        <v>193</v>
      </c>
      <c r="E1" s="113" t="s">
        <v>194</v>
      </c>
      <c r="F1" s="113" t="s">
        <v>195</v>
      </c>
      <c r="G1" s="113" t="s">
        <v>196</v>
      </c>
      <c r="H1" s="113" t="s">
        <v>197</v>
      </c>
      <c r="I1" s="113" t="s">
        <v>26</v>
      </c>
      <c r="J1" s="113" t="s">
        <v>198</v>
      </c>
      <c r="K1" s="113" t="s">
        <v>199</v>
      </c>
      <c r="L1" s="113" t="s">
        <v>200</v>
      </c>
      <c r="M1" s="113" t="s">
        <v>201</v>
      </c>
      <c r="N1" s="113" t="s">
        <v>202</v>
      </c>
      <c r="O1" s="113" t="s">
        <v>203</v>
      </c>
      <c r="P1" s="113" t="s">
        <v>204</v>
      </c>
      <c r="Q1" s="113" t="s">
        <v>205</v>
      </c>
      <c r="R1" s="113" t="s">
        <v>206</v>
      </c>
      <c r="S1" s="113" t="s">
        <v>207</v>
      </c>
      <c r="T1" s="113" t="s">
        <v>208</v>
      </c>
      <c r="U1" s="113" t="s">
        <v>209</v>
      </c>
      <c r="V1" s="113" t="s">
        <v>210</v>
      </c>
      <c r="W1" s="113" t="s">
        <v>211</v>
      </c>
      <c r="X1" s="113" t="s">
        <v>212</v>
      </c>
      <c r="Y1" s="113" t="s">
        <v>213</v>
      </c>
      <c r="Z1" s="113" t="s">
        <v>214</v>
      </c>
      <c r="AA1" s="113" t="s">
        <v>215</v>
      </c>
      <c r="AB1" s="113" t="s">
        <v>216</v>
      </c>
      <c r="AC1" s="113" t="s">
        <v>217</v>
      </c>
      <c r="AD1" s="113" t="s">
        <v>218</v>
      </c>
      <c r="AE1" s="113" t="s">
        <v>219</v>
      </c>
      <c r="AF1" s="113" t="s">
        <v>220</v>
      </c>
    </row>
    <row r="2" spans="1:32">
      <c r="A2" s="115" t="s">
        <v>221</v>
      </c>
      <c r="B2" s="115" t="s">
        <v>222</v>
      </c>
      <c r="C2" s="116" t="s">
        <v>223</v>
      </c>
      <c r="D2" s="115" t="s">
        <v>222</v>
      </c>
      <c r="E2" s="115" t="s">
        <v>224</v>
      </c>
      <c r="F2" s="115" t="s">
        <v>41</v>
      </c>
      <c r="G2" s="115">
        <v>8</v>
      </c>
      <c r="H2" s="115" t="s">
        <v>225</v>
      </c>
      <c r="I2" s="115" t="s">
        <v>81</v>
      </c>
      <c r="J2" s="115" t="s">
        <v>226</v>
      </c>
      <c r="K2" s="115" t="s">
        <v>227</v>
      </c>
      <c r="L2" s="115">
        <v>90</v>
      </c>
      <c r="M2" s="115" t="s">
        <v>56</v>
      </c>
      <c r="N2" s="115">
        <v>1</v>
      </c>
      <c r="O2" s="115" t="s">
        <v>228</v>
      </c>
      <c r="P2" s="117" t="s">
        <v>229</v>
      </c>
      <c r="Q2" s="115" t="s">
        <v>56</v>
      </c>
      <c r="R2" s="115">
        <v>1</v>
      </c>
      <c r="S2" s="115" t="s">
        <v>27</v>
      </c>
      <c r="T2" s="117" t="s">
        <v>230</v>
      </c>
      <c r="U2" s="115" t="s">
        <v>56</v>
      </c>
      <c r="V2" s="115">
        <v>2</v>
      </c>
      <c r="W2" s="115" t="s">
        <v>34</v>
      </c>
      <c r="X2" s="115" t="s">
        <v>34</v>
      </c>
      <c r="Y2" s="115" t="s">
        <v>34</v>
      </c>
      <c r="Z2" s="115" t="s">
        <v>34</v>
      </c>
      <c r="AA2" s="115">
        <v>2</v>
      </c>
      <c r="AB2" s="115">
        <v>2</v>
      </c>
      <c r="AC2" s="115"/>
      <c r="AD2" s="115">
        <v>16</v>
      </c>
      <c r="AE2" s="118">
        <v>1</v>
      </c>
      <c r="AF2" s="115">
        <v>0</v>
      </c>
    </row>
    <row r="3" spans="1:32">
      <c r="A3" s="115" t="s">
        <v>221</v>
      </c>
      <c r="B3" s="115" t="s">
        <v>222</v>
      </c>
      <c r="C3" s="116" t="s">
        <v>223</v>
      </c>
      <c r="D3" s="115" t="s">
        <v>222</v>
      </c>
      <c r="E3" s="115" t="s">
        <v>231</v>
      </c>
      <c r="F3" s="115" t="s">
        <v>41</v>
      </c>
      <c r="G3" s="115">
        <v>8</v>
      </c>
      <c r="H3" s="115" t="s">
        <v>225</v>
      </c>
      <c r="I3" s="115" t="s">
        <v>81</v>
      </c>
      <c r="J3" s="115" t="s">
        <v>226</v>
      </c>
      <c r="K3" s="115" t="s">
        <v>227</v>
      </c>
      <c r="L3" s="115">
        <v>90</v>
      </c>
      <c r="M3" s="115" t="s">
        <v>56</v>
      </c>
      <c r="N3" s="115">
        <v>1</v>
      </c>
      <c r="O3" s="115" t="s">
        <v>228</v>
      </c>
      <c r="P3" s="117" t="s">
        <v>229</v>
      </c>
      <c r="Q3" s="115" t="s">
        <v>56</v>
      </c>
      <c r="R3" s="115">
        <v>1</v>
      </c>
      <c r="S3" s="115" t="s">
        <v>27</v>
      </c>
      <c r="T3" s="117" t="s">
        <v>230</v>
      </c>
      <c r="U3" s="115" t="s">
        <v>56</v>
      </c>
      <c r="V3" s="115">
        <v>2</v>
      </c>
      <c r="W3" s="115" t="s">
        <v>34</v>
      </c>
      <c r="X3" s="115" t="s">
        <v>34</v>
      </c>
      <c r="Y3" s="115" t="s">
        <v>34</v>
      </c>
      <c r="Z3" s="115" t="s">
        <v>34</v>
      </c>
      <c r="AA3" s="115">
        <v>4</v>
      </c>
      <c r="AB3" s="115">
        <v>4</v>
      </c>
      <c r="AC3" s="115"/>
      <c r="AD3" s="115">
        <v>16</v>
      </c>
      <c r="AE3" s="118">
        <v>1</v>
      </c>
      <c r="AF3" s="115">
        <v>0</v>
      </c>
    </row>
    <row r="4" spans="1:32">
      <c r="A4" s="115" t="s">
        <v>221</v>
      </c>
      <c r="B4" s="115" t="s">
        <v>222</v>
      </c>
      <c r="C4" s="116" t="s">
        <v>223</v>
      </c>
      <c r="D4" s="115" t="s">
        <v>222</v>
      </c>
      <c r="E4" s="115" t="s">
        <v>232</v>
      </c>
      <c r="F4" s="115" t="s">
        <v>41</v>
      </c>
      <c r="G4" s="115">
        <v>8</v>
      </c>
      <c r="H4" s="115" t="s">
        <v>225</v>
      </c>
      <c r="I4" s="115" t="s">
        <v>81</v>
      </c>
      <c r="J4" s="115" t="s">
        <v>226</v>
      </c>
      <c r="K4" s="115" t="s">
        <v>227</v>
      </c>
      <c r="L4" s="115">
        <v>90</v>
      </c>
      <c r="M4" s="115" t="s">
        <v>56</v>
      </c>
      <c r="N4" s="115">
        <v>1</v>
      </c>
      <c r="O4" s="115" t="s">
        <v>228</v>
      </c>
      <c r="P4" s="117" t="s">
        <v>229</v>
      </c>
      <c r="Q4" s="115" t="s">
        <v>56</v>
      </c>
      <c r="R4" s="115">
        <v>1</v>
      </c>
      <c r="S4" s="115" t="s">
        <v>27</v>
      </c>
      <c r="T4" s="117" t="s">
        <v>230</v>
      </c>
      <c r="U4" s="115" t="s">
        <v>56</v>
      </c>
      <c r="V4" s="115">
        <v>2</v>
      </c>
      <c r="W4" s="115" t="s">
        <v>34</v>
      </c>
      <c r="X4" s="115" t="s">
        <v>34</v>
      </c>
      <c r="Y4" s="115" t="s">
        <v>34</v>
      </c>
      <c r="Z4" s="115" t="s">
        <v>34</v>
      </c>
      <c r="AA4" s="115">
        <v>4</v>
      </c>
      <c r="AB4" s="115">
        <v>4</v>
      </c>
      <c r="AC4" s="115"/>
      <c r="AD4" s="115">
        <v>16</v>
      </c>
      <c r="AE4" s="118">
        <v>1</v>
      </c>
      <c r="AF4" s="115">
        <v>0</v>
      </c>
    </row>
    <row r="5" spans="1:32">
      <c r="A5" s="115" t="s">
        <v>221</v>
      </c>
      <c r="B5" s="115" t="s">
        <v>222</v>
      </c>
      <c r="C5" s="116" t="s">
        <v>223</v>
      </c>
      <c r="D5" s="115" t="s">
        <v>222</v>
      </c>
      <c r="E5" s="115" t="s">
        <v>233</v>
      </c>
      <c r="F5" s="115" t="s">
        <v>41</v>
      </c>
      <c r="G5" s="115">
        <v>8</v>
      </c>
      <c r="H5" s="115" t="s">
        <v>225</v>
      </c>
      <c r="I5" s="115" t="s">
        <v>81</v>
      </c>
      <c r="J5" s="115" t="s">
        <v>226</v>
      </c>
      <c r="K5" s="115" t="s">
        <v>227</v>
      </c>
      <c r="L5" s="115">
        <v>90</v>
      </c>
      <c r="M5" s="115" t="s">
        <v>56</v>
      </c>
      <c r="N5" s="115">
        <v>1</v>
      </c>
      <c r="O5" s="115" t="s">
        <v>228</v>
      </c>
      <c r="P5" s="117" t="s">
        <v>229</v>
      </c>
      <c r="Q5" s="115" t="s">
        <v>56</v>
      </c>
      <c r="R5" s="115">
        <v>1</v>
      </c>
      <c r="S5" s="115" t="s">
        <v>27</v>
      </c>
      <c r="T5" s="117" t="s">
        <v>230</v>
      </c>
      <c r="U5" s="115" t="s">
        <v>56</v>
      </c>
      <c r="V5" s="115">
        <v>2</v>
      </c>
      <c r="W5" s="115" t="s">
        <v>34</v>
      </c>
      <c r="X5" s="115" t="s">
        <v>34</v>
      </c>
      <c r="Y5" s="115" t="s">
        <v>34</v>
      </c>
      <c r="Z5" s="115" t="s">
        <v>34</v>
      </c>
      <c r="AA5" s="115">
        <v>6</v>
      </c>
      <c r="AB5" s="115">
        <v>6</v>
      </c>
      <c r="AC5" s="115"/>
      <c r="AD5" s="115">
        <v>64</v>
      </c>
      <c r="AE5" s="118">
        <v>1</v>
      </c>
      <c r="AF5" s="115">
        <v>0</v>
      </c>
    </row>
    <row r="6" spans="1:32">
      <c r="A6" s="115" t="s">
        <v>221</v>
      </c>
      <c r="B6" s="115" t="s">
        <v>222</v>
      </c>
      <c r="C6" s="116" t="s">
        <v>223</v>
      </c>
      <c r="D6" s="115" t="s">
        <v>222</v>
      </c>
      <c r="E6" s="115" t="s">
        <v>234</v>
      </c>
      <c r="F6" s="115" t="s">
        <v>235</v>
      </c>
      <c r="G6" s="115">
        <v>8</v>
      </c>
      <c r="H6" s="115" t="s">
        <v>225</v>
      </c>
      <c r="I6" s="115" t="s">
        <v>81</v>
      </c>
      <c r="J6" s="115" t="s">
        <v>226</v>
      </c>
      <c r="K6" s="115" t="s">
        <v>227</v>
      </c>
      <c r="L6" s="115">
        <v>100</v>
      </c>
      <c r="M6" s="115" t="s">
        <v>236</v>
      </c>
      <c r="N6" s="115">
        <v>1</v>
      </c>
      <c r="O6" s="115" t="s">
        <v>228</v>
      </c>
      <c r="P6" s="117" t="s">
        <v>229</v>
      </c>
      <c r="Q6" s="115" t="s">
        <v>56</v>
      </c>
      <c r="R6" s="115">
        <v>1</v>
      </c>
      <c r="S6" s="115" t="s">
        <v>27</v>
      </c>
      <c r="T6" s="117" t="s">
        <v>230</v>
      </c>
      <c r="U6" s="115" t="s">
        <v>56</v>
      </c>
      <c r="V6" s="115">
        <v>2</v>
      </c>
      <c r="W6" s="115" t="s">
        <v>237</v>
      </c>
      <c r="X6" s="115" t="s">
        <v>238</v>
      </c>
      <c r="Y6" s="115" t="s">
        <v>236</v>
      </c>
      <c r="Z6" s="115">
        <v>1</v>
      </c>
      <c r="AA6" s="115">
        <v>12</v>
      </c>
      <c r="AB6" s="115">
        <v>16</v>
      </c>
      <c r="AC6" s="115">
        <v>12</v>
      </c>
      <c r="AD6" s="115">
        <v>128</v>
      </c>
      <c r="AE6" s="118">
        <v>1</v>
      </c>
      <c r="AF6" s="115">
        <v>0</v>
      </c>
    </row>
    <row r="7" spans="1:32">
      <c r="A7" s="115" t="s">
        <v>239</v>
      </c>
      <c r="B7" s="115" t="s">
        <v>222</v>
      </c>
      <c r="C7" s="116" t="s">
        <v>223</v>
      </c>
      <c r="D7" s="115" t="s">
        <v>240</v>
      </c>
      <c r="E7" s="115" t="s">
        <v>241</v>
      </c>
      <c r="F7" s="115" t="s">
        <v>41</v>
      </c>
      <c r="G7" s="115">
        <v>8</v>
      </c>
      <c r="H7" s="115" t="s">
        <v>225</v>
      </c>
      <c r="I7" s="115" t="s">
        <v>81</v>
      </c>
      <c r="J7" s="115" t="s">
        <v>226</v>
      </c>
      <c r="K7" s="115" t="s">
        <v>227</v>
      </c>
      <c r="L7" s="115">
        <v>90</v>
      </c>
      <c r="M7" s="115" t="s">
        <v>236</v>
      </c>
      <c r="N7" s="115">
        <v>1</v>
      </c>
      <c r="O7" s="115" t="s">
        <v>228</v>
      </c>
      <c r="P7" s="119">
        <v>400</v>
      </c>
      <c r="Q7" s="115" t="s">
        <v>56</v>
      </c>
      <c r="R7" s="115">
        <v>1</v>
      </c>
      <c r="S7" s="115" t="s">
        <v>27</v>
      </c>
      <c r="T7" s="115">
        <v>300</v>
      </c>
      <c r="U7" s="115" t="s">
        <v>56</v>
      </c>
      <c r="V7" s="115">
        <v>2</v>
      </c>
      <c r="W7" s="115" t="s">
        <v>34</v>
      </c>
      <c r="X7" s="115" t="s">
        <v>34</v>
      </c>
      <c r="Y7" s="115" t="s">
        <v>34</v>
      </c>
      <c r="Z7" s="115" t="s">
        <v>34</v>
      </c>
      <c r="AA7" s="115">
        <v>2</v>
      </c>
      <c r="AB7" s="115">
        <v>2</v>
      </c>
      <c r="AC7" s="115" t="s">
        <v>28</v>
      </c>
      <c r="AD7" s="115">
        <v>8</v>
      </c>
      <c r="AE7" s="118">
        <v>1</v>
      </c>
      <c r="AF7" s="115">
        <v>0</v>
      </c>
    </row>
    <row r="8" spans="1:32">
      <c r="A8" s="115" t="s">
        <v>221</v>
      </c>
      <c r="B8" s="115" t="s">
        <v>222</v>
      </c>
      <c r="C8" s="116" t="s">
        <v>223</v>
      </c>
      <c r="D8" s="115" t="s">
        <v>222</v>
      </c>
      <c r="E8" s="115" t="s">
        <v>224</v>
      </c>
      <c r="F8" s="115" t="s">
        <v>41</v>
      </c>
      <c r="G8" s="115">
        <v>8</v>
      </c>
      <c r="H8" s="115" t="s">
        <v>242</v>
      </c>
      <c r="I8" s="115" t="s">
        <v>47</v>
      </c>
      <c r="J8" s="115" t="s">
        <v>226</v>
      </c>
      <c r="K8" s="115" t="s">
        <v>243</v>
      </c>
      <c r="L8" s="115">
        <v>120</v>
      </c>
      <c r="M8" s="115" t="s">
        <v>56</v>
      </c>
      <c r="N8" s="115">
        <v>1</v>
      </c>
      <c r="O8" s="115" t="s">
        <v>66</v>
      </c>
      <c r="P8" s="117" t="s">
        <v>229</v>
      </c>
      <c r="Q8" s="115" t="s">
        <v>56</v>
      </c>
      <c r="R8" s="115">
        <v>1</v>
      </c>
      <c r="S8" s="115" t="s">
        <v>36</v>
      </c>
      <c r="T8" s="117" t="s">
        <v>230</v>
      </c>
      <c r="U8" s="115" t="s">
        <v>56</v>
      </c>
      <c r="V8" s="115">
        <v>2</v>
      </c>
      <c r="W8" s="115" t="s">
        <v>34</v>
      </c>
      <c r="X8" s="115" t="s">
        <v>34</v>
      </c>
      <c r="Y8" s="115" t="s">
        <v>34</v>
      </c>
      <c r="Z8" s="115" t="s">
        <v>34</v>
      </c>
      <c r="AA8" s="115">
        <v>2</v>
      </c>
      <c r="AB8" s="115">
        <v>2</v>
      </c>
      <c r="AC8" s="115"/>
      <c r="AD8" s="115">
        <v>16</v>
      </c>
      <c r="AE8" s="118">
        <v>1</v>
      </c>
      <c r="AF8" s="115">
        <v>0</v>
      </c>
    </row>
    <row r="9" spans="1:32">
      <c r="A9" s="115" t="s">
        <v>221</v>
      </c>
      <c r="B9" s="115" t="s">
        <v>222</v>
      </c>
      <c r="C9" s="116" t="s">
        <v>223</v>
      </c>
      <c r="D9" s="115" t="s">
        <v>222</v>
      </c>
      <c r="E9" s="115" t="s">
        <v>231</v>
      </c>
      <c r="F9" s="115" t="s">
        <v>41</v>
      </c>
      <c r="G9" s="115">
        <v>8</v>
      </c>
      <c r="H9" s="115" t="s">
        <v>242</v>
      </c>
      <c r="I9" s="115" t="s">
        <v>47</v>
      </c>
      <c r="J9" s="115" t="s">
        <v>226</v>
      </c>
      <c r="K9" s="115" t="s">
        <v>243</v>
      </c>
      <c r="L9" s="115">
        <v>120</v>
      </c>
      <c r="M9" s="115" t="s">
        <v>56</v>
      </c>
      <c r="N9" s="115">
        <v>1</v>
      </c>
      <c r="O9" s="115" t="s">
        <v>66</v>
      </c>
      <c r="P9" s="117" t="s">
        <v>229</v>
      </c>
      <c r="Q9" s="115" t="s">
        <v>56</v>
      </c>
      <c r="R9" s="115">
        <v>1</v>
      </c>
      <c r="S9" s="115" t="s">
        <v>36</v>
      </c>
      <c r="T9" s="117" t="s">
        <v>230</v>
      </c>
      <c r="U9" s="115" t="s">
        <v>56</v>
      </c>
      <c r="V9" s="115">
        <v>2</v>
      </c>
      <c r="W9" s="115" t="s">
        <v>34</v>
      </c>
      <c r="X9" s="115" t="s">
        <v>34</v>
      </c>
      <c r="Y9" s="115" t="s">
        <v>34</v>
      </c>
      <c r="Z9" s="115" t="s">
        <v>34</v>
      </c>
      <c r="AA9" s="115">
        <v>4</v>
      </c>
      <c r="AB9" s="115">
        <v>4</v>
      </c>
      <c r="AC9" s="115"/>
      <c r="AD9" s="115">
        <v>16</v>
      </c>
      <c r="AE9" s="118">
        <v>1</v>
      </c>
      <c r="AF9" s="115">
        <v>0</v>
      </c>
    </row>
    <row r="10" spans="1:32">
      <c r="A10" s="115" t="s">
        <v>221</v>
      </c>
      <c r="B10" s="115" t="s">
        <v>222</v>
      </c>
      <c r="C10" s="116" t="s">
        <v>223</v>
      </c>
      <c r="D10" s="115" t="s">
        <v>222</v>
      </c>
      <c r="E10" s="115" t="s">
        <v>232</v>
      </c>
      <c r="F10" s="115" t="s">
        <v>41</v>
      </c>
      <c r="G10" s="115">
        <v>8</v>
      </c>
      <c r="H10" s="115" t="s">
        <v>242</v>
      </c>
      <c r="I10" s="115" t="s">
        <v>47</v>
      </c>
      <c r="J10" s="115" t="s">
        <v>226</v>
      </c>
      <c r="K10" s="115" t="s">
        <v>243</v>
      </c>
      <c r="L10" s="115">
        <v>120</v>
      </c>
      <c r="M10" s="115" t="s">
        <v>56</v>
      </c>
      <c r="N10" s="115">
        <v>1</v>
      </c>
      <c r="O10" s="115" t="s">
        <v>66</v>
      </c>
      <c r="P10" s="117" t="s">
        <v>229</v>
      </c>
      <c r="Q10" s="115" t="s">
        <v>56</v>
      </c>
      <c r="R10" s="115">
        <v>1</v>
      </c>
      <c r="S10" s="115" t="s">
        <v>36</v>
      </c>
      <c r="T10" s="117" t="s">
        <v>230</v>
      </c>
      <c r="U10" s="115" t="s">
        <v>56</v>
      </c>
      <c r="V10" s="115">
        <v>2</v>
      </c>
      <c r="W10" s="115" t="s">
        <v>34</v>
      </c>
      <c r="X10" s="115" t="s">
        <v>34</v>
      </c>
      <c r="Y10" s="115" t="s">
        <v>34</v>
      </c>
      <c r="Z10" s="115" t="s">
        <v>34</v>
      </c>
      <c r="AA10" s="115">
        <v>4</v>
      </c>
      <c r="AB10" s="115">
        <v>4</v>
      </c>
      <c r="AC10" s="115"/>
      <c r="AD10" s="115">
        <v>16</v>
      </c>
      <c r="AE10" s="118">
        <v>1</v>
      </c>
      <c r="AF10" s="115">
        <v>0</v>
      </c>
    </row>
    <row r="11" spans="1:32">
      <c r="A11" s="115" t="s">
        <v>221</v>
      </c>
      <c r="B11" s="115" t="s">
        <v>222</v>
      </c>
      <c r="C11" s="116" t="s">
        <v>223</v>
      </c>
      <c r="D11" s="115" t="s">
        <v>222</v>
      </c>
      <c r="E11" s="115" t="s">
        <v>233</v>
      </c>
      <c r="F11" s="115" t="s">
        <v>41</v>
      </c>
      <c r="G11" s="115">
        <v>8</v>
      </c>
      <c r="H11" s="115" t="s">
        <v>242</v>
      </c>
      <c r="I11" s="115" t="s">
        <v>47</v>
      </c>
      <c r="J11" s="115" t="s">
        <v>226</v>
      </c>
      <c r="K11" s="115" t="s">
        <v>243</v>
      </c>
      <c r="L11" s="115">
        <v>120</v>
      </c>
      <c r="M11" s="115" t="s">
        <v>56</v>
      </c>
      <c r="N11" s="115">
        <v>1</v>
      </c>
      <c r="O11" s="115" t="s">
        <v>66</v>
      </c>
      <c r="P11" s="117" t="s">
        <v>229</v>
      </c>
      <c r="Q11" s="115" t="s">
        <v>56</v>
      </c>
      <c r="R11" s="115">
        <v>1</v>
      </c>
      <c r="S11" s="115" t="s">
        <v>36</v>
      </c>
      <c r="T11" s="117" t="s">
        <v>230</v>
      </c>
      <c r="U11" s="115" t="s">
        <v>56</v>
      </c>
      <c r="V11" s="115">
        <v>2</v>
      </c>
      <c r="W11" s="115" t="s">
        <v>34</v>
      </c>
      <c r="X11" s="115" t="s">
        <v>34</v>
      </c>
      <c r="Y11" s="115" t="s">
        <v>34</v>
      </c>
      <c r="Z11" s="115" t="s">
        <v>34</v>
      </c>
      <c r="AA11" s="115">
        <v>6</v>
      </c>
      <c r="AB11" s="115">
        <v>6</v>
      </c>
      <c r="AC11" s="115"/>
      <c r="AD11" s="115">
        <v>64</v>
      </c>
      <c r="AE11" s="118">
        <v>1</v>
      </c>
      <c r="AF11" s="115">
        <v>0</v>
      </c>
    </row>
    <row r="12" spans="1:32">
      <c r="A12" s="115" t="s">
        <v>221</v>
      </c>
      <c r="B12" s="115" t="s">
        <v>222</v>
      </c>
      <c r="C12" s="116" t="s">
        <v>223</v>
      </c>
      <c r="D12" s="115" t="s">
        <v>222</v>
      </c>
      <c r="E12" s="115" t="s">
        <v>234</v>
      </c>
      <c r="F12" s="115" t="s">
        <v>235</v>
      </c>
      <c r="G12" s="115">
        <v>8</v>
      </c>
      <c r="H12" s="115" t="s">
        <v>242</v>
      </c>
      <c r="I12" s="115" t="s">
        <v>47</v>
      </c>
      <c r="J12" s="115" t="s">
        <v>226</v>
      </c>
      <c r="K12" s="115" t="s">
        <v>243</v>
      </c>
      <c r="L12" s="115">
        <v>120</v>
      </c>
      <c r="M12" s="115" t="s">
        <v>244</v>
      </c>
      <c r="N12" s="115">
        <v>1</v>
      </c>
      <c r="O12" s="115" t="s">
        <v>66</v>
      </c>
      <c r="P12" s="117" t="s">
        <v>229</v>
      </c>
      <c r="Q12" s="115" t="s">
        <v>244</v>
      </c>
      <c r="R12" s="115">
        <v>1</v>
      </c>
      <c r="S12" s="115" t="s">
        <v>36</v>
      </c>
      <c r="T12" s="117" t="s">
        <v>230</v>
      </c>
      <c r="U12" s="115" t="s">
        <v>244</v>
      </c>
      <c r="V12" s="115">
        <v>2</v>
      </c>
      <c r="W12" s="115" t="s">
        <v>245</v>
      </c>
      <c r="X12" s="115" t="s">
        <v>238</v>
      </c>
      <c r="Y12" s="115" t="s">
        <v>244</v>
      </c>
      <c r="Z12" s="115">
        <v>1</v>
      </c>
      <c r="AA12" s="115">
        <v>12</v>
      </c>
      <c r="AB12" s="115">
        <v>16</v>
      </c>
      <c r="AC12" s="115">
        <v>12</v>
      </c>
      <c r="AD12" s="115">
        <v>128</v>
      </c>
      <c r="AE12" s="118">
        <v>1</v>
      </c>
      <c r="AF12" s="115">
        <v>0</v>
      </c>
    </row>
    <row r="13" spans="1:32">
      <c r="A13" s="115" t="s">
        <v>239</v>
      </c>
      <c r="B13" s="115" t="s">
        <v>222</v>
      </c>
      <c r="C13" s="116" t="s">
        <v>223</v>
      </c>
      <c r="D13" s="115" t="s">
        <v>240</v>
      </c>
      <c r="E13" s="115" t="s">
        <v>246</v>
      </c>
      <c r="F13" s="115" t="s">
        <v>41</v>
      </c>
      <c r="G13" s="115">
        <v>8</v>
      </c>
      <c r="H13" s="115" t="s">
        <v>242</v>
      </c>
      <c r="I13" s="115" t="s">
        <v>47</v>
      </c>
      <c r="J13" s="115" t="s">
        <v>226</v>
      </c>
      <c r="K13" s="115" t="s">
        <v>243</v>
      </c>
      <c r="L13" s="115">
        <v>120</v>
      </c>
      <c r="M13" s="115" t="s">
        <v>56</v>
      </c>
      <c r="N13" s="115">
        <v>1</v>
      </c>
      <c r="O13" s="115" t="s">
        <v>66</v>
      </c>
      <c r="P13" s="119">
        <v>400</v>
      </c>
      <c r="Q13" s="115" t="s">
        <v>56</v>
      </c>
      <c r="R13" s="115">
        <v>1</v>
      </c>
      <c r="S13" s="115" t="s">
        <v>36</v>
      </c>
      <c r="T13" s="115">
        <v>300</v>
      </c>
      <c r="U13" s="115" t="s">
        <v>56</v>
      </c>
      <c r="V13" s="115">
        <v>2</v>
      </c>
      <c r="W13" s="115" t="s">
        <v>34</v>
      </c>
      <c r="X13" s="115" t="s">
        <v>34</v>
      </c>
      <c r="Y13" s="115" t="s">
        <v>34</v>
      </c>
      <c r="Z13" s="115" t="s">
        <v>34</v>
      </c>
      <c r="AA13" s="115">
        <v>2</v>
      </c>
      <c r="AB13" s="115">
        <v>2</v>
      </c>
      <c r="AC13" s="115"/>
      <c r="AD13" s="115">
        <v>8</v>
      </c>
      <c r="AE13" s="118">
        <v>1</v>
      </c>
      <c r="AF13" s="115">
        <v>0</v>
      </c>
    </row>
    <row r="14" spans="1:32">
      <c r="A14" s="115" t="s">
        <v>221</v>
      </c>
      <c r="B14" s="115"/>
      <c r="C14" s="116" t="s">
        <v>223</v>
      </c>
      <c r="D14" s="115" t="s">
        <v>247</v>
      </c>
      <c r="E14" s="115" t="s">
        <v>248</v>
      </c>
      <c r="F14" s="115" t="s">
        <v>41</v>
      </c>
      <c r="G14" s="115">
        <v>8</v>
      </c>
      <c r="H14" s="115" t="s">
        <v>242</v>
      </c>
      <c r="I14" s="115" t="s">
        <v>47</v>
      </c>
      <c r="J14" s="115" t="s">
        <v>249</v>
      </c>
      <c r="K14" s="115" t="s">
        <v>243</v>
      </c>
      <c r="L14" s="115">
        <v>120</v>
      </c>
      <c r="M14" s="115" t="s">
        <v>56</v>
      </c>
      <c r="N14" s="115">
        <v>1</v>
      </c>
      <c r="O14" s="115" t="s">
        <v>51</v>
      </c>
      <c r="P14" s="120" t="s">
        <v>250</v>
      </c>
      <c r="Q14" s="115" t="s">
        <v>56</v>
      </c>
      <c r="R14" s="115">
        <v>2</v>
      </c>
      <c r="S14" s="115" t="s">
        <v>251</v>
      </c>
      <c r="T14" s="120" t="s">
        <v>252</v>
      </c>
      <c r="U14" s="115" t="s">
        <v>56</v>
      </c>
      <c r="V14" s="115">
        <v>4</v>
      </c>
      <c r="W14" s="115" t="s">
        <v>34</v>
      </c>
      <c r="X14" s="115" t="s">
        <v>34</v>
      </c>
      <c r="Y14" s="115" t="s">
        <v>34</v>
      </c>
      <c r="Z14" s="115" t="s">
        <v>34</v>
      </c>
      <c r="AA14" s="115">
        <v>2</v>
      </c>
      <c r="AB14" s="115">
        <v>4</v>
      </c>
      <c r="AC14" s="115"/>
      <c r="AD14" s="115">
        <v>8</v>
      </c>
      <c r="AE14" s="118">
        <v>1</v>
      </c>
      <c r="AF14" s="115">
        <v>1</v>
      </c>
    </row>
    <row r="15" spans="1:32">
      <c r="A15" s="115" t="s">
        <v>221</v>
      </c>
      <c r="B15" s="115"/>
      <c r="C15" s="116" t="s">
        <v>223</v>
      </c>
      <c r="D15" s="115" t="s">
        <v>247</v>
      </c>
      <c r="E15" s="115" t="s">
        <v>231</v>
      </c>
      <c r="F15" s="115" t="s">
        <v>41</v>
      </c>
      <c r="G15" s="115">
        <v>8</v>
      </c>
      <c r="H15" s="115" t="s">
        <v>242</v>
      </c>
      <c r="I15" s="115" t="s">
        <v>47</v>
      </c>
      <c r="J15" s="115" t="s">
        <v>249</v>
      </c>
      <c r="K15" s="115" t="s">
        <v>243</v>
      </c>
      <c r="L15" s="115">
        <v>120</v>
      </c>
      <c r="M15" s="115" t="s">
        <v>56</v>
      </c>
      <c r="N15" s="115">
        <v>1</v>
      </c>
      <c r="O15" s="115" t="s">
        <v>51</v>
      </c>
      <c r="P15" s="120" t="s">
        <v>250</v>
      </c>
      <c r="Q15" s="115" t="s">
        <v>253</v>
      </c>
      <c r="R15" s="115">
        <v>2</v>
      </c>
      <c r="S15" s="115" t="s">
        <v>251</v>
      </c>
      <c r="T15" s="120" t="s">
        <v>252</v>
      </c>
      <c r="U15" s="115" t="s">
        <v>253</v>
      </c>
      <c r="V15" s="115">
        <v>4</v>
      </c>
      <c r="W15" s="115" t="s">
        <v>34</v>
      </c>
      <c r="X15" s="115" t="s">
        <v>34</v>
      </c>
      <c r="Y15" s="115" t="s">
        <v>34</v>
      </c>
      <c r="Z15" s="115" t="s">
        <v>34</v>
      </c>
      <c r="AA15" s="115">
        <v>4</v>
      </c>
      <c r="AB15" s="115">
        <v>6</v>
      </c>
      <c r="AC15" s="115"/>
      <c r="AD15" s="115">
        <v>20</v>
      </c>
      <c r="AE15" s="118">
        <v>1</v>
      </c>
      <c r="AF15" s="115">
        <v>1</v>
      </c>
    </row>
    <row r="16" spans="1:32">
      <c r="A16" s="115" t="s">
        <v>221</v>
      </c>
      <c r="B16" s="115"/>
      <c r="C16" s="116" t="s">
        <v>223</v>
      </c>
      <c r="D16" s="115" t="s">
        <v>247</v>
      </c>
      <c r="E16" s="115" t="s">
        <v>232</v>
      </c>
      <c r="F16" s="115" t="s">
        <v>41</v>
      </c>
      <c r="G16" s="115">
        <v>8</v>
      </c>
      <c r="H16" s="115" t="s">
        <v>242</v>
      </c>
      <c r="I16" s="115" t="s">
        <v>47</v>
      </c>
      <c r="J16" s="115" t="s">
        <v>249</v>
      </c>
      <c r="K16" s="115" t="s">
        <v>243</v>
      </c>
      <c r="L16" s="115">
        <v>120</v>
      </c>
      <c r="M16" s="115" t="s">
        <v>56</v>
      </c>
      <c r="N16" s="115">
        <v>1</v>
      </c>
      <c r="O16" s="115" t="s">
        <v>51</v>
      </c>
      <c r="P16" s="120" t="s">
        <v>250</v>
      </c>
      <c r="Q16" s="115" t="s">
        <v>253</v>
      </c>
      <c r="R16" s="115">
        <v>2</v>
      </c>
      <c r="S16" s="115" t="s">
        <v>251</v>
      </c>
      <c r="T16" s="120" t="s">
        <v>252</v>
      </c>
      <c r="U16" s="115" t="s">
        <v>253</v>
      </c>
      <c r="V16" s="115">
        <v>4</v>
      </c>
      <c r="W16" s="115" t="s">
        <v>34</v>
      </c>
      <c r="X16" s="115" t="s">
        <v>34</v>
      </c>
      <c r="Y16" s="115" t="s">
        <v>34</v>
      </c>
      <c r="Z16" s="115" t="s">
        <v>34</v>
      </c>
      <c r="AA16" s="115">
        <v>4</v>
      </c>
      <c r="AB16" s="115">
        <v>6</v>
      </c>
      <c r="AC16" s="115"/>
      <c r="AD16" s="115">
        <v>20</v>
      </c>
      <c r="AE16" s="118">
        <v>2</v>
      </c>
      <c r="AF16" s="115">
        <v>1</v>
      </c>
    </row>
    <row r="17" spans="1:32">
      <c r="A17" s="115" t="s">
        <v>221</v>
      </c>
      <c r="B17" s="115"/>
      <c r="C17" s="116" t="s">
        <v>223</v>
      </c>
      <c r="D17" s="115" t="s">
        <v>247</v>
      </c>
      <c r="E17" s="115" t="s">
        <v>233</v>
      </c>
      <c r="F17" s="115" t="s">
        <v>41</v>
      </c>
      <c r="G17" s="115">
        <v>8</v>
      </c>
      <c r="H17" s="115" t="s">
        <v>242</v>
      </c>
      <c r="I17" s="115" t="s">
        <v>47</v>
      </c>
      <c r="J17" s="115" t="s">
        <v>249</v>
      </c>
      <c r="K17" s="115" t="s">
        <v>243</v>
      </c>
      <c r="L17" s="115">
        <v>120</v>
      </c>
      <c r="M17" s="115" t="s">
        <v>56</v>
      </c>
      <c r="N17" s="115">
        <v>1</v>
      </c>
      <c r="O17" s="115" t="s">
        <v>51</v>
      </c>
      <c r="P17" s="120" t="s">
        <v>250</v>
      </c>
      <c r="Q17" s="115" t="s">
        <v>253</v>
      </c>
      <c r="R17" s="115">
        <v>2</v>
      </c>
      <c r="S17" s="115" t="s">
        <v>251</v>
      </c>
      <c r="T17" s="120" t="s">
        <v>252</v>
      </c>
      <c r="U17" s="115" t="s">
        <v>253</v>
      </c>
      <c r="V17" s="115">
        <v>4</v>
      </c>
      <c r="W17" s="115" t="s">
        <v>34</v>
      </c>
      <c r="X17" s="115" t="s">
        <v>34</v>
      </c>
      <c r="Y17" s="115" t="s">
        <v>34</v>
      </c>
      <c r="Z17" s="115" t="s">
        <v>34</v>
      </c>
      <c r="AA17" s="115">
        <v>6</v>
      </c>
      <c r="AB17" s="115">
        <v>8</v>
      </c>
      <c r="AC17" s="115"/>
      <c r="AD17" s="115">
        <v>20</v>
      </c>
      <c r="AE17" s="118">
        <v>2</v>
      </c>
      <c r="AF17" s="115">
        <v>1</v>
      </c>
    </row>
    <row r="18" spans="1:32">
      <c r="A18" s="115" t="s">
        <v>221</v>
      </c>
      <c r="B18" s="115"/>
      <c r="C18" s="116" t="s">
        <v>223</v>
      </c>
      <c r="D18" s="115" t="s">
        <v>247</v>
      </c>
      <c r="E18" s="115" t="s">
        <v>254</v>
      </c>
      <c r="F18" s="115" t="s">
        <v>41</v>
      </c>
      <c r="G18" s="115">
        <v>8</v>
      </c>
      <c r="H18" s="115" t="s">
        <v>242</v>
      </c>
      <c r="I18" s="115" t="s">
        <v>47</v>
      </c>
      <c r="J18" s="115" t="s">
        <v>249</v>
      </c>
      <c r="K18" s="115" t="s">
        <v>243</v>
      </c>
      <c r="L18" s="115">
        <v>120</v>
      </c>
      <c r="M18" s="115" t="s">
        <v>56</v>
      </c>
      <c r="N18" s="115">
        <v>1</v>
      </c>
      <c r="O18" s="115" t="s">
        <v>51</v>
      </c>
      <c r="P18" s="120" t="s">
        <v>250</v>
      </c>
      <c r="Q18" s="115" t="s">
        <v>253</v>
      </c>
      <c r="R18" s="115">
        <v>2</v>
      </c>
      <c r="S18" s="115" t="s">
        <v>251</v>
      </c>
      <c r="T18" s="120" t="s">
        <v>252</v>
      </c>
      <c r="U18" s="115" t="s">
        <v>253</v>
      </c>
      <c r="V18" s="115">
        <v>4</v>
      </c>
      <c r="W18" s="115" t="s">
        <v>34</v>
      </c>
      <c r="X18" s="115" t="s">
        <v>34</v>
      </c>
      <c r="Y18" s="115" t="s">
        <v>34</v>
      </c>
      <c r="Z18" s="115" t="s">
        <v>34</v>
      </c>
      <c r="AA18" s="115">
        <v>12</v>
      </c>
      <c r="AB18" s="115">
        <v>14</v>
      </c>
      <c r="AC18" s="115"/>
      <c r="AD18" s="115">
        <v>20</v>
      </c>
      <c r="AE18" s="118">
        <v>4</v>
      </c>
      <c r="AF18" s="115">
        <v>1</v>
      </c>
    </row>
    <row r="19" spans="1:32">
      <c r="A19" s="115" t="s">
        <v>239</v>
      </c>
      <c r="B19" s="115"/>
      <c r="C19" s="116" t="s">
        <v>223</v>
      </c>
      <c r="D19" s="115" t="s">
        <v>240</v>
      </c>
      <c r="E19" s="115" t="s">
        <v>246</v>
      </c>
      <c r="F19" s="115" t="s">
        <v>41</v>
      </c>
      <c r="G19" s="115">
        <v>8</v>
      </c>
      <c r="H19" s="115" t="s">
        <v>242</v>
      </c>
      <c r="I19" s="115" t="s">
        <v>47</v>
      </c>
      <c r="J19" s="115" t="s">
        <v>249</v>
      </c>
      <c r="K19" s="115" t="s">
        <v>243</v>
      </c>
      <c r="L19" s="115">
        <v>100</v>
      </c>
      <c r="M19" s="115" t="s">
        <v>56</v>
      </c>
      <c r="N19" s="115">
        <v>1</v>
      </c>
      <c r="O19" s="115" t="s">
        <v>51</v>
      </c>
      <c r="P19" s="119" t="s">
        <v>28</v>
      </c>
      <c r="Q19" s="115" t="s">
        <v>56</v>
      </c>
      <c r="R19" s="115">
        <v>2</v>
      </c>
      <c r="S19" s="115" t="s">
        <v>34</v>
      </c>
      <c r="T19" s="115" t="s">
        <v>34</v>
      </c>
      <c r="U19" s="115" t="s">
        <v>34</v>
      </c>
      <c r="V19" s="115" t="s">
        <v>34</v>
      </c>
      <c r="W19" s="115" t="s">
        <v>34</v>
      </c>
      <c r="X19" s="115" t="s">
        <v>34</v>
      </c>
      <c r="Y19" s="115" t="s">
        <v>34</v>
      </c>
      <c r="Z19" s="115" t="s">
        <v>34</v>
      </c>
      <c r="AA19" s="115">
        <v>2</v>
      </c>
      <c r="AB19" s="115">
        <v>2</v>
      </c>
      <c r="AC19" s="115" t="s">
        <v>28</v>
      </c>
      <c r="AD19" s="115">
        <v>8</v>
      </c>
      <c r="AE19" s="118">
        <v>1</v>
      </c>
      <c r="AF19" s="115">
        <v>0</v>
      </c>
    </row>
    <row r="20" spans="1:32">
      <c r="A20" s="115" t="s">
        <v>255</v>
      </c>
      <c r="B20" s="115"/>
      <c r="C20" s="116" t="s">
        <v>223</v>
      </c>
      <c r="D20" s="115" t="s">
        <v>247</v>
      </c>
      <c r="E20" s="115" t="s">
        <v>224</v>
      </c>
      <c r="F20" s="115" t="s">
        <v>41</v>
      </c>
      <c r="G20" s="115">
        <v>8</v>
      </c>
      <c r="H20" s="115" t="s">
        <v>225</v>
      </c>
      <c r="I20" s="115" t="s">
        <v>81</v>
      </c>
      <c r="J20" s="115" t="s">
        <v>249</v>
      </c>
      <c r="K20" s="115" t="s">
        <v>227</v>
      </c>
      <c r="L20" s="115">
        <v>100</v>
      </c>
      <c r="M20" s="115" t="s">
        <v>56</v>
      </c>
      <c r="N20" s="115">
        <v>1</v>
      </c>
      <c r="O20" s="115" t="s">
        <v>38</v>
      </c>
      <c r="P20" s="120" t="s">
        <v>256</v>
      </c>
      <c r="Q20" s="115" t="s">
        <v>56</v>
      </c>
      <c r="R20" s="115">
        <v>2</v>
      </c>
      <c r="S20" s="115" t="s">
        <v>34</v>
      </c>
      <c r="T20" s="115" t="s">
        <v>34</v>
      </c>
      <c r="U20" s="115" t="s">
        <v>34</v>
      </c>
      <c r="V20" s="115" t="s">
        <v>34</v>
      </c>
      <c r="W20" s="115" t="s">
        <v>34</v>
      </c>
      <c r="X20" s="115" t="s">
        <v>34</v>
      </c>
      <c r="Y20" s="115" t="s">
        <v>34</v>
      </c>
      <c r="Z20" s="115" t="s">
        <v>34</v>
      </c>
      <c r="AA20" s="115">
        <v>2</v>
      </c>
      <c r="AB20" s="115">
        <v>4</v>
      </c>
      <c r="AC20" s="115"/>
      <c r="AD20" s="115">
        <v>8</v>
      </c>
      <c r="AE20" s="118">
        <v>1</v>
      </c>
      <c r="AF20" s="115">
        <v>1</v>
      </c>
    </row>
    <row r="21" spans="1:32">
      <c r="A21" s="115" t="s">
        <v>255</v>
      </c>
      <c r="B21" s="115"/>
      <c r="C21" s="116" t="s">
        <v>223</v>
      </c>
      <c r="D21" s="115" t="s">
        <v>247</v>
      </c>
      <c r="E21" s="115" t="s">
        <v>231</v>
      </c>
      <c r="F21" s="115" t="s">
        <v>41</v>
      </c>
      <c r="G21" s="115">
        <v>8</v>
      </c>
      <c r="H21" s="115" t="s">
        <v>225</v>
      </c>
      <c r="I21" s="115" t="s">
        <v>81</v>
      </c>
      <c r="J21" s="115" t="s">
        <v>249</v>
      </c>
      <c r="K21" s="115" t="s">
        <v>227</v>
      </c>
      <c r="L21" s="115">
        <v>100</v>
      </c>
      <c r="M21" s="115" t="s">
        <v>56</v>
      </c>
      <c r="N21" s="115">
        <v>1</v>
      </c>
      <c r="O21" s="115" t="s">
        <v>38</v>
      </c>
      <c r="P21" s="120" t="s">
        <v>256</v>
      </c>
      <c r="Q21" s="115" t="s">
        <v>56</v>
      </c>
      <c r="R21" s="115">
        <v>2</v>
      </c>
      <c r="S21" s="115" t="s">
        <v>34</v>
      </c>
      <c r="T21" s="115" t="s">
        <v>34</v>
      </c>
      <c r="U21" s="115" t="s">
        <v>34</v>
      </c>
      <c r="V21" s="115" t="s">
        <v>34</v>
      </c>
      <c r="W21" s="115" t="s">
        <v>34</v>
      </c>
      <c r="X21" s="115" t="s">
        <v>34</v>
      </c>
      <c r="Y21" s="115" t="s">
        <v>34</v>
      </c>
      <c r="Z21" s="115" t="s">
        <v>34</v>
      </c>
      <c r="AA21" s="115">
        <v>4</v>
      </c>
      <c r="AB21" s="115">
        <v>6</v>
      </c>
      <c r="AC21" s="115"/>
      <c r="AD21" s="115">
        <v>20</v>
      </c>
      <c r="AE21" s="118">
        <v>1</v>
      </c>
      <c r="AF21" s="115">
        <v>1</v>
      </c>
    </row>
    <row r="22" spans="1:32">
      <c r="A22" s="115" t="s">
        <v>255</v>
      </c>
      <c r="B22" s="115"/>
      <c r="C22" s="116" t="s">
        <v>223</v>
      </c>
      <c r="D22" s="115" t="s">
        <v>247</v>
      </c>
      <c r="E22" s="115" t="s">
        <v>257</v>
      </c>
      <c r="F22" s="115" t="s">
        <v>41</v>
      </c>
      <c r="G22" s="115">
        <v>8</v>
      </c>
      <c r="H22" s="115" t="s">
        <v>225</v>
      </c>
      <c r="I22" s="115" t="s">
        <v>81</v>
      </c>
      <c r="J22" s="115" t="s">
        <v>249</v>
      </c>
      <c r="K22" s="115" t="s">
        <v>227</v>
      </c>
      <c r="L22" s="115">
        <v>100</v>
      </c>
      <c r="M22" s="115" t="s">
        <v>56</v>
      </c>
      <c r="N22" s="115">
        <v>1</v>
      </c>
      <c r="O22" s="115" t="s">
        <v>38</v>
      </c>
      <c r="P22" s="120" t="s">
        <v>256</v>
      </c>
      <c r="Q22" s="115" t="s">
        <v>56</v>
      </c>
      <c r="R22" s="115">
        <v>2</v>
      </c>
      <c r="S22" s="115" t="s">
        <v>34</v>
      </c>
      <c r="T22" s="115" t="s">
        <v>34</v>
      </c>
      <c r="U22" s="115" t="s">
        <v>34</v>
      </c>
      <c r="V22" s="115" t="s">
        <v>34</v>
      </c>
      <c r="W22" s="115" t="s">
        <v>34</v>
      </c>
      <c r="X22" s="115" t="s">
        <v>34</v>
      </c>
      <c r="Y22" s="115" t="s">
        <v>34</v>
      </c>
      <c r="Z22" s="115" t="s">
        <v>34</v>
      </c>
      <c r="AA22" s="115">
        <v>6</v>
      </c>
      <c r="AB22" s="115">
        <v>8</v>
      </c>
      <c r="AC22" s="115"/>
      <c r="AD22" s="115">
        <v>20</v>
      </c>
      <c r="AE22" s="118">
        <v>1</v>
      </c>
      <c r="AF22" s="115">
        <v>1</v>
      </c>
    </row>
    <row r="23" spans="1:32">
      <c r="A23" s="115" t="s">
        <v>255</v>
      </c>
      <c r="B23" s="115"/>
      <c r="C23" s="116" t="s">
        <v>223</v>
      </c>
      <c r="D23" s="115" t="s">
        <v>247</v>
      </c>
      <c r="E23" s="115" t="s">
        <v>258</v>
      </c>
      <c r="F23" s="115" t="s">
        <v>41</v>
      </c>
      <c r="G23" s="115">
        <v>8</v>
      </c>
      <c r="H23" s="115" t="s">
        <v>225</v>
      </c>
      <c r="I23" s="115" t="s">
        <v>81</v>
      </c>
      <c r="J23" s="115" t="s">
        <v>249</v>
      </c>
      <c r="K23" s="115" t="s">
        <v>227</v>
      </c>
      <c r="L23" s="115">
        <v>100</v>
      </c>
      <c r="M23" s="115" t="s">
        <v>56</v>
      </c>
      <c r="N23" s="115">
        <v>1</v>
      </c>
      <c r="O23" s="115" t="s">
        <v>38</v>
      </c>
      <c r="P23" s="120" t="s">
        <v>256</v>
      </c>
      <c r="Q23" s="115" t="s">
        <v>56</v>
      </c>
      <c r="R23" s="115">
        <v>2</v>
      </c>
      <c r="S23" s="115" t="s">
        <v>34</v>
      </c>
      <c r="T23" s="115" t="s">
        <v>34</v>
      </c>
      <c r="U23" s="115" t="s">
        <v>34</v>
      </c>
      <c r="V23" s="115" t="s">
        <v>34</v>
      </c>
      <c r="W23" s="115" t="s">
        <v>34</v>
      </c>
      <c r="X23" s="115" t="s">
        <v>34</v>
      </c>
      <c r="Y23" s="115" t="s">
        <v>34</v>
      </c>
      <c r="Z23" s="115" t="s">
        <v>34</v>
      </c>
      <c r="AA23" s="115">
        <v>12</v>
      </c>
      <c r="AB23" s="115">
        <v>14</v>
      </c>
      <c r="AC23" s="115"/>
      <c r="AD23" s="115">
        <v>20</v>
      </c>
      <c r="AE23" s="118">
        <v>2</v>
      </c>
      <c r="AF23" s="115">
        <v>1</v>
      </c>
    </row>
    <row r="24" spans="1:32">
      <c r="A24" s="115" t="s">
        <v>255</v>
      </c>
      <c r="B24" s="115"/>
      <c r="C24" s="116" t="s">
        <v>223</v>
      </c>
      <c r="D24" s="115" t="s">
        <v>247</v>
      </c>
      <c r="E24" s="115" t="s">
        <v>259</v>
      </c>
      <c r="F24" s="115" t="s">
        <v>41</v>
      </c>
      <c r="G24" s="115">
        <v>8</v>
      </c>
      <c r="H24" s="115" t="s">
        <v>225</v>
      </c>
      <c r="I24" s="115" t="s">
        <v>81</v>
      </c>
      <c r="J24" s="115" t="s">
        <v>249</v>
      </c>
      <c r="K24" s="115" t="s">
        <v>227</v>
      </c>
      <c r="L24" s="115">
        <v>100</v>
      </c>
      <c r="M24" s="115" t="s">
        <v>56</v>
      </c>
      <c r="N24" s="115">
        <v>1</v>
      </c>
      <c r="O24" s="115" t="s">
        <v>38</v>
      </c>
      <c r="P24" s="120" t="s">
        <v>256</v>
      </c>
      <c r="Q24" s="115" t="s">
        <v>56</v>
      </c>
      <c r="R24" s="115">
        <v>2</v>
      </c>
      <c r="S24" s="115" t="s">
        <v>34</v>
      </c>
      <c r="T24" s="115" t="s">
        <v>34</v>
      </c>
      <c r="U24" s="115" t="s">
        <v>34</v>
      </c>
      <c r="V24" s="115" t="s">
        <v>34</v>
      </c>
      <c r="W24" s="115" t="s">
        <v>34</v>
      </c>
      <c r="X24" s="115" t="s">
        <v>34</v>
      </c>
      <c r="Y24" s="115" t="s">
        <v>34</v>
      </c>
      <c r="Z24" s="115" t="s">
        <v>34</v>
      </c>
      <c r="AA24" s="115">
        <v>4</v>
      </c>
      <c r="AB24" s="115">
        <v>6</v>
      </c>
      <c r="AC24" s="115"/>
      <c r="AD24" s="115">
        <v>20</v>
      </c>
      <c r="AE24" s="118">
        <v>6</v>
      </c>
      <c r="AF24" s="115">
        <v>1</v>
      </c>
    </row>
    <row r="25" spans="1:32">
      <c r="A25" s="115" t="s">
        <v>255</v>
      </c>
      <c r="B25" s="115"/>
      <c r="C25" s="116" t="s">
        <v>223</v>
      </c>
      <c r="D25" s="115" t="s">
        <v>247</v>
      </c>
      <c r="E25" s="115" t="s">
        <v>260</v>
      </c>
      <c r="F25" s="115" t="s">
        <v>41</v>
      </c>
      <c r="G25" s="115">
        <v>8</v>
      </c>
      <c r="H25" s="115" t="s">
        <v>225</v>
      </c>
      <c r="I25" s="115" t="s">
        <v>81</v>
      </c>
      <c r="J25" s="115" t="s">
        <v>249</v>
      </c>
      <c r="K25" s="115" t="s">
        <v>227</v>
      </c>
      <c r="L25" s="115">
        <v>100</v>
      </c>
      <c r="M25" s="115" t="s">
        <v>56</v>
      </c>
      <c r="N25" s="115">
        <v>1</v>
      </c>
      <c r="O25" s="115" t="s">
        <v>38</v>
      </c>
      <c r="P25" s="120" t="s">
        <v>256</v>
      </c>
      <c r="Q25" s="115" t="s">
        <v>56</v>
      </c>
      <c r="R25" s="115">
        <v>2</v>
      </c>
      <c r="S25" s="115" t="s">
        <v>34</v>
      </c>
      <c r="T25" s="115" t="s">
        <v>34</v>
      </c>
      <c r="U25" s="115" t="s">
        <v>34</v>
      </c>
      <c r="V25" s="115" t="s">
        <v>34</v>
      </c>
      <c r="W25" s="115" t="s">
        <v>34</v>
      </c>
      <c r="X25" s="115" t="s">
        <v>34</v>
      </c>
      <c r="Y25" s="115" t="s">
        <v>34</v>
      </c>
      <c r="Z25" s="115" t="s">
        <v>34</v>
      </c>
      <c r="AA25" s="115">
        <v>4</v>
      </c>
      <c r="AB25" s="115">
        <v>6</v>
      </c>
      <c r="AC25" s="115"/>
      <c r="AD25" s="115">
        <v>20</v>
      </c>
      <c r="AE25" s="118">
        <v>7</v>
      </c>
      <c r="AF25" s="115">
        <v>1</v>
      </c>
    </row>
    <row r="26" spans="1:32">
      <c r="A26" s="115" t="s">
        <v>261</v>
      </c>
      <c r="B26" s="115"/>
      <c r="C26" s="116" t="s">
        <v>223</v>
      </c>
      <c r="D26" s="115" t="s">
        <v>240</v>
      </c>
      <c r="E26" s="115" t="s">
        <v>34</v>
      </c>
      <c r="F26" s="115" t="s">
        <v>41</v>
      </c>
      <c r="G26" s="115">
        <v>8</v>
      </c>
      <c r="H26" s="115" t="s">
        <v>225</v>
      </c>
      <c r="I26" s="115" t="s">
        <v>81</v>
      </c>
      <c r="J26" s="115" t="s">
        <v>249</v>
      </c>
      <c r="K26" s="115" t="s">
        <v>227</v>
      </c>
      <c r="L26" s="115">
        <v>100</v>
      </c>
      <c r="M26" s="115" t="s">
        <v>56</v>
      </c>
      <c r="N26" s="115">
        <v>1</v>
      </c>
      <c r="O26" s="115" t="s">
        <v>38</v>
      </c>
      <c r="P26" s="120" t="s">
        <v>256</v>
      </c>
      <c r="Q26" s="115" t="s">
        <v>56</v>
      </c>
      <c r="R26" s="115">
        <v>2</v>
      </c>
      <c r="S26" s="115" t="s">
        <v>34</v>
      </c>
      <c r="T26" s="115" t="s">
        <v>34</v>
      </c>
      <c r="U26" s="115" t="s">
        <v>34</v>
      </c>
      <c r="V26" s="115" t="s">
        <v>34</v>
      </c>
      <c r="W26" s="115" t="s">
        <v>34</v>
      </c>
      <c r="X26" s="115" t="s">
        <v>34</v>
      </c>
      <c r="Y26" s="115" t="s">
        <v>34</v>
      </c>
      <c r="Z26" s="115" t="s">
        <v>34</v>
      </c>
      <c r="AA26" s="115">
        <v>2</v>
      </c>
      <c r="AB26" s="115">
        <v>2</v>
      </c>
      <c r="AC26" s="115"/>
      <c r="AD26" s="115">
        <v>8</v>
      </c>
      <c r="AE26" s="118">
        <v>1</v>
      </c>
      <c r="AF26" s="115">
        <v>0</v>
      </c>
    </row>
    <row r="27" spans="1:32">
      <c r="A27" s="115" t="s">
        <v>262</v>
      </c>
      <c r="B27" s="115"/>
      <c r="C27" s="116" t="s">
        <v>223</v>
      </c>
      <c r="D27" s="115" t="s">
        <v>247</v>
      </c>
      <c r="E27" s="115" t="s">
        <v>263</v>
      </c>
      <c r="F27" s="115" t="s">
        <v>41</v>
      </c>
      <c r="G27" s="115">
        <v>8</v>
      </c>
      <c r="H27" s="115" t="s">
        <v>242</v>
      </c>
      <c r="I27" s="115" t="s">
        <v>47</v>
      </c>
      <c r="J27" s="115" t="s">
        <v>264</v>
      </c>
      <c r="K27" s="115" t="s">
        <v>243</v>
      </c>
      <c r="L27" s="115">
        <v>100</v>
      </c>
      <c r="M27" s="115" t="s">
        <v>56</v>
      </c>
      <c r="N27" s="115">
        <v>1</v>
      </c>
      <c r="O27" s="115" t="s">
        <v>66</v>
      </c>
      <c r="P27" s="119">
        <v>150</v>
      </c>
      <c r="Q27" s="115"/>
      <c r="R27" s="115">
        <v>1</v>
      </c>
      <c r="S27" s="115" t="s">
        <v>36</v>
      </c>
      <c r="T27" s="115">
        <v>20</v>
      </c>
      <c r="U27" s="115" t="s">
        <v>56</v>
      </c>
      <c r="V27" s="115">
        <v>2</v>
      </c>
      <c r="W27" s="115" t="s">
        <v>34</v>
      </c>
      <c r="X27" s="115" t="s">
        <v>34</v>
      </c>
      <c r="Y27" s="115" t="s">
        <v>34</v>
      </c>
      <c r="Z27" s="115" t="s">
        <v>34</v>
      </c>
      <c r="AA27" s="115">
        <v>2</v>
      </c>
      <c r="AB27" s="115">
        <v>2</v>
      </c>
      <c r="AC27" s="115"/>
      <c r="AD27" s="115">
        <v>8</v>
      </c>
      <c r="AE27" s="118">
        <v>1</v>
      </c>
      <c r="AF27" s="115">
        <v>0</v>
      </c>
    </row>
    <row r="28" spans="1:32">
      <c r="A28" s="115" t="s">
        <v>265</v>
      </c>
      <c r="B28" s="115"/>
      <c r="C28" s="116" t="s">
        <v>223</v>
      </c>
      <c r="D28" s="115" t="s">
        <v>247</v>
      </c>
      <c r="E28" s="115" t="s">
        <v>266</v>
      </c>
      <c r="F28" s="115" t="s">
        <v>41</v>
      </c>
      <c r="G28" s="115">
        <v>8</v>
      </c>
      <c r="H28" s="115" t="s">
        <v>225</v>
      </c>
      <c r="I28" s="115" t="s">
        <v>81</v>
      </c>
      <c r="J28" s="115" t="s">
        <v>267</v>
      </c>
      <c r="K28" s="115" t="s">
        <v>227</v>
      </c>
      <c r="L28" s="115">
        <v>90</v>
      </c>
      <c r="M28" s="115" t="s">
        <v>56</v>
      </c>
      <c r="N28" s="115">
        <v>1</v>
      </c>
      <c r="O28" s="115" t="s">
        <v>42</v>
      </c>
      <c r="P28" s="119">
        <v>65</v>
      </c>
      <c r="Q28" s="115" t="s">
        <v>56</v>
      </c>
      <c r="R28" s="115">
        <v>1</v>
      </c>
      <c r="S28" s="115" t="s">
        <v>43</v>
      </c>
      <c r="T28" s="115">
        <v>200</v>
      </c>
      <c r="U28" s="115" t="s">
        <v>56</v>
      </c>
      <c r="V28" s="115">
        <v>2</v>
      </c>
      <c r="W28" s="115" t="s">
        <v>268</v>
      </c>
      <c r="X28" s="115">
        <v>750</v>
      </c>
      <c r="Y28" s="115" t="s">
        <v>56</v>
      </c>
      <c r="Z28" s="115">
        <v>2</v>
      </c>
      <c r="AA28" s="115">
        <v>2</v>
      </c>
      <c r="AB28" s="115">
        <v>2</v>
      </c>
      <c r="AC28" s="115"/>
      <c r="AD28" s="115">
        <v>8</v>
      </c>
      <c r="AE28" s="118">
        <v>1</v>
      </c>
      <c r="AF28" s="115">
        <v>0</v>
      </c>
    </row>
    <row r="29" spans="1:32">
      <c r="A29" s="115" t="s">
        <v>269</v>
      </c>
      <c r="B29" s="115" t="s">
        <v>222</v>
      </c>
      <c r="C29" s="116" t="s">
        <v>223</v>
      </c>
      <c r="D29" s="115" t="s">
        <v>222</v>
      </c>
      <c r="E29" s="115" t="s">
        <v>270</v>
      </c>
      <c r="F29" s="115" t="s">
        <v>41</v>
      </c>
      <c r="G29" s="115">
        <v>8</v>
      </c>
      <c r="H29" s="115" t="s">
        <v>225</v>
      </c>
      <c r="I29" s="115" t="s">
        <v>81</v>
      </c>
      <c r="J29" s="115" t="s">
        <v>267</v>
      </c>
      <c r="K29" s="115" t="s">
        <v>271</v>
      </c>
      <c r="L29" s="115">
        <v>280</v>
      </c>
      <c r="M29" s="115" t="s">
        <v>56</v>
      </c>
      <c r="N29" s="115">
        <v>1</v>
      </c>
      <c r="O29" s="115" t="s">
        <v>39</v>
      </c>
      <c r="P29" s="119">
        <v>200</v>
      </c>
      <c r="Q29" s="115" t="s">
        <v>56</v>
      </c>
      <c r="R29" s="115">
        <v>1</v>
      </c>
      <c r="S29" s="115" t="s">
        <v>43</v>
      </c>
      <c r="T29" s="115">
        <v>200</v>
      </c>
      <c r="U29" s="115" t="s">
        <v>56</v>
      </c>
      <c r="V29" s="115">
        <v>2</v>
      </c>
      <c r="W29" s="115" t="s">
        <v>34</v>
      </c>
      <c r="X29" s="115" t="s">
        <v>34</v>
      </c>
      <c r="Y29" s="115" t="s">
        <v>34</v>
      </c>
      <c r="Z29" s="115" t="s">
        <v>34</v>
      </c>
      <c r="AA29" s="115">
        <v>4</v>
      </c>
      <c r="AB29" s="115">
        <v>4</v>
      </c>
      <c r="AC29" s="115"/>
      <c r="AD29" s="115">
        <v>8</v>
      </c>
      <c r="AE29" s="118">
        <v>1</v>
      </c>
      <c r="AF29" s="115">
        <v>0</v>
      </c>
    </row>
    <row r="30" spans="1:32">
      <c r="A30" s="115" t="s">
        <v>269</v>
      </c>
      <c r="B30" s="115" t="s">
        <v>272</v>
      </c>
      <c r="C30" s="116" t="s">
        <v>223</v>
      </c>
      <c r="D30" s="115" t="s">
        <v>247</v>
      </c>
      <c r="E30" s="115" t="s">
        <v>270</v>
      </c>
      <c r="F30" s="115" t="s">
        <v>41</v>
      </c>
      <c r="G30" s="115">
        <v>8</v>
      </c>
      <c r="H30" s="115" t="s">
        <v>225</v>
      </c>
      <c r="I30" s="115" t="s">
        <v>81</v>
      </c>
      <c r="J30" s="115" t="s">
        <v>249</v>
      </c>
      <c r="K30" s="115" t="s">
        <v>271</v>
      </c>
      <c r="L30" s="115">
        <v>280</v>
      </c>
      <c r="M30" s="115" t="s">
        <v>56</v>
      </c>
      <c r="N30" s="115">
        <v>1</v>
      </c>
      <c r="O30" s="115" t="s">
        <v>34</v>
      </c>
      <c r="P30" s="119">
        <v>200</v>
      </c>
      <c r="Q30" s="115" t="s">
        <v>56</v>
      </c>
      <c r="R30" s="115">
        <v>1</v>
      </c>
      <c r="S30" s="115" t="s">
        <v>34</v>
      </c>
      <c r="T30" s="115" t="s">
        <v>34</v>
      </c>
      <c r="U30" s="115" t="s">
        <v>34</v>
      </c>
      <c r="V30" s="115" t="s">
        <v>34</v>
      </c>
      <c r="W30" s="115" t="s">
        <v>37</v>
      </c>
      <c r="X30" s="115" t="s">
        <v>238</v>
      </c>
      <c r="Y30" s="115" t="s">
        <v>56</v>
      </c>
      <c r="Z30" s="115">
        <v>2</v>
      </c>
      <c r="AA30" s="115">
        <v>4</v>
      </c>
      <c r="AB30" s="115">
        <v>4</v>
      </c>
      <c r="AC30" s="115"/>
      <c r="AD30" s="115">
        <v>8</v>
      </c>
      <c r="AE30" s="118">
        <v>1</v>
      </c>
      <c r="AF30" s="115">
        <v>0</v>
      </c>
    </row>
    <row r="31" spans="1:32">
      <c r="A31" s="115" t="s">
        <v>273</v>
      </c>
      <c r="B31" s="115" t="s">
        <v>274</v>
      </c>
      <c r="C31" s="116" t="s">
        <v>223</v>
      </c>
      <c r="D31" s="115" t="s">
        <v>275</v>
      </c>
      <c r="E31" s="115" t="s">
        <v>276</v>
      </c>
      <c r="F31" s="115" t="s">
        <v>41</v>
      </c>
      <c r="G31" s="115">
        <v>8</v>
      </c>
      <c r="H31" s="115" t="s">
        <v>225</v>
      </c>
      <c r="I31" s="115" t="s">
        <v>81</v>
      </c>
      <c r="J31" s="115" t="s">
        <v>277</v>
      </c>
      <c r="K31" s="115" t="s">
        <v>227</v>
      </c>
      <c r="L31" s="115">
        <v>25</v>
      </c>
      <c r="M31" s="115" t="s">
        <v>56</v>
      </c>
      <c r="N31" s="115">
        <v>1</v>
      </c>
      <c r="O31" s="115" t="s">
        <v>34</v>
      </c>
      <c r="P31" s="115" t="s">
        <v>34</v>
      </c>
      <c r="Q31" s="115" t="s">
        <v>34</v>
      </c>
      <c r="R31" s="115" t="s">
        <v>34</v>
      </c>
      <c r="S31" s="115" t="s">
        <v>34</v>
      </c>
      <c r="T31" s="115" t="s">
        <v>34</v>
      </c>
      <c r="U31" s="115" t="s">
        <v>34</v>
      </c>
      <c r="V31" s="115" t="s">
        <v>34</v>
      </c>
      <c r="W31" s="115" t="s">
        <v>34</v>
      </c>
      <c r="X31" s="115" t="s">
        <v>34</v>
      </c>
      <c r="Y31" s="115" t="s">
        <v>34</v>
      </c>
      <c r="Z31" s="115" t="s">
        <v>34</v>
      </c>
      <c r="AA31" s="115">
        <v>1</v>
      </c>
      <c r="AB31" s="115">
        <v>1</v>
      </c>
      <c r="AC31" s="115"/>
      <c r="AD31" s="115">
        <v>2</v>
      </c>
      <c r="AE31" s="118">
        <v>1</v>
      </c>
      <c r="AF31" s="115">
        <v>0</v>
      </c>
    </row>
    <row r="32" spans="1:32">
      <c r="A32" s="115" t="s">
        <v>273</v>
      </c>
      <c r="B32" s="115" t="s">
        <v>278</v>
      </c>
      <c r="C32" s="116" t="s">
        <v>223</v>
      </c>
      <c r="D32" s="115" t="s">
        <v>247</v>
      </c>
      <c r="E32" s="115" t="s">
        <v>279</v>
      </c>
      <c r="F32" s="115" t="s">
        <v>41</v>
      </c>
      <c r="G32" s="115">
        <v>8</v>
      </c>
      <c r="H32" s="115" t="s">
        <v>225</v>
      </c>
      <c r="I32" s="115" t="s">
        <v>81</v>
      </c>
      <c r="J32" s="115" t="s">
        <v>277</v>
      </c>
      <c r="K32" s="115" t="s">
        <v>227</v>
      </c>
      <c r="L32" s="115">
        <v>25</v>
      </c>
      <c r="M32" s="115" t="s">
        <v>56</v>
      </c>
      <c r="N32" s="115">
        <v>1</v>
      </c>
      <c r="O32" s="115" t="s">
        <v>34</v>
      </c>
      <c r="P32" s="115" t="s">
        <v>34</v>
      </c>
      <c r="Q32" s="115" t="s">
        <v>34</v>
      </c>
      <c r="R32" s="115" t="s">
        <v>34</v>
      </c>
      <c r="S32" s="115" t="s">
        <v>34</v>
      </c>
      <c r="T32" s="115" t="s">
        <v>34</v>
      </c>
      <c r="U32" s="115" t="s">
        <v>34</v>
      </c>
      <c r="V32" s="115" t="s">
        <v>34</v>
      </c>
      <c r="W32" s="115" t="s">
        <v>34</v>
      </c>
      <c r="X32" s="115" t="s">
        <v>34</v>
      </c>
      <c r="Y32" s="115" t="s">
        <v>34</v>
      </c>
      <c r="Z32" s="115" t="s">
        <v>34</v>
      </c>
      <c r="AA32" s="115">
        <v>2</v>
      </c>
      <c r="AB32" s="115">
        <v>2</v>
      </c>
      <c r="AC32" s="115"/>
      <c r="AD32" s="115">
        <v>8</v>
      </c>
      <c r="AE32" s="118">
        <v>1</v>
      </c>
      <c r="AF32" s="115">
        <v>1</v>
      </c>
    </row>
    <row r="33" spans="1:32">
      <c r="A33" s="115" t="s">
        <v>273</v>
      </c>
      <c r="B33" s="115" t="s">
        <v>278</v>
      </c>
      <c r="C33" s="116" t="s">
        <v>223</v>
      </c>
      <c r="D33" s="115" t="s">
        <v>247</v>
      </c>
      <c r="E33" s="115" t="s">
        <v>280</v>
      </c>
      <c r="F33" s="115" t="s">
        <v>41</v>
      </c>
      <c r="G33" s="115">
        <v>8</v>
      </c>
      <c r="H33" s="115" t="s">
        <v>225</v>
      </c>
      <c r="I33" s="115" t="s">
        <v>81</v>
      </c>
      <c r="J33" s="115" t="s">
        <v>277</v>
      </c>
      <c r="K33" s="115" t="s">
        <v>227</v>
      </c>
      <c r="L33" s="115">
        <v>25</v>
      </c>
      <c r="M33" s="115" t="s">
        <v>56</v>
      </c>
      <c r="N33" s="115">
        <v>1</v>
      </c>
      <c r="O33" s="115" t="s">
        <v>34</v>
      </c>
      <c r="P33" s="115" t="s">
        <v>34</v>
      </c>
      <c r="Q33" s="115" t="s">
        <v>34</v>
      </c>
      <c r="R33" s="115" t="s">
        <v>34</v>
      </c>
      <c r="S33" s="115" t="s">
        <v>34</v>
      </c>
      <c r="T33" s="115" t="s">
        <v>34</v>
      </c>
      <c r="U33" s="115" t="s">
        <v>34</v>
      </c>
      <c r="V33" s="115" t="s">
        <v>34</v>
      </c>
      <c r="W33" s="115" t="s">
        <v>34</v>
      </c>
      <c r="X33" s="115" t="s">
        <v>34</v>
      </c>
      <c r="Y33" s="115" t="s">
        <v>34</v>
      </c>
      <c r="Z33" s="115" t="s">
        <v>34</v>
      </c>
      <c r="AA33" s="115">
        <v>4</v>
      </c>
      <c r="AB33" s="115">
        <v>4</v>
      </c>
      <c r="AC33" s="115"/>
      <c r="AD33" s="115">
        <v>8</v>
      </c>
      <c r="AE33" s="118">
        <v>1</v>
      </c>
      <c r="AF33" s="115">
        <v>1</v>
      </c>
    </row>
    <row r="34" spans="1:32">
      <c r="A34" s="115" t="s">
        <v>281</v>
      </c>
      <c r="B34" s="115" t="s">
        <v>282</v>
      </c>
      <c r="C34" s="116" t="s">
        <v>223</v>
      </c>
      <c r="D34" s="115" t="s">
        <v>247</v>
      </c>
      <c r="E34" s="115" t="s">
        <v>283</v>
      </c>
      <c r="F34" s="115" t="s">
        <v>41</v>
      </c>
      <c r="G34" s="115">
        <v>8</v>
      </c>
      <c r="H34" s="115" t="s">
        <v>242</v>
      </c>
      <c r="I34" s="115" t="s">
        <v>47</v>
      </c>
      <c r="J34" s="115" t="s">
        <v>284</v>
      </c>
      <c r="K34" s="115" t="s">
        <v>243</v>
      </c>
      <c r="L34" s="115">
        <v>120</v>
      </c>
      <c r="M34" s="115" t="s">
        <v>56</v>
      </c>
      <c r="N34" s="115">
        <v>1</v>
      </c>
      <c r="O34" s="115" t="s">
        <v>49</v>
      </c>
      <c r="P34" s="119">
        <v>1024</v>
      </c>
      <c r="Q34" s="115" t="s">
        <v>56</v>
      </c>
      <c r="R34" s="115">
        <v>1</v>
      </c>
      <c r="S34" s="115" t="s">
        <v>44</v>
      </c>
      <c r="T34" s="115" t="s">
        <v>238</v>
      </c>
      <c r="U34" s="115" t="s">
        <v>56</v>
      </c>
      <c r="V34" s="115">
        <v>2</v>
      </c>
      <c r="W34" s="115" t="s">
        <v>34</v>
      </c>
      <c r="X34" s="115" t="s">
        <v>34</v>
      </c>
      <c r="Y34" s="115" t="s">
        <v>34</v>
      </c>
      <c r="Z34" s="115" t="s">
        <v>34</v>
      </c>
      <c r="AA34" s="115">
        <v>2</v>
      </c>
      <c r="AB34" s="115">
        <v>2</v>
      </c>
      <c r="AC34" s="115"/>
      <c r="AD34" s="115">
        <v>8</v>
      </c>
      <c r="AE34" s="118">
        <v>1</v>
      </c>
      <c r="AF34" s="115">
        <v>0</v>
      </c>
    </row>
    <row r="35" spans="1:32">
      <c r="A35" s="115" t="s">
        <v>281</v>
      </c>
      <c r="B35" s="115" t="s">
        <v>282</v>
      </c>
      <c r="C35" s="116" t="s">
        <v>223</v>
      </c>
      <c r="D35" s="115" t="s">
        <v>247</v>
      </c>
      <c r="E35" s="115" t="s">
        <v>231</v>
      </c>
      <c r="F35" s="115" t="s">
        <v>41</v>
      </c>
      <c r="G35" s="115">
        <v>8</v>
      </c>
      <c r="H35" s="115" t="s">
        <v>242</v>
      </c>
      <c r="I35" s="115" t="s">
        <v>47</v>
      </c>
      <c r="J35" s="115" t="s">
        <v>284</v>
      </c>
      <c r="K35" s="115" t="s">
        <v>243</v>
      </c>
      <c r="L35" s="115">
        <v>120</v>
      </c>
      <c r="M35" s="115" t="s">
        <v>56</v>
      </c>
      <c r="N35" s="115">
        <v>1</v>
      </c>
      <c r="O35" s="115" t="s">
        <v>49</v>
      </c>
      <c r="P35" s="119">
        <v>2049</v>
      </c>
      <c r="Q35" s="115" t="s">
        <v>56</v>
      </c>
      <c r="R35" s="115">
        <v>1</v>
      </c>
      <c r="S35" s="115" t="s">
        <v>44</v>
      </c>
      <c r="T35" s="115" t="s">
        <v>238</v>
      </c>
      <c r="U35" s="115" t="s">
        <v>56</v>
      </c>
      <c r="V35" s="115">
        <v>2</v>
      </c>
      <c r="W35" s="115" t="s">
        <v>34</v>
      </c>
      <c r="X35" s="115" t="s">
        <v>34</v>
      </c>
      <c r="Y35" s="115" t="s">
        <v>34</v>
      </c>
      <c r="Z35" s="115" t="s">
        <v>34</v>
      </c>
      <c r="AA35" s="115">
        <v>6</v>
      </c>
      <c r="AB35" s="115">
        <v>8</v>
      </c>
      <c r="AC35" s="115"/>
      <c r="AD35" s="115">
        <v>32</v>
      </c>
      <c r="AE35" s="118">
        <v>1</v>
      </c>
      <c r="AF35" s="115">
        <v>0</v>
      </c>
    </row>
    <row r="36" spans="1:32">
      <c r="A36" s="115" t="s">
        <v>285</v>
      </c>
      <c r="B36" s="115"/>
      <c r="C36" s="116" t="s">
        <v>223</v>
      </c>
      <c r="D36" s="115" t="s">
        <v>286</v>
      </c>
      <c r="E36" s="115" t="s">
        <v>224</v>
      </c>
      <c r="F36" s="115" t="s">
        <v>41</v>
      </c>
      <c r="G36" s="115">
        <v>8</v>
      </c>
      <c r="H36" s="115" t="s">
        <v>225</v>
      </c>
      <c r="I36" s="115" t="s">
        <v>81</v>
      </c>
      <c r="J36" s="115" t="s">
        <v>284</v>
      </c>
      <c r="K36" s="115" t="s">
        <v>227</v>
      </c>
      <c r="L36" s="115">
        <v>90</v>
      </c>
      <c r="M36" s="115" t="s">
        <v>56</v>
      </c>
      <c r="N36" s="115">
        <v>1</v>
      </c>
      <c r="O36" s="115" t="s">
        <v>34</v>
      </c>
      <c r="P36" s="115" t="s">
        <v>34</v>
      </c>
      <c r="Q36" s="115" t="s">
        <v>34</v>
      </c>
      <c r="R36" s="115" t="s">
        <v>34</v>
      </c>
      <c r="S36" s="115" t="s">
        <v>34</v>
      </c>
      <c r="T36" s="115" t="s">
        <v>34</v>
      </c>
      <c r="U36" s="115" t="s">
        <v>34</v>
      </c>
      <c r="V36" s="115" t="s">
        <v>34</v>
      </c>
      <c r="W36" s="115" t="s">
        <v>34</v>
      </c>
      <c r="X36" s="115" t="s">
        <v>34</v>
      </c>
      <c r="Y36" s="115" t="s">
        <v>34</v>
      </c>
      <c r="Z36" s="115" t="s">
        <v>34</v>
      </c>
      <c r="AA36" s="115">
        <v>2</v>
      </c>
      <c r="AB36" s="115">
        <v>2</v>
      </c>
      <c r="AC36" s="115"/>
      <c r="AD36" s="115">
        <v>8</v>
      </c>
      <c r="AE36" s="118">
        <v>1</v>
      </c>
      <c r="AF36" s="115">
        <v>0</v>
      </c>
    </row>
    <row r="37" spans="1:32">
      <c r="A37" s="115" t="s">
        <v>285</v>
      </c>
      <c r="B37" s="115"/>
      <c r="C37" s="116" t="s">
        <v>223</v>
      </c>
      <c r="D37" s="115" t="s">
        <v>286</v>
      </c>
      <c r="E37" s="115" t="s">
        <v>231</v>
      </c>
      <c r="F37" s="115" t="s">
        <v>41</v>
      </c>
      <c r="G37" s="115">
        <v>8</v>
      </c>
      <c r="H37" s="115" t="s">
        <v>225</v>
      </c>
      <c r="I37" s="115" t="s">
        <v>81</v>
      </c>
      <c r="J37" s="115" t="s">
        <v>284</v>
      </c>
      <c r="K37" s="115" t="s">
        <v>227</v>
      </c>
      <c r="L37" s="115">
        <v>90</v>
      </c>
      <c r="M37" s="115" t="s">
        <v>56</v>
      </c>
      <c r="N37" s="115">
        <v>1</v>
      </c>
      <c r="O37" s="115" t="s">
        <v>34</v>
      </c>
      <c r="P37" s="115" t="s">
        <v>34</v>
      </c>
      <c r="Q37" s="115" t="s">
        <v>34</v>
      </c>
      <c r="R37" s="115" t="s">
        <v>34</v>
      </c>
      <c r="S37" s="115" t="s">
        <v>34</v>
      </c>
      <c r="T37" s="115" t="s">
        <v>34</v>
      </c>
      <c r="U37" s="115" t="s">
        <v>34</v>
      </c>
      <c r="V37" s="115" t="s">
        <v>34</v>
      </c>
      <c r="W37" s="115" t="s">
        <v>34</v>
      </c>
      <c r="X37" s="115" t="s">
        <v>34</v>
      </c>
      <c r="Y37" s="115" t="s">
        <v>34</v>
      </c>
      <c r="Z37" s="115" t="s">
        <v>34</v>
      </c>
      <c r="AA37" s="115">
        <v>2</v>
      </c>
      <c r="AB37" s="115">
        <v>2</v>
      </c>
      <c r="AC37" s="115"/>
      <c r="AD37" s="115">
        <v>8</v>
      </c>
      <c r="AE37" s="118">
        <v>1</v>
      </c>
      <c r="AF37" s="115">
        <v>0</v>
      </c>
    </row>
    <row r="38" spans="1:32">
      <c r="A38" s="115" t="s">
        <v>285</v>
      </c>
      <c r="B38" s="115"/>
      <c r="C38" s="116" t="s">
        <v>223</v>
      </c>
      <c r="D38" s="115" t="s">
        <v>286</v>
      </c>
      <c r="E38" s="115" t="s">
        <v>232</v>
      </c>
      <c r="F38" s="115" t="s">
        <v>41</v>
      </c>
      <c r="G38" s="115">
        <v>8</v>
      </c>
      <c r="H38" s="115" t="s">
        <v>225</v>
      </c>
      <c r="I38" s="115" t="s">
        <v>81</v>
      </c>
      <c r="J38" s="115" t="s">
        <v>284</v>
      </c>
      <c r="K38" s="115" t="s">
        <v>227</v>
      </c>
      <c r="L38" s="115">
        <v>90</v>
      </c>
      <c r="M38" s="115" t="s">
        <v>56</v>
      </c>
      <c r="N38" s="115">
        <v>1</v>
      </c>
      <c r="O38" s="115" t="s">
        <v>34</v>
      </c>
      <c r="P38" s="115" t="s">
        <v>34</v>
      </c>
      <c r="Q38" s="115" t="s">
        <v>34</v>
      </c>
      <c r="R38" s="115" t="s">
        <v>34</v>
      </c>
      <c r="S38" s="115" t="s">
        <v>34</v>
      </c>
      <c r="T38" s="115" t="s">
        <v>34</v>
      </c>
      <c r="U38" s="115" t="s">
        <v>34</v>
      </c>
      <c r="V38" s="115" t="s">
        <v>34</v>
      </c>
      <c r="W38" s="115" t="s">
        <v>34</v>
      </c>
      <c r="X38" s="115" t="s">
        <v>34</v>
      </c>
      <c r="Y38" s="115" t="s">
        <v>34</v>
      </c>
      <c r="Z38" s="115" t="s">
        <v>34</v>
      </c>
      <c r="AA38" s="115">
        <v>2</v>
      </c>
      <c r="AB38" s="115">
        <v>2</v>
      </c>
      <c r="AC38" s="115"/>
      <c r="AD38" s="115">
        <v>8</v>
      </c>
      <c r="AE38" s="118">
        <v>1</v>
      </c>
      <c r="AF38" s="115">
        <v>0</v>
      </c>
    </row>
    <row r="39" spans="1:32">
      <c r="A39" s="115" t="s">
        <v>285</v>
      </c>
      <c r="B39" s="115"/>
      <c r="C39" s="116" t="s">
        <v>223</v>
      </c>
      <c r="D39" s="115" t="s">
        <v>286</v>
      </c>
      <c r="E39" s="115" t="s">
        <v>233</v>
      </c>
      <c r="F39" s="115" t="s">
        <v>235</v>
      </c>
      <c r="G39" s="115"/>
      <c r="H39" s="115"/>
      <c r="I39" s="115" t="s">
        <v>287</v>
      </c>
      <c r="J39" s="115"/>
      <c r="K39" s="115"/>
      <c r="L39" s="115" t="s">
        <v>34</v>
      </c>
      <c r="M39" s="115" t="s">
        <v>34</v>
      </c>
      <c r="N39" s="115"/>
      <c r="O39" s="115"/>
      <c r="P39" s="119"/>
      <c r="Q39" s="115"/>
      <c r="R39" s="115"/>
      <c r="S39" s="115"/>
      <c r="T39" s="115"/>
      <c r="U39" s="115"/>
      <c r="V39" s="115"/>
      <c r="W39" s="115"/>
      <c r="X39" s="115"/>
      <c r="Y39" s="115"/>
      <c r="Z39" s="115"/>
      <c r="AA39" s="115">
        <v>2</v>
      </c>
      <c r="AB39" s="115">
        <v>2</v>
      </c>
      <c r="AC39" s="115"/>
      <c r="AD39" s="115">
        <v>8</v>
      </c>
      <c r="AE39" s="118">
        <v>1</v>
      </c>
      <c r="AF39" s="115">
        <v>0</v>
      </c>
    </row>
    <row r="40" spans="1:32">
      <c r="A40" s="115" t="s">
        <v>285</v>
      </c>
      <c r="B40" s="115"/>
      <c r="C40" s="116" t="s">
        <v>223</v>
      </c>
      <c r="D40" s="115" t="s">
        <v>286</v>
      </c>
      <c r="E40" s="115" t="s">
        <v>288</v>
      </c>
      <c r="F40" s="115" t="s">
        <v>235</v>
      </c>
      <c r="G40" s="115"/>
      <c r="H40" s="115"/>
      <c r="I40" s="115" t="s">
        <v>287</v>
      </c>
      <c r="J40" s="115"/>
      <c r="K40" s="115"/>
      <c r="L40" s="115" t="s">
        <v>34</v>
      </c>
      <c r="M40" s="115" t="s">
        <v>34</v>
      </c>
      <c r="N40" s="115"/>
      <c r="O40" s="115"/>
      <c r="P40" s="119"/>
      <c r="Q40" s="115"/>
      <c r="R40" s="115"/>
      <c r="S40" s="115"/>
      <c r="T40" s="115"/>
      <c r="U40" s="115"/>
      <c r="V40" s="115"/>
      <c r="W40" s="115"/>
      <c r="X40" s="115"/>
      <c r="Y40" s="115"/>
      <c r="Z40" s="115"/>
      <c r="AA40" s="115">
        <v>2</v>
      </c>
      <c r="AB40" s="115">
        <v>2</v>
      </c>
      <c r="AC40" s="115"/>
      <c r="AD40" s="115">
        <v>8</v>
      </c>
      <c r="AE40" s="118">
        <v>1</v>
      </c>
      <c r="AF40" s="115">
        <v>0</v>
      </c>
    </row>
    <row r="41" spans="1:32">
      <c r="A41" s="115" t="s">
        <v>289</v>
      </c>
      <c r="B41" s="115"/>
      <c r="C41" s="116" t="s">
        <v>223</v>
      </c>
      <c r="D41" s="115" t="s">
        <v>290</v>
      </c>
      <c r="E41" s="115" t="s">
        <v>291</v>
      </c>
      <c r="F41" s="115" t="s">
        <v>41</v>
      </c>
      <c r="G41" s="115">
        <v>8</v>
      </c>
      <c r="H41" s="115" t="s">
        <v>225</v>
      </c>
      <c r="I41" s="115" t="s">
        <v>292</v>
      </c>
      <c r="J41" s="115" t="s">
        <v>267</v>
      </c>
      <c r="K41" s="115" t="s">
        <v>227</v>
      </c>
      <c r="L41" s="115">
        <v>90</v>
      </c>
      <c r="M41" s="115" t="s">
        <v>56</v>
      </c>
      <c r="N41" s="115">
        <v>1</v>
      </c>
      <c r="O41" s="115" t="s">
        <v>42</v>
      </c>
      <c r="P41" s="119">
        <v>60</v>
      </c>
      <c r="Q41" s="115" t="s">
        <v>56</v>
      </c>
      <c r="R41" s="115">
        <v>1</v>
      </c>
      <c r="S41" s="115" t="s">
        <v>27</v>
      </c>
      <c r="T41" s="119" t="s">
        <v>238</v>
      </c>
      <c r="U41" s="115" t="s">
        <v>56</v>
      </c>
      <c r="V41" s="115">
        <v>2</v>
      </c>
      <c r="W41" s="115" t="s">
        <v>37</v>
      </c>
      <c r="X41" s="115" t="s">
        <v>238</v>
      </c>
      <c r="Y41" s="115" t="s">
        <v>56</v>
      </c>
      <c r="Z41" s="115">
        <v>2</v>
      </c>
      <c r="AA41" s="115">
        <v>2</v>
      </c>
      <c r="AB41" s="115">
        <v>2</v>
      </c>
      <c r="AC41" s="115"/>
      <c r="AD41" s="115">
        <v>8</v>
      </c>
      <c r="AE41" s="118">
        <v>1</v>
      </c>
      <c r="AF41" s="115">
        <v>0</v>
      </c>
    </row>
    <row r="42" spans="1:32">
      <c r="A42" s="115" t="s">
        <v>293</v>
      </c>
      <c r="B42" s="115"/>
      <c r="C42" s="116" t="s">
        <v>223</v>
      </c>
      <c r="D42" s="115" t="s">
        <v>247</v>
      </c>
      <c r="E42" s="115" t="s">
        <v>246</v>
      </c>
      <c r="F42" s="115" t="s">
        <v>41</v>
      </c>
      <c r="G42" s="115">
        <v>8</v>
      </c>
      <c r="H42" s="115" t="s">
        <v>242</v>
      </c>
      <c r="I42" s="115" t="s">
        <v>47</v>
      </c>
      <c r="J42" s="115" t="s">
        <v>294</v>
      </c>
      <c r="K42" s="115" t="s">
        <v>243</v>
      </c>
      <c r="L42" s="115">
        <v>100</v>
      </c>
      <c r="M42" s="115" t="s">
        <v>56</v>
      </c>
      <c r="N42" s="115">
        <v>1</v>
      </c>
      <c r="O42" s="115" t="s">
        <v>34</v>
      </c>
      <c r="P42" s="115" t="s">
        <v>34</v>
      </c>
      <c r="Q42" s="115" t="s">
        <v>34</v>
      </c>
      <c r="R42" s="115" t="s">
        <v>34</v>
      </c>
      <c r="S42" s="115" t="s">
        <v>34</v>
      </c>
      <c r="T42" s="115" t="s">
        <v>34</v>
      </c>
      <c r="U42" s="115" t="s">
        <v>34</v>
      </c>
      <c r="V42" s="115" t="s">
        <v>34</v>
      </c>
      <c r="W42" s="115" t="s">
        <v>34</v>
      </c>
      <c r="X42" s="115" t="s">
        <v>34</v>
      </c>
      <c r="Y42" s="115" t="s">
        <v>34</v>
      </c>
      <c r="Z42" s="115" t="s">
        <v>34</v>
      </c>
      <c r="AA42" s="115">
        <v>1</v>
      </c>
      <c r="AB42" s="115">
        <v>1</v>
      </c>
      <c r="AC42" s="115"/>
      <c r="AD42" s="115">
        <v>4</v>
      </c>
      <c r="AE42" s="118">
        <v>1</v>
      </c>
      <c r="AF42" s="115">
        <v>0</v>
      </c>
    </row>
    <row r="43" spans="1:32">
      <c r="A43" s="115" t="s">
        <v>295</v>
      </c>
      <c r="B43" s="115"/>
      <c r="C43" s="116"/>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5"/>
      <c r="AB43" s="115"/>
      <c r="AC43" s="115"/>
      <c r="AD43" s="115"/>
      <c r="AE43" s="118"/>
      <c r="AF43" s="115"/>
    </row>
    <row r="44" spans="1:32">
      <c r="A44" s="115" t="s">
        <v>296</v>
      </c>
      <c r="B44" s="115"/>
      <c r="C44" s="116" t="s">
        <v>223</v>
      </c>
      <c r="D44" s="115" t="s">
        <v>247</v>
      </c>
      <c r="E44" s="115" t="s">
        <v>297</v>
      </c>
      <c r="F44" s="115" t="s">
        <v>41</v>
      </c>
      <c r="G44" s="115">
        <v>8</v>
      </c>
      <c r="H44" s="115" t="s">
        <v>225</v>
      </c>
      <c r="I44" s="115" t="s">
        <v>81</v>
      </c>
      <c r="J44" s="115" t="s">
        <v>298</v>
      </c>
      <c r="K44" s="115" t="s">
        <v>299</v>
      </c>
      <c r="L44" s="115">
        <v>25</v>
      </c>
      <c r="M44" s="115" t="s">
        <v>56</v>
      </c>
      <c r="N44" s="115">
        <v>1</v>
      </c>
      <c r="O44" s="115" t="s">
        <v>34</v>
      </c>
      <c r="P44" s="115" t="s">
        <v>34</v>
      </c>
      <c r="Q44" s="115" t="s">
        <v>34</v>
      </c>
      <c r="R44" s="115" t="s">
        <v>34</v>
      </c>
      <c r="S44" s="115" t="s">
        <v>34</v>
      </c>
      <c r="T44" s="115" t="s">
        <v>34</v>
      </c>
      <c r="U44" s="115" t="s">
        <v>34</v>
      </c>
      <c r="V44" s="115" t="s">
        <v>34</v>
      </c>
      <c r="W44" s="115" t="s">
        <v>34</v>
      </c>
      <c r="X44" s="115" t="s">
        <v>34</v>
      </c>
      <c r="Y44" s="115" t="s">
        <v>34</v>
      </c>
      <c r="Z44" s="115" t="s">
        <v>34</v>
      </c>
      <c r="AA44" s="115">
        <v>1</v>
      </c>
      <c r="AB44" s="115">
        <v>1</v>
      </c>
      <c r="AC44" s="115"/>
      <c r="AD44" s="115">
        <v>1</v>
      </c>
      <c r="AE44" s="118">
        <v>1</v>
      </c>
      <c r="AF44" s="115">
        <v>0</v>
      </c>
    </row>
    <row r="45" spans="1:32">
      <c r="A45" s="115" t="s">
        <v>300</v>
      </c>
      <c r="B45" s="115"/>
      <c r="C45" s="116" t="s">
        <v>223</v>
      </c>
      <c r="D45" s="115" t="s">
        <v>290</v>
      </c>
      <c r="E45" s="115" t="s">
        <v>283</v>
      </c>
      <c r="F45" s="115" t="s">
        <v>41</v>
      </c>
      <c r="G45" s="115">
        <v>8</v>
      </c>
      <c r="H45" s="115" t="s">
        <v>242</v>
      </c>
      <c r="I45" s="115" t="s">
        <v>47</v>
      </c>
      <c r="J45" s="115" t="s">
        <v>267</v>
      </c>
      <c r="K45" s="115" t="s">
        <v>243</v>
      </c>
      <c r="L45" s="115">
        <v>100</v>
      </c>
      <c r="M45" s="115" t="s">
        <v>56</v>
      </c>
      <c r="N45" s="115">
        <v>1</v>
      </c>
      <c r="O45" s="115" t="s">
        <v>66</v>
      </c>
      <c r="P45" s="115">
        <v>300</v>
      </c>
      <c r="Q45" s="115" t="s">
        <v>56</v>
      </c>
      <c r="R45" s="115">
        <v>1</v>
      </c>
      <c r="S45" s="115" t="s">
        <v>36</v>
      </c>
      <c r="T45" s="115">
        <v>750</v>
      </c>
      <c r="U45" s="115" t="s">
        <v>56</v>
      </c>
      <c r="V45" s="115">
        <v>2</v>
      </c>
      <c r="W45" s="115" t="s">
        <v>301</v>
      </c>
      <c r="X45" s="115" t="s">
        <v>302</v>
      </c>
      <c r="Y45" s="115" t="s">
        <v>56</v>
      </c>
      <c r="Z45" s="115">
        <v>4</v>
      </c>
      <c r="AA45" s="115">
        <v>4</v>
      </c>
      <c r="AB45" s="115">
        <v>4</v>
      </c>
      <c r="AC45" s="115"/>
      <c r="AD45" s="115">
        <v>16</v>
      </c>
      <c r="AE45" s="118">
        <v>1</v>
      </c>
      <c r="AF45" s="115">
        <v>0</v>
      </c>
    </row>
    <row r="46" spans="1:32">
      <c r="A46" s="115" t="s">
        <v>303</v>
      </c>
      <c r="B46" s="115" t="s">
        <v>222</v>
      </c>
      <c r="C46" s="116" t="s">
        <v>223</v>
      </c>
      <c r="D46" s="115" t="s">
        <v>222</v>
      </c>
      <c r="E46" s="115" t="s">
        <v>304</v>
      </c>
      <c r="F46" s="115" t="s">
        <v>41</v>
      </c>
      <c r="G46" s="115">
        <v>8</v>
      </c>
      <c r="H46" s="115" t="s">
        <v>225</v>
      </c>
      <c r="I46" s="115" t="s">
        <v>305</v>
      </c>
      <c r="J46" s="115" t="s">
        <v>267</v>
      </c>
      <c r="K46" s="115" t="s">
        <v>299</v>
      </c>
      <c r="L46" s="115">
        <v>50</v>
      </c>
      <c r="M46" s="115" t="s">
        <v>56</v>
      </c>
      <c r="N46" s="115">
        <v>1</v>
      </c>
      <c r="O46" s="115" t="s">
        <v>39</v>
      </c>
      <c r="P46" s="119" t="s">
        <v>306</v>
      </c>
      <c r="Q46" s="115" t="s">
        <v>56</v>
      </c>
      <c r="R46" s="115">
        <v>1</v>
      </c>
      <c r="S46" s="115" t="s">
        <v>27</v>
      </c>
      <c r="T46" s="119" t="s">
        <v>307</v>
      </c>
      <c r="U46" s="115" t="s">
        <v>56</v>
      </c>
      <c r="V46" s="115">
        <v>2</v>
      </c>
      <c r="W46" s="115"/>
      <c r="X46" s="115"/>
      <c r="Y46" s="115"/>
      <c r="Z46" s="115"/>
      <c r="AA46" s="115">
        <v>4</v>
      </c>
      <c r="AB46" s="115">
        <v>2</v>
      </c>
      <c r="AC46" s="115"/>
      <c r="AD46" s="115">
        <v>6</v>
      </c>
      <c r="AE46" s="118">
        <v>1</v>
      </c>
      <c r="AF46" s="115">
        <v>0</v>
      </c>
    </row>
    <row r="47" spans="1:32">
      <c r="A47" s="115" t="s">
        <v>303</v>
      </c>
      <c r="B47" s="115" t="s">
        <v>222</v>
      </c>
      <c r="C47" s="116" t="s">
        <v>223</v>
      </c>
      <c r="D47" s="115" t="s">
        <v>222</v>
      </c>
      <c r="E47" s="115" t="s">
        <v>233</v>
      </c>
      <c r="F47" s="115" t="s">
        <v>41</v>
      </c>
      <c r="G47" s="115">
        <v>8</v>
      </c>
      <c r="H47" s="115" t="s">
        <v>225</v>
      </c>
      <c r="I47" s="115" t="s">
        <v>305</v>
      </c>
      <c r="J47" s="115" t="s">
        <v>267</v>
      </c>
      <c r="K47" s="115" t="s">
        <v>299</v>
      </c>
      <c r="L47" s="115">
        <v>50</v>
      </c>
      <c r="M47" s="115" t="s">
        <v>56</v>
      </c>
      <c r="N47" s="115">
        <v>1</v>
      </c>
      <c r="O47" s="115" t="s">
        <v>39</v>
      </c>
      <c r="P47" s="119" t="s">
        <v>306</v>
      </c>
      <c r="Q47" s="115" t="s">
        <v>56</v>
      </c>
      <c r="R47" s="115">
        <v>1</v>
      </c>
      <c r="S47" s="115" t="s">
        <v>27</v>
      </c>
      <c r="T47" s="119" t="s">
        <v>307</v>
      </c>
      <c r="U47" s="115" t="s">
        <v>56</v>
      </c>
      <c r="V47" s="115">
        <v>2</v>
      </c>
      <c r="W47" s="115"/>
      <c r="X47" s="115"/>
      <c r="Y47" s="115"/>
      <c r="Z47" s="115"/>
      <c r="AA47" s="115">
        <v>4</v>
      </c>
      <c r="AB47" s="115">
        <v>4</v>
      </c>
      <c r="AC47" s="115"/>
      <c r="AD47" s="115">
        <v>8</v>
      </c>
      <c r="AE47" s="118">
        <v>1</v>
      </c>
      <c r="AF47" s="115">
        <v>0</v>
      </c>
    </row>
    <row r="48" spans="1:32">
      <c r="A48" s="115" t="s">
        <v>303</v>
      </c>
      <c r="B48" s="115" t="s">
        <v>222</v>
      </c>
      <c r="C48" s="116" t="s">
        <v>223</v>
      </c>
      <c r="D48" s="115" t="s">
        <v>222</v>
      </c>
      <c r="E48" s="115" t="s">
        <v>308</v>
      </c>
      <c r="F48" s="115" t="s">
        <v>41</v>
      </c>
      <c r="G48" s="115">
        <v>8</v>
      </c>
      <c r="H48" s="115" t="s">
        <v>225</v>
      </c>
      <c r="I48" s="115" t="s">
        <v>305</v>
      </c>
      <c r="J48" s="115" t="s">
        <v>267</v>
      </c>
      <c r="K48" s="115" t="s">
        <v>299</v>
      </c>
      <c r="L48" s="115">
        <v>50</v>
      </c>
      <c r="M48" s="115" t="s">
        <v>56</v>
      </c>
      <c r="N48" s="115">
        <v>1</v>
      </c>
      <c r="O48" s="115" t="s">
        <v>39</v>
      </c>
      <c r="P48" s="119" t="s">
        <v>306</v>
      </c>
      <c r="Q48" s="115" t="s">
        <v>56</v>
      </c>
      <c r="R48" s="115">
        <v>1</v>
      </c>
      <c r="S48" s="115" t="s">
        <v>27</v>
      </c>
      <c r="T48" s="119" t="s">
        <v>307</v>
      </c>
      <c r="U48" s="115" t="s">
        <v>56</v>
      </c>
      <c r="V48" s="115">
        <v>2</v>
      </c>
      <c r="W48" s="115"/>
      <c r="X48" s="115"/>
      <c r="Y48" s="115"/>
      <c r="Z48" s="115"/>
      <c r="AA48" s="115">
        <v>4</v>
      </c>
      <c r="AB48" s="115">
        <v>4</v>
      </c>
      <c r="AC48" s="115"/>
      <c r="AD48" s="115">
        <v>8</v>
      </c>
      <c r="AE48" s="118">
        <v>1</v>
      </c>
      <c r="AF48" s="115">
        <v>0</v>
      </c>
    </row>
    <row r="49" spans="1:32">
      <c r="A49" s="115" t="s">
        <v>303</v>
      </c>
      <c r="B49" s="115" t="s">
        <v>222</v>
      </c>
      <c r="C49" s="116" t="s">
        <v>223</v>
      </c>
      <c r="D49" s="115" t="s">
        <v>222</v>
      </c>
      <c r="E49" s="115" t="s">
        <v>309</v>
      </c>
      <c r="F49" s="115" t="s">
        <v>41</v>
      </c>
      <c r="G49" s="115">
        <v>8</v>
      </c>
      <c r="H49" s="115" t="s">
        <v>225</v>
      </c>
      <c r="I49" s="115" t="s">
        <v>305</v>
      </c>
      <c r="J49" s="115" t="s">
        <v>267</v>
      </c>
      <c r="K49" s="115" t="s">
        <v>299</v>
      </c>
      <c r="L49" s="115">
        <v>50</v>
      </c>
      <c r="M49" s="115" t="s">
        <v>56</v>
      </c>
      <c r="N49" s="115">
        <v>1</v>
      </c>
      <c r="O49" s="115" t="s">
        <v>39</v>
      </c>
      <c r="P49" s="119" t="s">
        <v>306</v>
      </c>
      <c r="Q49" s="115" t="s">
        <v>56</v>
      </c>
      <c r="R49" s="115">
        <v>1</v>
      </c>
      <c r="S49" s="115" t="s">
        <v>27</v>
      </c>
      <c r="T49" s="119" t="s">
        <v>307</v>
      </c>
      <c r="U49" s="115" t="s">
        <v>56</v>
      </c>
      <c r="V49" s="115">
        <v>2</v>
      </c>
      <c r="W49" s="115"/>
      <c r="X49" s="115"/>
      <c r="Y49" s="115"/>
      <c r="Z49" s="115"/>
      <c r="AA49" s="115">
        <v>6</v>
      </c>
      <c r="AB49" s="115">
        <v>6</v>
      </c>
      <c r="AC49" s="115"/>
      <c r="AD49" s="115">
        <v>16</v>
      </c>
      <c r="AE49" s="118">
        <v>1</v>
      </c>
      <c r="AF49" s="115">
        <v>0</v>
      </c>
    </row>
    <row r="50" spans="1:32">
      <c r="A50" s="115" t="s">
        <v>303</v>
      </c>
      <c r="B50" s="115" t="s">
        <v>222</v>
      </c>
      <c r="C50" s="116" t="s">
        <v>223</v>
      </c>
      <c r="D50" s="115" t="s">
        <v>222</v>
      </c>
      <c r="E50" s="115" t="s">
        <v>310</v>
      </c>
      <c r="F50" s="115" t="s">
        <v>41</v>
      </c>
      <c r="G50" s="115">
        <v>8</v>
      </c>
      <c r="H50" s="115" t="s">
        <v>225</v>
      </c>
      <c r="I50" s="115" t="s">
        <v>305</v>
      </c>
      <c r="J50" s="115" t="s">
        <v>267</v>
      </c>
      <c r="K50" s="115" t="s">
        <v>299</v>
      </c>
      <c r="L50" s="115">
        <v>50</v>
      </c>
      <c r="M50" s="115" t="s">
        <v>56</v>
      </c>
      <c r="N50" s="115">
        <v>1</v>
      </c>
      <c r="O50" s="115" t="s">
        <v>39</v>
      </c>
      <c r="P50" s="119" t="s">
        <v>306</v>
      </c>
      <c r="Q50" s="115" t="s">
        <v>56</v>
      </c>
      <c r="R50" s="115">
        <v>1</v>
      </c>
      <c r="S50" s="115" t="s">
        <v>27</v>
      </c>
      <c r="T50" s="119" t="s">
        <v>307</v>
      </c>
      <c r="U50" s="115" t="s">
        <v>56</v>
      </c>
      <c r="V50" s="115">
        <v>2</v>
      </c>
      <c r="W50" s="115"/>
      <c r="X50" s="115"/>
      <c r="Y50" s="115"/>
      <c r="Z50" s="115"/>
      <c r="AA50" s="115">
        <v>12</v>
      </c>
      <c r="AB50" s="115">
        <v>12</v>
      </c>
      <c r="AC50" s="115"/>
      <c r="AD50" s="115">
        <v>32</v>
      </c>
      <c r="AE50" s="118">
        <v>1</v>
      </c>
      <c r="AF50" s="115">
        <v>0</v>
      </c>
    </row>
    <row r="51" spans="1:32">
      <c r="A51" s="115" t="s">
        <v>303</v>
      </c>
      <c r="B51" s="115" t="s">
        <v>311</v>
      </c>
      <c r="C51" s="116" t="s">
        <v>223</v>
      </c>
      <c r="D51" s="115" t="s">
        <v>247</v>
      </c>
      <c r="E51" s="115" t="s">
        <v>304</v>
      </c>
      <c r="F51" s="115" t="s">
        <v>41</v>
      </c>
      <c r="G51" s="115">
        <v>8</v>
      </c>
      <c r="H51" s="115" t="s">
        <v>225</v>
      </c>
      <c r="I51" s="115" t="s">
        <v>305</v>
      </c>
      <c r="J51" s="115" t="s">
        <v>249</v>
      </c>
      <c r="K51" s="115" t="s">
        <v>299</v>
      </c>
      <c r="L51" s="115">
        <v>50</v>
      </c>
      <c r="M51" s="115" t="s">
        <v>56</v>
      </c>
      <c r="N51" s="115">
        <v>1</v>
      </c>
      <c r="O51" s="115" t="s">
        <v>38</v>
      </c>
      <c r="P51" s="119">
        <v>600</v>
      </c>
      <c r="Q51" s="115" t="s">
        <v>56</v>
      </c>
      <c r="R51" s="115">
        <v>2</v>
      </c>
      <c r="S51" s="115" t="s">
        <v>40</v>
      </c>
      <c r="T51" s="119" t="s">
        <v>312</v>
      </c>
      <c r="U51" s="115" t="s">
        <v>45</v>
      </c>
      <c r="V51" s="115">
        <v>2</v>
      </c>
      <c r="W51" s="115" t="s">
        <v>50</v>
      </c>
      <c r="X51" s="115" t="s">
        <v>313</v>
      </c>
      <c r="Y51" s="115" t="s">
        <v>45</v>
      </c>
      <c r="Z51" s="115">
        <v>4</v>
      </c>
      <c r="AA51" s="115">
        <v>2</v>
      </c>
      <c r="AB51" s="115">
        <v>2</v>
      </c>
      <c r="AC51" s="115"/>
      <c r="AD51" s="115">
        <v>12</v>
      </c>
      <c r="AE51" s="118">
        <v>1</v>
      </c>
      <c r="AF51" s="115">
        <v>1</v>
      </c>
    </row>
    <row r="52" spans="1:32">
      <c r="A52" s="115" t="s">
        <v>303</v>
      </c>
      <c r="B52" s="115" t="s">
        <v>311</v>
      </c>
      <c r="C52" s="116" t="s">
        <v>223</v>
      </c>
      <c r="D52" s="115" t="s">
        <v>247</v>
      </c>
      <c r="E52" s="115" t="s">
        <v>233</v>
      </c>
      <c r="F52" s="115" t="s">
        <v>41</v>
      </c>
      <c r="G52" s="115">
        <v>8</v>
      </c>
      <c r="H52" s="115" t="s">
        <v>225</v>
      </c>
      <c r="I52" s="115" t="s">
        <v>305</v>
      </c>
      <c r="J52" s="115" t="s">
        <v>249</v>
      </c>
      <c r="K52" s="115" t="s">
        <v>299</v>
      </c>
      <c r="L52" s="115">
        <v>50</v>
      </c>
      <c r="M52" s="115" t="s">
        <v>56</v>
      </c>
      <c r="N52" s="115">
        <v>1</v>
      </c>
      <c r="O52" s="115" t="s">
        <v>38</v>
      </c>
      <c r="P52" s="119">
        <v>600</v>
      </c>
      <c r="Q52" s="115" t="s">
        <v>56</v>
      </c>
      <c r="R52" s="115">
        <v>2</v>
      </c>
      <c r="S52" s="115" t="s">
        <v>40</v>
      </c>
      <c r="T52" s="119" t="s">
        <v>312</v>
      </c>
      <c r="U52" s="115" t="s">
        <v>45</v>
      </c>
      <c r="V52" s="115">
        <v>2</v>
      </c>
      <c r="W52" s="115" t="s">
        <v>50</v>
      </c>
      <c r="X52" s="115" t="s">
        <v>313</v>
      </c>
      <c r="Y52" s="115" t="s">
        <v>45</v>
      </c>
      <c r="Z52" s="115">
        <v>4</v>
      </c>
      <c r="AA52" s="115">
        <v>2</v>
      </c>
      <c r="AB52" s="115">
        <v>2</v>
      </c>
      <c r="AC52" s="115"/>
      <c r="AD52" s="115">
        <v>12</v>
      </c>
      <c r="AE52" s="118">
        <v>1</v>
      </c>
      <c r="AF52" s="115">
        <v>1</v>
      </c>
    </row>
    <row r="53" spans="1:32">
      <c r="A53" s="115" t="s">
        <v>303</v>
      </c>
      <c r="B53" s="115" t="s">
        <v>311</v>
      </c>
      <c r="C53" s="116" t="s">
        <v>223</v>
      </c>
      <c r="D53" s="115" t="s">
        <v>247</v>
      </c>
      <c r="E53" s="115" t="s">
        <v>314</v>
      </c>
      <c r="F53" s="115" t="s">
        <v>41</v>
      </c>
      <c r="G53" s="115">
        <v>8</v>
      </c>
      <c r="H53" s="115" t="s">
        <v>225</v>
      </c>
      <c r="I53" s="115" t="s">
        <v>305</v>
      </c>
      <c r="J53" s="115" t="s">
        <v>249</v>
      </c>
      <c r="K53" s="115" t="s">
        <v>299</v>
      </c>
      <c r="L53" s="115">
        <v>50</v>
      </c>
      <c r="M53" s="115" t="s">
        <v>56</v>
      </c>
      <c r="N53" s="115">
        <v>1</v>
      </c>
      <c r="O53" s="115" t="s">
        <v>38</v>
      </c>
      <c r="P53" s="119">
        <v>600</v>
      </c>
      <c r="Q53" s="115" t="s">
        <v>45</v>
      </c>
      <c r="R53" s="115">
        <v>2</v>
      </c>
      <c r="S53" s="115" t="s">
        <v>40</v>
      </c>
      <c r="T53" s="119" t="s">
        <v>312</v>
      </c>
      <c r="U53" s="115" t="s">
        <v>45</v>
      </c>
      <c r="V53" s="115">
        <v>2</v>
      </c>
      <c r="W53" s="115" t="s">
        <v>50</v>
      </c>
      <c r="X53" s="115" t="s">
        <v>313</v>
      </c>
      <c r="Y53" s="115" t="s">
        <v>45</v>
      </c>
      <c r="Z53" s="115">
        <v>4</v>
      </c>
      <c r="AA53" s="115">
        <v>2</v>
      </c>
      <c r="AB53" s="115">
        <v>2</v>
      </c>
      <c r="AC53" s="115"/>
      <c r="AD53" s="115">
        <v>12</v>
      </c>
      <c r="AE53" s="118">
        <v>2</v>
      </c>
      <c r="AF53" s="115">
        <v>1</v>
      </c>
    </row>
    <row r="54" spans="1:32">
      <c r="A54" s="115" t="s">
        <v>303</v>
      </c>
      <c r="B54" s="115" t="s">
        <v>311</v>
      </c>
      <c r="C54" s="116" t="s">
        <v>223</v>
      </c>
      <c r="D54" s="115" t="s">
        <v>247</v>
      </c>
      <c r="E54" s="115" t="s">
        <v>315</v>
      </c>
      <c r="F54" s="115" t="s">
        <v>41</v>
      </c>
      <c r="G54" s="115">
        <v>8</v>
      </c>
      <c r="H54" s="115" t="s">
        <v>225</v>
      </c>
      <c r="I54" s="115" t="s">
        <v>305</v>
      </c>
      <c r="J54" s="115" t="s">
        <v>249</v>
      </c>
      <c r="K54" s="115" t="s">
        <v>299</v>
      </c>
      <c r="L54" s="115">
        <v>50</v>
      </c>
      <c r="M54" s="115" t="s">
        <v>56</v>
      </c>
      <c r="N54" s="115">
        <v>1</v>
      </c>
      <c r="O54" s="115" t="s">
        <v>38</v>
      </c>
      <c r="P54" s="119">
        <v>600</v>
      </c>
      <c r="Q54" s="115" t="s">
        <v>45</v>
      </c>
      <c r="R54" s="115">
        <v>2</v>
      </c>
      <c r="S54" s="115" t="s">
        <v>40</v>
      </c>
      <c r="T54" s="119" t="s">
        <v>312</v>
      </c>
      <c r="U54" s="115" t="s">
        <v>45</v>
      </c>
      <c r="V54" s="115">
        <v>2</v>
      </c>
      <c r="W54" s="115" t="s">
        <v>50</v>
      </c>
      <c r="X54" s="115" t="s">
        <v>313</v>
      </c>
      <c r="Y54" s="115" t="s">
        <v>45</v>
      </c>
      <c r="Z54" s="115">
        <v>4</v>
      </c>
      <c r="AA54" s="115">
        <v>2</v>
      </c>
      <c r="AB54" s="115">
        <v>2</v>
      </c>
      <c r="AC54" s="115"/>
      <c r="AD54" s="115">
        <v>12</v>
      </c>
      <c r="AE54" s="118">
        <v>3</v>
      </c>
      <c r="AF54" s="115">
        <v>1</v>
      </c>
    </row>
    <row r="55" spans="1:32">
      <c r="A55" s="115" t="s">
        <v>303</v>
      </c>
      <c r="B55" s="115" t="s">
        <v>311</v>
      </c>
      <c r="C55" s="116" t="s">
        <v>223</v>
      </c>
      <c r="D55" s="115" t="s">
        <v>247</v>
      </c>
      <c r="E55" s="115" t="s">
        <v>316</v>
      </c>
      <c r="F55" s="115" t="s">
        <v>41</v>
      </c>
      <c r="G55" s="115">
        <v>8</v>
      </c>
      <c r="H55" s="115" t="s">
        <v>225</v>
      </c>
      <c r="I55" s="115" t="s">
        <v>305</v>
      </c>
      <c r="J55" s="115" t="s">
        <v>249</v>
      </c>
      <c r="K55" s="115" t="s">
        <v>299</v>
      </c>
      <c r="L55" s="115">
        <v>50</v>
      </c>
      <c r="M55" s="115" t="s">
        <v>56</v>
      </c>
      <c r="N55" s="115">
        <v>1</v>
      </c>
      <c r="O55" s="115" t="s">
        <v>38</v>
      </c>
      <c r="P55" s="119">
        <v>600</v>
      </c>
      <c r="Q55" s="115" t="s">
        <v>45</v>
      </c>
      <c r="R55" s="115">
        <v>2</v>
      </c>
      <c r="S55" s="115" t="s">
        <v>40</v>
      </c>
      <c r="T55" s="119" t="s">
        <v>312</v>
      </c>
      <c r="U55" s="115" t="s">
        <v>45</v>
      </c>
      <c r="V55" s="115">
        <v>2</v>
      </c>
      <c r="W55" s="115" t="s">
        <v>50</v>
      </c>
      <c r="X55" s="115" t="s">
        <v>313</v>
      </c>
      <c r="Y55" s="115" t="s">
        <v>45</v>
      </c>
      <c r="Z55" s="115">
        <v>4</v>
      </c>
      <c r="AA55" s="115">
        <v>2</v>
      </c>
      <c r="AB55" s="115">
        <v>2</v>
      </c>
      <c r="AC55" s="115"/>
      <c r="AD55" s="115">
        <v>12</v>
      </c>
      <c r="AE55" s="118">
        <v>4</v>
      </c>
      <c r="AF55" s="115">
        <v>1</v>
      </c>
    </row>
    <row r="56" spans="1:32">
      <c r="A56" s="115" t="s">
        <v>317</v>
      </c>
      <c r="B56" s="115" t="s">
        <v>318</v>
      </c>
      <c r="C56" s="116" t="s">
        <v>223</v>
      </c>
      <c r="D56" s="115" t="s">
        <v>247</v>
      </c>
      <c r="E56" s="115"/>
      <c r="F56" s="115" t="s">
        <v>41</v>
      </c>
      <c r="G56" s="115">
        <v>8</v>
      </c>
      <c r="H56" s="115" t="s">
        <v>225</v>
      </c>
      <c r="I56" s="115" t="s">
        <v>305</v>
      </c>
      <c r="J56" s="115" t="s">
        <v>249</v>
      </c>
      <c r="K56" s="115" t="s">
        <v>299</v>
      </c>
      <c r="L56" s="115">
        <v>80</v>
      </c>
      <c r="M56" s="115" t="s">
        <v>56</v>
      </c>
      <c r="N56" s="115">
        <v>1</v>
      </c>
      <c r="O56" s="115" t="s">
        <v>38</v>
      </c>
      <c r="P56" s="119">
        <v>600</v>
      </c>
      <c r="Q56" s="115" t="s">
        <v>56</v>
      </c>
      <c r="R56" s="115">
        <v>2</v>
      </c>
      <c r="S56" s="115" t="s">
        <v>40</v>
      </c>
      <c r="T56" s="115" t="s">
        <v>238</v>
      </c>
      <c r="U56" s="115" t="s">
        <v>56</v>
      </c>
      <c r="V56" s="115"/>
      <c r="W56" s="115" t="s">
        <v>34</v>
      </c>
      <c r="X56" s="115" t="s">
        <v>34</v>
      </c>
      <c r="Y56" s="115" t="s">
        <v>34</v>
      </c>
      <c r="Z56" s="115" t="s">
        <v>34</v>
      </c>
      <c r="AA56" s="115">
        <v>2</v>
      </c>
      <c r="AB56" s="115">
        <v>2</v>
      </c>
      <c r="AC56" s="115"/>
      <c r="AD56" s="115">
        <v>4</v>
      </c>
      <c r="AE56" s="118">
        <v>1</v>
      </c>
      <c r="AF56" s="115">
        <v>0</v>
      </c>
    </row>
    <row r="57" spans="1:32">
      <c r="A57" s="115" t="s">
        <v>319</v>
      </c>
      <c r="B57" s="115" t="s">
        <v>318</v>
      </c>
      <c r="C57" s="116" t="s">
        <v>223</v>
      </c>
      <c r="D57" s="115" t="s">
        <v>247</v>
      </c>
      <c r="E57" s="115"/>
      <c r="F57" s="115" t="s">
        <v>41</v>
      </c>
      <c r="G57" s="115">
        <v>8</v>
      </c>
      <c r="H57" s="115" t="s">
        <v>225</v>
      </c>
      <c r="I57" s="115" t="s">
        <v>305</v>
      </c>
      <c r="J57" s="115" t="s">
        <v>249</v>
      </c>
      <c r="K57" s="115" t="s">
        <v>299</v>
      </c>
      <c r="L57" s="115">
        <v>80</v>
      </c>
      <c r="M57" s="115" t="s">
        <v>56</v>
      </c>
      <c r="N57" s="115">
        <v>1</v>
      </c>
      <c r="O57" s="115" t="s">
        <v>38</v>
      </c>
      <c r="P57" s="119">
        <v>600</v>
      </c>
      <c r="Q57" s="115" t="s">
        <v>56</v>
      </c>
      <c r="R57" s="115">
        <v>2</v>
      </c>
      <c r="S57" s="115" t="s">
        <v>40</v>
      </c>
      <c r="T57" s="115" t="s">
        <v>238</v>
      </c>
      <c r="U57" s="115" t="s">
        <v>56</v>
      </c>
      <c r="V57" s="115"/>
      <c r="W57" s="115" t="s">
        <v>34</v>
      </c>
      <c r="X57" s="115" t="s">
        <v>34</v>
      </c>
      <c r="Y57" s="115" t="s">
        <v>34</v>
      </c>
      <c r="Z57" s="115" t="s">
        <v>34</v>
      </c>
      <c r="AA57" s="115">
        <v>2</v>
      </c>
      <c r="AB57" s="115">
        <v>2</v>
      </c>
      <c r="AC57" s="115"/>
      <c r="AD57" s="115">
        <v>4</v>
      </c>
      <c r="AE57" s="118">
        <v>1</v>
      </c>
      <c r="AF57" s="115">
        <v>0</v>
      </c>
    </row>
    <row r="58" spans="1:32">
      <c r="A58" s="115" t="s">
        <v>320</v>
      </c>
      <c r="B58" s="115"/>
      <c r="C58" s="116" t="s">
        <v>223</v>
      </c>
      <c r="D58" s="115" t="s">
        <v>247</v>
      </c>
      <c r="E58" s="115" t="s">
        <v>308</v>
      </c>
      <c r="F58" s="115" t="s">
        <v>41</v>
      </c>
      <c r="G58" s="115">
        <v>8</v>
      </c>
      <c r="H58" s="115" t="s">
        <v>225</v>
      </c>
      <c r="I58" s="115" t="s">
        <v>305</v>
      </c>
      <c r="J58" s="115" t="s">
        <v>249</v>
      </c>
      <c r="K58" s="115" t="s">
        <v>299</v>
      </c>
      <c r="L58" s="115">
        <v>50</v>
      </c>
      <c r="M58" s="115" t="s">
        <v>56</v>
      </c>
      <c r="N58" s="115">
        <v>1</v>
      </c>
      <c r="O58" s="115" t="s">
        <v>34</v>
      </c>
      <c r="P58" s="115" t="s">
        <v>34</v>
      </c>
      <c r="Q58" s="115" t="s">
        <v>34</v>
      </c>
      <c r="R58" s="115" t="s">
        <v>34</v>
      </c>
      <c r="S58" s="115" t="s">
        <v>34</v>
      </c>
      <c r="T58" s="115" t="s">
        <v>34</v>
      </c>
      <c r="U58" s="115" t="s">
        <v>34</v>
      </c>
      <c r="V58" s="115" t="s">
        <v>34</v>
      </c>
      <c r="W58" s="115" t="s">
        <v>34</v>
      </c>
      <c r="X58" s="115" t="s">
        <v>34</v>
      </c>
      <c r="Y58" s="115" t="s">
        <v>34</v>
      </c>
      <c r="Z58" s="115" t="s">
        <v>34</v>
      </c>
      <c r="AA58" s="115">
        <v>4</v>
      </c>
      <c r="AB58" s="115">
        <v>4</v>
      </c>
      <c r="AC58" s="115"/>
      <c r="AD58" s="115">
        <v>4</v>
      </c>
      <c r="AE58" s="118">
        <v>1</v>
      </c>
      <c r="AF58" s="115">
        <v>0</v>
      </c>
    </row>
    <row r="59" spans="1:32">
      <c r="A59" s="115" t="s">
        <v>321</v>
      </c>
      <c r="B59" s="115"/>
      <c r="C59" s="116" t="s">
        <v>223</v>
      </c>
      <c r="D59" s="115" t="s">
        <v>247</v>
      </c>
      <c r="E59" s="115" t="s">
        <v>322</v>
      </c>
      <c r="F59" s="115" t="s">
        <v>41</v>
      </c>
      <c r="G59" s="115">
        <v>7</v>
      </c>
      <c r="H59" s="115" t="s">
        <v>242</v>
      </c>
      <c r="I59" s="115" t="s">
        <v>54</v>
      </c>
      <c r="J59" s="115" t="s">
        <v>323</v>
      </c>
      <c r="K59" s="115"/>
      <c r="L59" s="115">
        <v>80</v>
      </c>
      <c r="M59" s="115"/>
      <c r="N59" s="115"/>
      <c r="O59" s="115"/>
      <c r="P59" s="115"/>
      <c r="Q59" s="115"/>
      <c r="R59" s="115"/>
      <c r="S59" s="115"/>
      <c r="T59" s="115"/>
      <c r="U59" s="115"/>
      <c r="V59" s="115"/>
      <c r="W59" s="115"/>
      <c r="X59" s="115"/>
      <c r="Y59" s="115"/>
      <c r="Z59" s="115"/>
      <c r="AA59" s="115">
        <v>4</v>
      </c>
      <c r="AB59" s="115">
        <v>4</v>
      </c>
      <c r="AC59" s="115"/>
      <c r="AD59" s="115">
        <v>8</v>
      </c>
      <c r="AE59" s="118">
        <v>1</v>
      </c>
      <c r="AF59" s="115">
        <v>0</v>
      </c>
    </row>
    <row r="60" spans="1:32">
      <c r="A60" s="115" t="s">
        <v>324</v>
      </c>
      <c r="B60" s="115" t="s">
        <v>325</v>
      </c>
      <c r="C60" s="116" t="s">
        <v>223</v>
      </c>
      <c r="D60" s="115" t="s">
        <v>326</v>
      </c>
      <c r="E60" s="115" t="s">
        <v>327</v>
      </c>
      <c r="F60" s="115"/>
      <c r="G60" s="115"/>
      <c r="H60" s="115"/>
      <c r="I60" s="115"/>
      <c r="J60" s="115"/>
      <c r="K60" s="115"/>
      <c r="L60" s="115">
        <v>100</v>
      </c>
      <c r="M60" s="115"/>
      <c r="N60" s="115"/>
      <c r="O60" s="115"/>
      <c r="P60" s="115"/>
      <c r="Q60" s="115"/>
      <c r="R60" s="115"/>
      <c r="S60" s="115"/>
      <c r="T60" s="115"/>
      <c r="U60" s="115"/>
      <c r="V60" s="115"/>
      <c r="W60" s="115"/>
      <c r="X60" s="115"/>
      <c r="Y60" s="115"/>
      <c r="Z60" s="115"/>
      <c r="AA60" s="115">
        <v>2</v>
      </c>
      <c r="AB60" s="115">
        <v>2</v>
      </c>
      <c r="AC60" s="115"/>
      <c r="AD60" s="115">
        <v>4</v>
      </c>
      <c r="AE60" s="118">
        <v>1</v>
      </c>
      <c r="AF60" s="115">
        <v>0</v>
      </c>
    </row>
    <row r="61" spans="1:32">
      <c r="A61" s="115" t="s">
        <v>328</v>
      </c>
      <c r="B61" s="115"/>
      <c r="C61" s="116" t="s">
        <v>223</v>
      </c>
      <c r="D61" s="115" t="s">
        <v>329</v>
      </c>
      <c r="E61" s="115"/>
      <c r="F61" s="115" t="s">
        <v>41</v>
      </c>
      <c r="G61" s="115">
        <v>7</v>
      </c>
      <c r="H61" s="115" t="s">
        <v>225</v>
      </c>
      <c r="I61" s="115" t="s">
        <v>65</v>
      </c>
      <c r="J61" s="115"/>
      <c r="K61" s="115" t="s">
        <v>299</v>
      </c>
      <c r="L61" s="115">
        <v>40</v>
      </c>
      <c r="M61" s="115" t="s">
        <v>56</v>
      </c>
      <c r="N61" s="115">
        <v>1</v>
      </c>
      <c r="O61" s="115" t="s">
        <v>330</v>
      </c>
      <c r="P61" s="115">
        <v>400</v>
      </c>
      <c r="Q61" s="115" t="s">
        <v>34</v>
      </c>
      <c r="R61" s="115" t="s">
        <v>34</v>
      </c>
      <c r="S61" s="115" t="s">
        <v>34</v>
      </c>
      <c r="T61" s="115" t="s">
        <v>34</v>
      </c>
      <c r="U61" s="115" t="s">
        <v>34</v>
      </c>
      <c r="V61" s="115" t="s">
        <v>34</v>
      </c>
      <c r="W61" s="115" t="s">
        <v>34</v>
      </c>
      <c r="X61" s="115" t="s">
        <v>34</v>
      </c>
      <c r="Y61" s="115" t="s">
        <v>34</v>
      </c>
      <c r="Z61" s="115" t="s">
        <v>34</v>
      </c>
      <c r="AA61" s="115">
        <v>4</v>
      </c>
      <c r="AB61" s="115">
        <v>4</v>
      </c>
      <c r="AC61" s="115"/>
      <c r="AD61" s="115">
        <v>8</v>
      </c>
      <c r="AE61" s="118">
        <v>1</v>
      </c>
      <c r="AF61" s="115">
        <v>0</v>
      </c>
    </row>
    <row r="62" spans="1:32">
      <c r="A62" s="115" t="s">
        <v>331</v>
      </c>
      <c r="B62" s="115"/>
      <c r="C62" s="116">
        <v>5.5</v>
      </c>
      <c r="D62" s="115" t="s">
        <v>332</v>
      </c>
      <c r="E62" s="115"/>
      <c r="F62" s="115" t="s">
        <v>41</v>
      </c>
      <c r="G62" s="115"/>
      <c r="H62" s="115"/>
      <c r="I62" s="115" t="s">
        <v>29</v>
      </c>
      <c r="J62" s="115" t="s">
        <v>333</v>
      </c>
      <c r="K62" s="115"/>
      <c r="L62" s="115">
        <v>140</v>
      </c>
      <c r="M62" s="115"/>
      <c r="N62" s="115"/>
      <c r="O62" s="115"/>
      <c r="P62" s="115"/>
      <c r="Q62" s="115"/>
      <c r="R62" s="115"/>
      <c r="S62" s="115"/>
      <c r="T62" s="115"/>
      <c r="U62" s="115"/>
      <c r="V62" s="115"/>
      <c r="W62" s="115"/>
      <c r="X62" s="115"/>
      <c r="Y62" s="115"/>
      <c r="Z62" s="115"/>
      <c r="AA62" s="115"/>
      <c r="AB62" s="115"/>
      <c r="AC62" s="115"/>
      <c r="AD62" s="115"/>
      <c r="AE62" s="118">
        <v>1</v>
      </c>
      <c r="AF62" s="115">
        <v>0</v>
      </c>
    </row>
    <row r="63" spans="1:32">
      <c r="A63" s="115" t="s">
        <v>334</v>
      </c>
      <c r="B63" s="115"/>
      <c r="C63" s="116" t="s">
        <v>335</v>
      </c>
      <c r="D63" s="115" t="s">
        <v>332</v>
      </c>
      <c r="E63" s="115" t="s">
        <v>246</v>
      </c>
      <c r="F63" s="115" t="s">
        <v>41</v>
      </c>
      <c r="G63" s="115"/>
      <c r="H63" s="115"/>
      <c r="I63" s="115" t="s">
        <v>55</v>
      </c>
      <c r="J63" s="115" t="s">
        <v>333</v>
      </c>
      <c r="K63" s="115" t="s">
        <v>243</v>
      </c>
      <c r="L63" s="115">
        <v>140</v>
      </c>
      <c r="M63" s="115" t="s">
        <v>56</v>
      </c>
      <c r="N63" s="115">
        <v>1</v>
      </c>
      <c r="O63" s="115"/>
      <c r="P63" s="115"/>
      <c r="Q63" s="115"/>
      <c r="R63" s="115"/>
      <c r="S63" s="115"/>
      <c r="T63" s="115"/>
      <c r="U63" s="115"/>
      <c r="V63" s="115"/>
      <c r="W63" s="115"/>
      <c r="X63" s="115"/>
      <c r="Y63" s="115"/>
      <c r="Z63" s="115"/>
      <c r="AA63" s="115">
        <v>2</v>
      </c>
      <c r="AB63" s="115">
        <v>2</v>
      </c>
      <c r="AC63" s="115"/>
      <c r="AD63" s="115">
        <v>8</v>
      </c>
      <c r="AE63" s="118">
        <v>1</v>
      </c>
      <c r="AF63" s="115">
        <v>0</v>
      </c>
    </row>
    <row r="64" spans="1:32">
      <c r="A64" s="115" t="s">
        <v>336</v>
      </c>
      <c r="B64" s="115"/>
      <c r="C64" s="116"/>
      <c r="D64" s="115" t="s">
        <v>332</v>
      </c>
      <c r="E64" s="115" t="s">
        <v>246</v>
      </c>
      <c r="F64" s="115" t="s">
        <v>41</v>
      </c>
      <c r="G64" s="115"/>
      <c r="H64" s="115"/>
      <c r="I64" s="115" t="s">
        <v>30</v>
      </c>
      <c r="J64" s="115" t="s">
        <v>333</v>
      </c>
      <c r="K64" s="115"/>
      <c r="L64" s="115">
        <v>10</v>
      </c>
      <c r="M64" s="115"/>
      <c r="N64" s="115"/>
      <c r="O64" s="115"/>
      <c r="P64" s="115"/>
      <c r="Q64" s="115"/>
      <c r="R64" s="115"/>
      <c r="S64" s="115"/>
      <c r="T64" s="115"/>
      <c r="U64" s="115"/>
      <c r="V64" s="115"/>
      <c r="W64" s="115"/>
      <c r="X64" s="115"/>
      <c r="Y64" s="115"/>
      <c r="Z64" s="115"/>
      <c r="AA64" s="115">
        <v>1</v>
      </c>
      <c r="AB64" s="115">
        <v>1</v>
      </c>
      <c r="AC64" s="115"/>
      <c r="AD64" s="115">
        <v>0.5</v>
      </c>
      <c r="AE64" s="118">
        <v>1</v>
      </c>
      <c r="AF64" s="115">
        <v>0</v>
      </c>
    </row>
    <row r="65" spans="1:32">
      <c r="A65" s="115" t="s">
        <v>337</v>
      </c>
      <c r="B65" s="115" t="s">
        <v>338</v>
      </c>
      <c r="C65" s="116"/>
      <c r="D65" s="115" t="s">
        <v>332</v>
      </c>
      <c r="E65" s="115" t="s">
        <v>246</v>
      </c>
      <c r="F65" s="115" t="s">
        <v>41</v>
      </c>
      <c r="G65" s="115"/>
      <c r="H65" s="115"/>
      <c r="I65" s="115" t="s">
        <v>30</v>
      </c>
      <c r="J65" s="115" t="s">
        <v>339</v>
      </c>
      <c r="K65" s="115"/>
      <c r="L65" s="115">
        <v>140</v>
      </c>
      <c r="M65" s="115"/>
      <c r="N65" s="115"/>
      <c r="O65" s="115"/>
      <c r="P65" s="115"/>
      <c r="Q65" s="115"/>
      <c r="R65" s="115"/>
      <c r="S65" s="115"/>
      <c r="T65" s="115"/>
      <c r="U65" s="115"/>
      <c r="V65" s="115"/>
      <c r="W65" s="115"/>
      <c r="X65" s="115"/>
      <c r="Y65" s="115"/>
      <c r="Z65" s="115"/>
      <c r="AA65" s="115">
        <v>2</v>
      </c>
      <c r="AB65" s="115">
        <v>2</v>
      </c>
      <c r="AC65" s="115"/>
      <c r="AD65" s="115">
        <v>7</v>
      </c>
      <c r="AE65" s="118">
        <v>1</v>
      </c>
      <c r="AF65" s="115">
        <v>0</v>
      </c>
    </row>
    <row r="66" spans="1:32">
      <c r="A66" s="115" t="s">
        <v>340</v>
      </c>
      <c r="B66" s="115" t="s">
        <v>341</v>
      </c>
      <c r="C66" s="116"/>
      <c r="D66" s="115" t="s">
        <v>332</v>
      </c>
      <c r="E66" s="115" t="s">
        <v>246</v>
      </c>
      <c r="F66" s="115" t="s">
        <v>41</v>
      </c>
      <c r="G66" s="115"/>
      <c r="H66" s="115"/>
      <c r="I66" s="115" t="s">
        <v>30</v>
      </c>
      <c r="J66" s="115" t="s">
        <v>339</v>
      </c>
      <c r="K66" s="115"/>
      <c r="L66" s="115">
        <v>160</v>
      </c>
      <c r="M66" s="115"/>
      <c r="N66" s="115"/>
      <c r="O66" s="115"/>
      <c r="P66" s="115"/>
      <c r="Q66" s="115"/>
      <c r="R66" s="115"/>
      <c r="S66" s="115"/>
      <c r="T66" s="115"/>
      <c r="U66" s="115"/>
      <c r="V66" s="115"/>
      <c r="W66" s="115"/>
      <c r="X66" s="115"/>
      <c r="Y66" s="115"/>
      <c r="Z66" s="115"/>
      <c r="AA66" s="115">
        <v>2</v>
      </c>
      <c r="AB66" s="115">
        <v>2</v>
      </c>
      <c r="AC66" s="115"/>
      <c r="AD66" s="115">
        <v>9</v>
      </c>
      <c r="AE66" s="118">
        <v>1</v>
      </c>
      <c r="AF66" s="115">
        <v>0</v>
      </c>
    </row>
    <row r="67" spans="1:32">
      <c r="A67" s="115" t="s">
        <v>342</v>
      </c>
      <c r="B67" s="115" t="s">
        <v>343</v>
      </c>
      <c r="C67" s="116">
        <v>5.5</v>
      </c>
      <c r="D67" s="115" t="s">
        <v>332</v>
      </c>
      <c r="E67" s="115" t="s">
        <v>246</v>
      </c>
      <c r="F67" s="115" t="s">
        <v>41</v>
      </c>
      <c r="G67" s="115"/>
      <c r="H67" s="115"/>
      <c r="I67" s="115" t="s">
        <v>48</v>
      </c>
      <c r="J67" s="115" t="s">
        <v>333</v>
      </c>
      <c r="K67" s="115"/>
      <c r="L67" s="115">
        <v>50</v>
      </c>
      <c r="M67" s="115"/>
      <c r="N67" s="115"/>
      <c r="O67" s="115"/>
      <c r="P67" s="115"/>
      <c r="Q67" s="115"/>
      <c r="R67" s="115"/>
      <c r="S67" s="115"/>
      <c r="T67" s="115"/>
      <c r="U67" s="115"/>
      <c r="V67" s="115"/>
      <c r="W67" s="115"/>
      <c r="X67" s="115"/>
      <c r="Y67" s="115"/>
      <c r="Z67" s="115"/>
      <c r="AA67" s="115">
        <v>1</v>
      </c>
      <c r="AB67" s="115">
        <v>1</v>
      </c>
      <c r="AC67" s="115"/>
      <c r="AD67" s="115">
        <v>2</v>
      </c>
      <c r="AE67" s="118">
        <v>1</v>
      </c>
      <c r="AF67" s="115">
        <v>0</v>
      </c>
    </row>
    <row r="68" spans="1:32">
      <c r="A68" s="115" t="s">
        <v>344</v>
      </c>
      <c r="B68" s="115" t="s">
        <v>345</v>
      </c>
      <c r="C68" s="116" t="s">
        <v>346</v>
      </c>
      <c r="D68" s="115" t="s">
        <v>326</v>
      </c>
      <c r="E68" s="115"/>
      <c r="F68" s="115"/>
      <c r="G68" s="115"/>
      <c r="H68" s="115"/>
      <c r="I68" s="115"/>
      <c r="J68" s="115"/>
      <c r="K68" s="115"/>
      <c r="L68" s="115"/>
      <c r="M68" s="115"/>
      <c r="N68" s="115"/>
      <c r="O68" s="115"/>
      <c r="P68" s="115"/>
      <c r="Q68" s="115"/>
      <c r="R68" s="115"/>
      <c r="S68" s="115"/>
      <c r="T68" s="115"/>
      <c r="U68" s="115"/>
      <c r="V68" s="115"/>
      <c r="W68" s="115"/>
      <c r="X68" s="115"/>
      <c r="Y68" s="115"/>
      <c r="Z68" s="115"/>
      <c r="AA68" s="115"/>
      <c r="AB68" s="115"/>
      <c r="AC68" s="115"/>
      <c r="AD68" s="115"/>
      <c r="AE68" s="118">
        <v>1</v>
      </c>
      <c r="AF68" s="115">
        <v>0</v>
      </c>
    </row>
    <row r="69" spans="1:32">
      <c r="A69" s="115" t="s">
        <v>347</v>
      </c>
      <c r="B69" s="115" t="s">
        <v>348</v>
      </c>
      <c r="C69" s="116"/>
      <c r="D69" s="115" t="s">
        <v>349</v>
      </c>
      <c r="E69" s="115" t="s">
        <v>350</v>
      </c>
      <c r="F69" s="115" t="s">
        <v>41</v>
      </c>
      <c r="G69" s="115"/>
      <c r="H69" s="115"/>
      <c r="I69" s="115" t="s">
        <v>48</v>
      </c>
      <c r="J69" s="115"/>
      <c r="K69" s="115"/>
      <c r="L69" s="115">
        <v>300</v>
      </c>
      <c r="M69" s="115"/>
      <c r="N69" s="115"/>
      <c r="O69" s="115"/>
      <c r="P69" s="115"/>
      <c r="Q69" s="115"/>
      <c r="R69" s="115"/>
      <c r="S69" s="115"/>
      <c r="T69" s="115"/>
      <c r="U69" s="115"/>
      <c r="V69" s="115"/>
      <c r="W69" s="115"/>
      <c r="X69" s="115"/>
      <c r="Y69" s="115"/>
      <c r="Z69" s="115"/>
      <c r="AA69" s="115">
        <v>2</v>
      </c>
      <c r="AB69" s="115">
        <v>2</v>
      </c>
      <c r="AC69" s="115"/>
      <c r="AD69" s="115">
        <v>4</v>
      </c>
      <c r="AE69" s="118">
        <v>1</v>
      </c>
      <c r="AF69" s="115">
        <v>0</v>
      </c>
    </row>
    <row r="70" spans="1:32">
      <c r="A70" s="115" t="s">
        <v>347</v>
      </c>
      <c r="B70" s="115" t="s">
        <v>348</v>
      </c>
      <c r="C70" s="116"/>
      <c r="D70" s="115" t="s">
        <v>349</v>
      </c>
      <c r="E70" s="115" t="s">
        <v>351</v>
      </c>
      <c r="F70" s="115" t="s">
        <v>41</v>
      </c>
      <c r="G70" s="115"/>
      <c r="H70" s="115"/>
      <c r="I70" s="115" t="s">
        <v>48</v>
      </c>
      <c r="J70" s="115"/>
      <c r="K70" s="115"/>
      <c r="L70" s="115">
        <v>300</v>
      </c>
      <c r="M70" s="115"/>
      <c r="N70" s="115"/>
      <c r="O70" s="115"/>
      <c r="P70" s="115"/>
      <c r="Q70" s="115"/>
      <c r="R70" s="115"/>
      <c r="S70" s="115"/>
      <c r="T70" s="115"/>
      <c r="U70" s="115"/>
      <c r="V70" s="115"/>
      <c r="W70" s="115"/>
      <c r="X70" s="115"/>
      <c r="Y70" s="115"/>
      <c r="Z70" s="115"/>
      <c r="AA70" s="115">
        <v>2</v>
      </c>
      <c r="AB70" s="115">
        <v>2</v>
      </c>
      <c r="AC70" s="115"/>
      <c r="AD70" s="115">
        <v>8</v>
      </c>
      <c r="AE70" s="118">
        <v>1</v>
      </c>
      <c r="AF70" s="115">
        <v>0</v>
      </c>
    </row>
    <row r="71" spans="1:32">
      <c r="A71" s="115" t="s">
        <v>352</v>
      </c>
      <c r="B71" s="115"/>
      <c r="C71" s="116" t="s">
        <v>223</v>
      </c>
      <c r="D71" s="115" t="s">
        <v>349</v>
      </c>
      <c r="E71" s="115" t="s">
        <v>353</v>
      </c>
      <c r="F71" s="115" t="s">
        <v>41</v>
      </c>
      <c r="G71" s="115"/>
      <c r="H71" s="115"/>
      <c r="I71" s="115" t="s">
        <v>48</v>
      </c>
      <c r="J71" s="115"/>
      <c r="K71" s="115"/>
      <c r="L71" s="115">
        <v>140</v>
      </c>
      <c r="M71" s="115"/>
      <c r="N71" s="115"/>
      <c r="O71" s="115"/>
      <c r="P71" s="115"/>
      <c r="Q71" s="115"/>
      <c r="R71" s="115"/>
      <c r="S71" s="115"/>
      <c r="T71" s="115"/>
      <c r="U71" s="115"/>
      <c r="V71" s="115"/>
      <c r="W71" s="115"/>
      <c r="X71" s="115"/>
      <c r="Y71" s="115"/>
      <c r="Z71" s="115"/>
      <c r="AA71" s="115">
        <v>2</v>
      </c>
      <c r="AB71" s="115">
        <v>2</v>
      </c>
      <c r="AC71" s="115"/>
      <c r="AD71" s="115">
        <v>6</v>
      </c>
      <c r="AE71" s="118">
        <v>1</v>
      </c>
      <c r="AF71" s="115">
        <v>0</v>
      </c>
    </row>
    <row r="72" spans="1:32">
      <c r="A72" s="115" t="s">
        <v>352</v>
      </c>
      <c r="B72" s="115"/>
      <c r="C72" s="116" t="s">
        <v>223</v>
      </c>
      <c r="D72" s="115" t="s">
        <v>349</v>
      </c>
      <c r="E72" s="115" t="s">
        <v>351</v>
      </c>
      <c r="F72" s="115" t="s">
        <v>41</v>
      </c>
      <c r="G72" s="115"/>
      <c r="H72" s="115"/>
      <c r="I72" s="115" t="s">
        <v>48</v>
      </c>
      <c r="J72" s="115"/>
      <c r="K72" s="115"/>
      <c r="L72" s="115">
        <v>240</v>
      </c>
      <c r="M72" s="115"/>
      <c r="N72" s="115"/>
      <c r="O72" s="115"/>
      <c r="P72" s="115"/>
      <c r="Q72" s="115"/>
      <c r="R72" s="115"/>
      <c r="S72" s="115"/>
      <c r="T72" s="115"/>
      <c r="U72" s="115"/>
      <c r="V72" s="115"/>
      <c r="W72" s="115"/>
      <c r="X72" s="115"/>
      <c r="Y72" s="115"/>
      <c r="Z72" s="115"/>
      <c r="AA72" s="115">
        <v>2</v>
      </c>
      <c r="AB72" s="115">
        <v>2</v>
      </c>
      <c r="AC72" s="115"/>
      <c r="AD72" s="115">
        <v>6</v>
      </c>
      <c r="AE72" s="118">
        <v>1</v>
      </c>
      <c r="AF72" s="115">
        <v>0</v>
      </c>
    </row>
    <row r="73" spans="1:32">
      <c r="A73" s="115" t="s">
        <v>352</v>
      </c>
      <c r="B73" s="115"/>
      <c r="C73" s="116" t="s">
        <v>223</v>
      </c>
      <c r="D73" s="115" t="s">
        <v>349</v>
      </c>
      <c r="E73" s="115"/>
      <c r="F73" s="115" t="s">
        <v>235</v>
      </c>
      <c r="G73" s="115"/>
      <c r="H73" s="115"/>
      <c r="I73" s="115" t="s">
        <v>32</v>
      </c>
      <c r="J73" s="115"/>
      <c r="K73" s="115"/>
      <c r="L73" s="115"/>
      <c r="M73" s="115"/>
      <c r="N73" s="115"/>
      <c r="O73" s="115"/>
      <c r="P73" s="115"/>
      <c r="Q73" s="115"/>
      <c r="R73" s="115"/>
      <c r="S73" s="115"/>
      <c r="T73" s="115"/>
      <c r="U73" s="115"/>
      <c r="V73" s="115"/>
      <c r="W73" s="115"/>
      <c r="X73" s="115"/>
      <c r="Y73" s="115"/>
      <c r="Z73" s="115"/>
      <c r="AA73" s="115"/>
      <c r="AB73" s="115"/>
      <c r="AC73" s="115"/>
      <c r="AD73" s="115"/>
      <c r="AE73" s="118">
        <v>1</v>
      </c>
      <c r="AF73" s="115">
        <v>0</v>
      </c>
    </row>
    <row r="74" spans="1:32">
      <c r="A74" s="115" t="s">
        <v>354</v>
      </c>
      <c r="B74" s="115" t="s">
        <v>355</v>
      </c>
      <c r="C74" s="116"/>
      <c r="D74" s="115" t="s">
        <v>356</v>
      </c>
      <c r="E74" s="115"/>
      <c r="F74" s="115" t="s">
        <v>41</v>
      </c>
      <c r="G74" s="115"/>
      <c r="H74" s="115"/>
      <c r="I74" s="115" t="s">
        <v>48</v>
      </c>
      <c r="J74" s="115"/>
      <c r="K74" s="115"/>
      <c r="L74" s="115">
        <v>100</v>
      </c>
      <c r="M74" s="115"/>
      <c r="N74" s="115"/>
      <c r="O74" s="115"/>
      <c r="P74" s="115"/>
      <c r="Q74" s="115"/>
      <c r="R74" s="115"/>
      <c r="S74" s="115"/>
      <c r="T74" s="115"/>
      <c r="U74" s="115"/>
      <c r="V74" s="115"/>
      <c r="W74" s="115"/>
      <c r="X74" s="115"/>
      <c r="Y74" s="115"/>
      <c r="Z74" s="115"/>
      <c r="AA74" s="115">
        <v>2</v>
      </c>
      <c r="AB74" s="115">
        <v>2</v>
      </c>
      <c r="AC74" s="115"/>
      <c r="AD74" s="115">
        <v>8</v>
      </c>
      <c r="AE74" s="118">
        <v>1</v>
      </c>
      <c r="AF74" s="115">
        <v>0</v>
      </c>
    </row>
    <row r="75" spans="1:32">
      <c r="A75" s="115" t="s">
        <v>357</v>
      </c>
      <c r="B75" s="115" t="s">
        <v>358</v>
      </c>
      <c r="C75" s="116" t="s">
        <v>359</v>
      </c>
      <c r="D75" s="115" t="s">
        <v>329</v>
      </c>
      <c r="E75" s="115" t="s">
        <v>360</v>
      </c>
      <c r="F75" s="115" t="s">
        <v>41</v>
      </c>
      <c r="G75" s="115">
        <v>7</v>
      </c>
      <c r="H75" s="115"/>
      <c r="I75" s="115" t="s">
        <v>361</v>
      </c>
      <c r="J75" s="115"/>
      <c r="K75" s="115"/>
      <c r="L75" s="115">
        <v>100</v>
      </c>
      <c r="M75" s="115"/>
      <c r="N75" s="115"/>
      <c r="O75" s="115"/>
      <c r="P75" s="115"/>
      <c r="Q75" s="115"/>
      <c r="R75" s="115"/>
      <c r="S75" s="115"/>
      <c r="T75" s="115"/>
      <c r="U75" s="115"/>
      <c r="V75" s="115"/>
      <c r="W75" s="115"/>
      <c r="X75" s="115"/>
      <c r="Y75" s="115"/>
      <c r="Z75" s="115"/>
      <c r="AA75" s="115">
        <v>2</v>
      </c>
      <c r="AB75" s="115">
        <v>2</v>
      </c>
      <c r="AC75" s="115"/>
      <c r="AD75" s="115">
        <v>8</v>
      </c>
      <c r="AE75" s="118">
        <v>1</v>
      </c>
      <c r="AF75" s="115">
        <v>0</v>
      </c>
    </row>
    <row r="76" spans="1:32">
      <c r="A76" s="115" t="s">
        <v>357</v>
      </c>
      <c r="B76" s="115" t="s">
        <v>358</v>
      </c>
      <c r="C76" s="116" t="s">
        <v>359</v>
      </c>
      <c r="D76" s="115" t="s">
        <v>329</v>
      </c>
      <c r="E76" s="115" t="s">
        <v>362</v>
      </c>
      <c r="F76" s="115" t="s">
        <v>41</v>
      </c>
      <c r="G76" s="115">
        <v>7</v>
      </c>
      <c r="H76" s="115"/>
      <c r="I76" s="115" t="s">
        <v>361</v>
      </c>
      <c r="J76" s="115"/>
      <c r="K76" s="115"/>
      <c r="L76" s="115">
        <v>100</v>
      </c>
      <c r="M76" s="115"/>
      <c r="N76" s="115"/>
      <c r="O76" s="115"/>
      <c r="P76" s="115"/>
      <c r="Q76" s="115"/>
      <c r="R76" s="115"/>
      <c r="S76" s="115"/>
      <c r="T76" s="115"/>
      <c r="U76" s="115"/>
      <c r="V76" s="115"/>
      <c r="W76" s="115"/>
      <c r="X76" s="115"/>
      <c r="Y76" s="115"/>
      <c r="Z76" s="115"/>
      <c r="AA76" s="115">
        <v>4</v>
      </c>
      <c r="AB76" s="115">
        <v>4</v>
      </c>
      <c r="AC76" s="115"/>
      <c r="AD76" s="115">
        <v>8</v>
      </c>
      <c r="AE76" s="118">
        <v>1</v>
      </c>
      <c r="AF76" s="115">
        <v>0</v>
      </c>
    </row>
    <row r="77" spans="1:32">
      <c r="A77" s="115" t="s">
        <v>354</v>
      </c>
      <c r="B77" s="115" t="s">
        <v>363</v>
      </c>
      <c r="C77" s="116" t="s">
        <v>364</v>
      </c>
      <c r="D77" s="115" t="s">
        <v>247</v>
      </c>
      <c r="E77" s="115" t="s">
        <v>365</v>
      </c>
      <c r="F77" s="115" t="s">
        <v>41</v>
      </c>
      <c r="G77" s="115">
        <v>7</v>
      </c>
      <c r="H77" s="115"/>
      <c r="I77" s="115" t="s">
        <v>361</v>
      </c>
      <c r="J77" s="115"/>
      <c r="K77" s="115"/>
      <c r="L77" s="115">
        <v>100</v>
      </c>
      <c r="M77" s="115"/>
      <c r="N77" s="115"/>
      <c r="O77" s="115"/>
      <c r="P77" s="115"/>
      <c r="Q77" s="115"/>
      <c r="R77" s="115"/>
      <c r="S77" s="115"/>
      <c r="T77" s="115"/>
      <c r="U77" s="115"/>
      <c r="V77" s="115"/>
      <c r="W77" s="115"/>
      <c r="X77" s="115"/>
      <c r="Y77" s="115"/>
      <c r="Z77" s="115"/>
      <c r="AA77" s="115">
        <v>2</v>
      </c>
      <c r="AB77" s="115">
        <v>2</v>
      </c>
      <c r="AC77" s="115"/>
      <c r="AD77" s="115">
        <v>4</v>
      </c>
      <c r="AE77" s="118">
        <v>1</v>
      </c>
      <c r="AF77" s="115">
        <v>1</v>
      </c>
    </row>
    <row r="78" spans="1:32">
      <c r="A78" s="115" t="s">
        <v>354</v>
      </c>
      <c r="B78" s="115" t="s">
        <v>366</v>
      </c>
      <c r="C78" s="116" t="s">
        <v>364</v>
      </c>
      <c r="D78" s="115" t="s">
        <v>222</v>
      </c>
      <c r="E78" s="115" t="s">
        <v>360</v>
      </c>
      <c r="F78" s="115" t="s">
        <v>41</v>
      </c>
      <c r="G78" s="115">
        <v>7</v>
      </c>
      <c r="H78" s="115"/>
      <c r="I78" s="115" t="s">
        <v>361</v>
      </c>
      <c r="J78" s="115"/>
      <c r="K78" s="115"/>
      <c r="L78" s="115">
        <v>100</v>
      </c>
      <c r="M78" s="115"/>
      <c r="N78" s="115"/>
      <c r="O78" s="115"/>
      <c r="P78" s="115"/>
      <c r="Q78" s="115"/>
      <c r="R78" s="115"/>
      <c r="S78" s="115"/>
      <c r="T78" s="115"/>
      <c r="U78" s="115"/>
      <c r="V78" s="115"/>
      <c r="W78" s="115"/>
      <c r="X78" s="115"/>
      <c r="Y78" s="115"/>
      <c r="Z78" s="115"/>
      <c r="AA78" s="115">
        <v>2</v>
      </c>
      <c r="AB78" s="115">
        <v>2</v>
      </c>
      <c r="AC78" s="115"/>
      <c r="AD78" s="115">
        <v>8</v>
      </c>
      <c r="AE78" s="118">
        <v>1</v>
      </c>
      <c r="AF78" s="115">
        <v>0</v>
      </c>
    </row>
    <row r="79" spans="1:32">
      <c r="A79" s="115" t="s">
        <v>354</v>
      </c>
      <c r="B79" s="115" t="s">
        <v>366</v>
      </c>
      <c r="C79" s="116" t="s">
        <v>364</v>
      </c>
      <c r="D79" s="115" t="s">
        <v>222</v>
      </c>
      <c r="E79" s="115" t="s">
        <v>362</v>
      </c>
      <c r="F79" s="115" t="s">
        <v>41</v>
      </c>
      <c r="G79" s="115">
        <v>7</v>
      </c>
      <c r="H79" s="115"/>
      <c r="I79" s="115" t="s">
        <v>361</v>
      </c>
      <c r="J79" s="115"/>
      <c r="K79" s="115"/>
      <c r="L79" s="115">
        <v>100</v>
      </c>
      <c r="M79" s="115"/>
      <c r="N79" s="115"/>
      <c r="O79" s="115"/>
      <c r="P79" s="115"/>
      <c r="Q79" s="115"/>
      <c r="R79" s="115"/>
      <c r="S79" s="115"/>
      <c r="T79" s="115"/>
      <c r="U79" s="115"/>
      <c r="V79" s="115"/>
      <c r="W79" s="115"/>
      <c r="X79" s="115"/>
      <c r="Y79" s="115"/>
      <c r="Z79" s="115"/>
      <c r="AA79" s="115">
        <v>4</v>
      </c>
      <c r="AB79" s="115">
        <v>4</v>
      </c>
      <c r="AC79" s="115"/>
      <c r="AD79" s="115">
        <v>16</v>
      </c>
      <c r="AE79" s="118">
        <v>1</v>
      </c>
      <c r="AF79" s="115">
        <v>0</v>
      </c>
    </row>
    <row r="80" spans="1:32">
      <c r="A80" s="115" t="s">
        <v>354</v>
      </c>
      <c r="B80" s="115" t="s">
        <v>367</v>
      </c>
      <c r="C80" s="116" t="s">
        <v>364</v>
      </c>
      <c r="D80" s="115" t="s">
        <v>368</v>
      </c>
      <c r="E80" s="115" t="s">
        <v>369</v>
      </c>
      <c r="F80" s="115" t="s">
        <v>41</v>
      </c>
      <c r="G80" s="115">
        <v>7</v>
      </c>
      <c r="H80" s="115"/>
      <c r="I80" s="115" t="s">
        <v>361</v>
      </c>
      <c r="J80" s="115"/>
      <c r="K80" s="115"/>
      <c r="L80" s="115">
        <v>100</v>
      </c>
      <c r="M80" s="115"/>
      <c r="N80" s="115"/>
      <c r="O80" s="115"/>
      <c r="P80" s="115"/>
      <c r="Q80" s="115"/>
      <c r="R80" s="115"/>
      <c r="S80" s="115"/>
      <c r="T80" s="115"/>
      <c r="U80" s="115"/>
      <c r="V80" s="115"/>
      <c r="W80" s="115"/>
      <c r="X80" s="115"/>
      <c r="Y80" s="115"/>
      <c r="Z80" s="115"/>
      <c r="AA80" s="115">
        <v>2</v>
      </c>
      <c r="AB80" s="115">
        <v>2</v>
      </c>
      <c r="AC80" s="115"/>
      <c r="AD80" s="115">
        <v>4</v>
      </c>
      <c r="AE80" s="118">
        <v>1</v>
      </c>
      <c r="AF80" s="115">
        <v>1</v>
      </c>
    </row>
    <row r="81" spans="1:32">
      <c r="A81" s="115" t="s">
        <v>354</v>
      </c>
      <c r="B81" s="115" t="s">
        <v>367</v>
      </c>
      <c r="C81" s="116" t="s">
        <v>364</v>
      </c>
      <c r="D81" s="115" t="s">
        <v>368</v>
      </c>
      <c r="E81" s="115" t="s">
        <v>370</v>
      </c>
      <c r="F81" s="115" t="s">
        <v>41</v>
      </c>
      <c r="G81" s="115">
        <v>7</v>
      </c>
      <c r="H81" s="115"/>
      <c r="I81" s="115" t="s">
        <v>361</v>
      </c>
      <c r="J81" s="115"/>
      <c r="K81" s="115"/>
      <c r="L81" s="115">
        <v>100</v>
      </c>
      <c r="M81" s="115"/>
      <c r="N81" s="115"/>
      <c r="O81" s="115"/>
      <c r="P81" s="115"/>
      <c r="Q81" s="115"/>
      <c r="R81" s="115"/>
      <c r="S81" s="115"/>
      <c r="T81" s="115"/>
      <c r="U81" s="115"/>
      <c r="V81" s="115"/>
      <c r="W81" s="115"/>
      <c r="X81" s="115"/>
      <c r="Y81" s="115"/>
      <c r="Z81" s="115"/>
      <c r="AA81" s="115">
        <v>2</v>
      </c>
      <c r="AB81" s="115">
        <v>2</v>
      </c>
      <c r="AC81" s="115"/>
      <c r="AD81" s="115">
        <v>4</v>
      </c>
      <c r="AE81" s="118">
        <v>2</v>
      </c>
      <c r="AF81" s="115">
        <v>1</v>
      </c>
    </row>
    <row r="82" spans="1:32">
      <c r="A82" s="115" t="s">
        <v>354</v>
      </c>
      <c r="B82" s="115" t="s">
        <v>367</v>
      </c>
      <c r="C82" s="116" t="s">
        <v>364</v>
      </c>
      <c r="D82" s="115" t="s">
        <v>368</v>
      </c>
      <c r="E82" s="115" t="s">
        <v>371</v>
      </c>
      <c r="F82" s="115" t="s">
        <v>41</v>
      </c>
      <c r="G82" s="115">
        <v>7</v>
      </c>
      <c r="H82" s="115"/>
      <c r="I82" s="115" t="s">
        <v>361</v>
      </c>
      <c r="J82" s="115"/>
      <c r="K82" s="115"/>
      <c r="L82" s="115">
        <v>100</v>
      </c>
      <c r="M82" s="115"/>
      <c r="N82" s="115"/>
      <c r="O82" s="115"/>
      <c r="P82" s="115"/>
      <c r="Q82" s="115"/>
      <c r="R82" s="115"/>
      <c r="S82" s="115"/>
      <c r="T82" s="115"/>
      <c r="U82" s="115"/>
      <c r="V82" s="115"/>
      <c r="W82" s="115"/>
      <c r="X82" s="115"/>
      <c r="Y82" s="115"/>
      <c r="Z82" s="115"/>
      <c r="AA82" s="115">
        <v>2</v>
      </c>
      <c r="AB82" s="115">
        <v>2</v>
      </c>
      <c r="AC82" s="115"/>
      <c r="AD82" s="115">
        <v>4</v>
      </c>
      <c r="AE82" s="118">
        <v>3</v>
      </c>
      <c r="AF82" s="115">
        <v>1</v>
      </c>
    </row>
    <row r="83" spans="1:32">
      <c r="A83" s="115" t="s">
        <v>354</v>
      </c>
      <c r="B83" s="115" t="s">
        <v>372</v>
      </c>
      <c r="C83" s="116" t="s">
        <v>364</v>
      </c>
      <c r="D83" s="115" t="s">
        <v>368</v>
      </c>
      <c r="E83" s="115" t="s">
        <v>360</v>
      </c>
      <c r="F83" s="115" t="s">
        <v>41</v>
      </c>
      <c r="G83" s="115">
        <v>7</v>
      </c>
      <c r="H83" s="115"/>
      <c r="I83" s="115" t="s">
        <v>361</v>
      </c>
      <c r="J83" s="115"/>
      <c r="K83" s="115"/>
      <c r="L83" s="115">
        <v>100</v>
      </c>
      <c r="M83" s="115"/>
      <c r="N83" s="115"/>
      <c r="O83" s="115"/>
      <c r="P83" s="115"/>
      <c r="Q83" s="115"/>
      <c r="R83" s="115"/>
      <c r="S83" s="115"/>
      <c r="T83" s="115"/>
      <c r="U83" s="115"/>
      <c r="V83" s="115"/>
      <c r="W83" s="115"/>
      <c r="X83" s="115"/>
      <c r="Y83" s="115"/>
      <c r="Z83" s="115"/>
      <c r="AA83" s="115">
        <v>2</v>
      </c>
      <c r="AB83" s="115">
        <v>2</v>
      </c>
      <c r="AC83" s="115"/>
      <c r="AD83" s="115">
        <v>4</v>
      </c>
      <c r="AE83" s="118">
        <v>1</v>
      </c>
      <c r="AF83" s="115">
        <v>0</v>
      </c>
    </row>
    <row r="84" spans="1:32">
      <c r="A84" s="115" t="s">
        <v>354</v>
      </c>
      <c r="B84" s="115" t="s">
        <v>372</v>
      </c>
      <c r="C84" s="116" t="s">
        <v>364</v>
      </c>
      <c r="D84" s="115" t="s">
        <v>368</v>
      </c>
      <c r="E84" s="115" t="s">
        <v>362</v>
      </c>
      <c r="F84" s="115" t="s">
        <v>41</v>
      </c>
      <c r="G84" s="115">
        <v>7</v>
      </c>
      <c r="H84" s="115"/>
      <c r="I84" s="115" t="s">
        <v>361</v>
      </c>
      <c r="J84" s="115"/>
      <c r="K84" s="115"/>
      <c r="L84" s="115">
        <v>100</v>
      </c>
      <c r="M84" s="115"/>
      <c r="N84" s="115"/>
      <c r="O84" s="115"/>
      <c r="P84" s="115"/>
      <c r="Q84" s="115"/>
      <c r="R84" s="115"/>
      <c r="S84" s="115"/>
      <c r="T84" s="115"/>
      <c r="U84" s="115"/>
      <c r="V84" s="115"/>
      <c r="W84" s="115"/>
      <c r="X84" s="115"/>
      <c r="Y84" s="115"/>
      <c r="Z84" s="115"/>
      <c r="AA84" s="115">
        <v>4</v>
      </c>
      <c r="AB84" s="115">
        <v>4</v>
      </c>
      <c r="AC84" s="115"/>
      <c r="AD84" s="115">
        <v>4</v>
      </c>
      <c r="AE84" s="118">
        <v>1</v>
      </c>
      <c r="AF84" s="115">
        <v>0</v>
      </c>
    </row>
    <row r="85" spans="1:32">
      <c r="A85" s="115" t="s">
        <v>354</v>
      </c>
      <c r="B85" s="115" t="s">
        <v>373</v>
      </c>
      <c r="C85" s="116" t="s">
        <v>364</v>
      </c>
      <c r="D85" s="115" t="s">
        <v>374</v>
      </c>
      <c r="E85" s="115" t="s">
        <v>360</v>
      </c>
      <c r="F85" s="115" t="s">
        <v>41</v>
      </c>
      <c r="G85" s="115">
        <v>7</v>
      </c>
      <c r="H85" s="115"/>
      <c r="I85" s="115" t="s">
        <v>361</v>
      </c>
      <c r="J85" s="115"/>
      <c r="K85" s="115"/>
      <c r="L85" s="115">
        <v>100</v>
      </c>
      <c r="M85" s="115"/>
      <c r="N85" s="115"/>
      <c r="O85" s="115"/>
      <c r="P85" s="115"/>
      <c r="Q85" s="115"/>
      <c r="R85" s="115"/>
      <c r="S85" s="115"/>
      <c r="T85" s="115"/>
      <c r="U85" s="115"/>
      <c r="V85" s="115"/>
      <c r="W85" s="115"/>
      <c r="X85" s="115"/>
      <c r="Y85" s="115"/>
      <c r="Z85" s="115"/>
      <c r="AA85" s="115">
        <v>2</v>
      </c>
      <c r="AB85" s="115">
        <v>2</v>
      </c>
      <c r="AC85" s="115"/>
      <c r="AD85" s="115">
        <v>4</v>
      </c>
      <c r="AE85" s="118">
        <v>1</v>
      </c>
      <c r="AF85" s="115">
        <v>1</v>
      </c>
    </row>
    <row r="86" spans="1:32">
      <c r="A86" s="115" t="s">
        <v>354</v>
      </c>
      <c r="B86" s="115" t="s">
        <v>373</v>
      </c>
      <c r="C86" s="116" t="s">
        <v>364</v>
      </c>
      <c r="D86" s="115" t="s">
        <v>374</v>
      </c>
      <c r="E86" s="115" t="s">
        <v>362</v>
      </c>
      <c r="F86" s="115" t="s">
        <v>41</v>
      </c>
      <c r="G86" s="115">
        <v>7</v>
      </c>
      <c r="H86" s="115"/>
      <c r="I86" s="115" t="s">
        <v>361</v>
      </c>
      <c r="J86" s="115"/>
      <c r="K86" s="115"/>
      <c r="L86" s="115">
        <v>100</v>
      </c>
      <c r="M86" s="115"/>
      <c r="N86" s="115"/>
      <c r="O86" s="115"/>
      <c r="P86" s="115"/>
      <c r="Q86" s="115"/>
      <c r="R86" s="115"/>
      <c r="S86" s="115"/>
      <c r="T86" s="115"/>
      <c r="U86" s="115"/>
      <c r="V86" s="115"/>
      <c r="W86" s="115"/>
      <c r="X86" s="115"/>
      <c r="Y86" s="115"/>
      <c r="Z86" s="115"/>
      <c r="AA86" s="115">
        <v>4</v>
      </c>
      <c r="AB86" s="115">
        <v>4</v>
      </c>
      <c r="AC86" s="115"/>
      <c r="AD86" s="115">
        <v>4</v>
      </c>
      <c r="AE86" s="118">
        <v>1</v>
      </c>
      <c r="AF86" s="115">
        <v>1</v>
      </c>
    </row>
    <row r="87" spans="1:32">
      <c r="A87" s="115" t="s">
        <v>354</v>
      </c>
      <c r="B87" s="115" t="s">
        <v>375</v>
      </c>
      <c r="C87" s="116" t="s">
        <v>364</v>
      </c>
      <c r="D87" s="115" t="s">
        <v>376</v>
      </c>
      <c r="E87" s="115" t="s">
        <v>365</v>
      </c>
      <c r="F87" s="115" t="s">
        <v>41</v>
      </c>
      <c r="G87" s="115">
        <v>7</v>
      </c>
      <c r="H87" s="115"/>
      <c r="I87" s="115" t="s">
        <v>361</v>
      </c>
      <c r="J87" s="115"/>
      <c r="K87" s="115"/>
      <c r="L87" s="115">
        <v>100</v>
      </c>
      <c r="M87" s="115"/>
      <c r="N87" s="115"/>
      <c r="O87" s="115"/>
      <c r="P87" s="115"/>
      <c r="Q87" s="115"/>
      <c r="R87" s="115"/>
      <c r="S87" s="115"/>
      <c r="T87" s="115"/>
      <c r="U87" s="115"/>
      <c r="V87" s="115"/>
      <c r="W87" s="115"/>
      <c r="X87" s="115"/>
      <c r="Y87" s="115"/>
      <c r="Z87" s="115"/>
      <c r="AA87" s="115">
        <v>2</v>
      </c>
      <c r="AB87" s="115">
        <v>2</v>
      </c>
      <c r="AC87" s="115"/>
      <c r="AD87" s="115">
        <v>4</v>
      </c>
      <c r="AE87" s="118">
        <v>1</v>
      </c>
      <c r="AF87" s="115">
        <v>0</v>
      </c>
    </row>
    <row r="88" spans="1:32">
      <c r="A88" s="115" t="s">
        <v>354</v>
      </c>
      <c r="B88" s="115" t="s">
        <v>377</v>
      </c>
      <c r="C88" s="116" t="s">
        <v>364</v>
      </c>
      <c r="D88" s="115" t="s">
        <v>222</v>
      </c>
      <c r="E88" s="115" t="s">
        <v>378</v>
      </c>
      <c r="F88" s="115" t="s">
        <v>379</v>
      </c>
      <c r="G88" s="115"/>
      <c r="H88" s="115"/>
      <c r="I88" s="115" t="s">
        <v>32</v>
      </c>
      <c r="J88" s="115"/>
      <c r="K88" s="115"/>
      <c r="L88" s="115"/>
      <c r="M88" s="115"/>
      <c r="N88" s="115"/>
      <c r="O88" s="115"/>
      <c r="P88" s="115"/>
      <c r="Q88" s="115"/>
      <c r="R88" s="115"/>
      <c r="S88" s="115"/>
      <c r="T88" s="115"/>
      <c r="U88" s="115"/>
      <c r="V88" s="115"/>
      <c r="W88" s="115"/>
      <c r="X88" s="115"/>
      <c r="Y88" s="115"/>
      <c r="Z88" s="115"/>
      <c r="AA88" s="115"/>
      <c r="AB88" s="115" t="s">
        <v>380</v>
      </c>
      <c r="AC88" s="115"/>
      <c r="AD88" s="115">
        <v>16</v>
      </c>
      <c r="AE88" s="118">
        <v>1</v>
      </c>
      <c r="AF88" s="115">
        <v>0</v>
      </c>
    </row>
    <row r="89" spans="1:32">
      <c r="A89" s="115" t="s">
        <v>354</v>
      </c>
      <c r="B89" s="115" t="s">
        <v>377</v>
      </c>
      <c r="C89" s="116" t="s">
        <v>364</v>
      </c>
      <c r="D89" s="115" t="s">
        <v>222</v>
      </c>
      <c r="E89" s="115" t="s">
        <v>381</v>
      </c>
      <c r="F89" s="115" t="s">
        <v>382</v>
      </c>
      <c r="G89" s="115"/>
      <c r="H89" s="115"/>
      <c r="I89" s="115" t="s">
        <v>32</v>
      </c>
      <c r="J89" s="115"/>
      <c r="K89" s="115"/>
      <c r="L89" s="115"/>
      <c r="M89" s="115"/>
      <c r="N89" s="115"/>
      <c r="O89" s="115"/>
      <c r="P89" s="115"/>
      <c r="Q89" s="115"/>
      <c r="R89" s="115"/>
      <c r="S89" s="115"/>
      <c r="T89" s="115"/>
      <c r="U89" s="115"/>
      <c r="V89" s="115"/>
      <c r="W89" s="115"/>
      <c r="X89" s="115"/>
      <c r="Y89" s="115"/>
      <c r="Z89" s="115"/>
      <c r="AA89" s="115"/>
      <c r="AB89" s="115" t="s">
        <v>383</v>
      </c>
      <c r="AC89" s="115"/>
      <c r="AD89" s="115">
        <v>32</v>
      </c>
      <c r="AE89" s="118">
        <v>1</v>
      </c>
      <c r="AF89" s="115">
        <v>0</v>
      </c>
    </row>
    <row r="90" spans="1:32">
      <c r="A90" s="115" t="s">
        <v>384</v>
      </c>
      <c r="B90" s="115" t="s">
        <v>377</v>
      </c>
      <c r="C90" s="116" t="s">
        <v>385</v>
      </c>
      <c r="D90" s="115" t="s">
        <v>222</v>
      </c>
      <c r="E90" s="115" t="s">
        <v>386</v>
      </c>
      <c r="F90" s="115" t="s">
        <v>41</v>
      </c>
      <c r="G90" s="115">
        <v>7</v>
      </c>
      <c r="H90" s="115"/>
      <c r="I90" s="115" t="s">
        <v>48</v>
      </c>
      <c r="J90" s="115"/>
      <c r="K90" s="115"/>
      <c r="L90" s="115">
        <v>100</v>
      </c>
      <c r="M90" s="115"/>
      <c r="N90" s="115"/>
      <c r="O90" s="115"/>
      <c r="P90" s="115"/>
      <c r="Q90" s="115"/>
      <c r="R90" s="115"/>
      <c r="S90" s="115"/>
      <c r="T90" s="115"/>
      <c r="U90" s="115"/>
      <c r="V90" s="115"/>
      <c r="W90" s="115"/>
      <c r="X90" s="115"/>
      <c r="Y90" s="115"/>
      <c r="Z90" s="115"/>
      <c r="AA90" s="115">
        <v>2</v>
      </c>
      <c r="AB90" s="115">
        <v>2</v>
      </c>
      <c r="AC90" s="115"/>
      <c r="AD90" s="115">
        <v>4</v>
      </c>
      <c r="AE90" s="118">
        <v>1</v>
      </c>
      <c r="AF90" s="115">
        <v>0</v>
      </c>
    </row>
    <row r="91" spans="1:32">
      <c r="A91" s="115" t="s">
        <v>384</v>
      </c>
      <c r="B91" s="115" t="s">
        <v>377</v>
      </c>
      <c r="C91" s="116" t="s">
        <v>385</v>
      </c>
      <c r="D91" s="115" t="s">
        <v>222</v>
      </c>
      <c r="E91" s="115" t="s">
        <v>387</v>
      </c>
      <c r="F91" s="115" t="s">
        <v>41</v>
      </c>
      <c r="G91" s="115">
        <v>7</v>
      </c>
      <c r="H91" s="115"/>
      <c r="I91" s="115" t="s">
        <v>48</v>
      </c>
      <c r="J91" s="115"/>
      <c r="K91" s="115"/>
      <c r="L91" s="115">
        <v>100</v>
      </c>
      <c r="M91" s="115"/>
      <c r="N91" s="115"/>
      <c r="O91" s="115"/>
      <c r="P91" s="115"/>
      <c r="Q91" s="115"/>
      <c r="R91" s="115"/>
      <c r="S91" s="115"/>
      <c r="T91" s="115"/>
      <c r="U91" s="115"/>
      <c r="V91" s="115"/>
      <c r="W91" s="115"/>
      <c r="X91" s="115"/>
      <c r="Y91" s="115"/>
      <c r="Z91" s="115"/>
      <c r="AA91" s="115">
        <v>4</v>
      </c>
      <c r="AB91" s="115">
        <v>4</v>
      </c>
      <c r="AC91" s="115"/>
      <c r="AD91" s="115">
        <v>8</v>
      </c>
      <c r="AE91" s="118">
        <v>1</v>
      </c>
      <c r="AF91" s="115">
        <v>0</v>
      </c>
    </row>
    <row r="92" spans="1:32">
      <c r="A92" s="115" t="s">
        <v>384</v>
      </c>
      <c r="B92" s="115" t="s">
        <v>377</v>
      </c>
      <c r="C92" s="116" t="s">
        <v>385</v>
      </c>
      <c r="D92" s="115" t="s">
        <v>222</v>
      </c>
      <c r="E92" s="115" t="s">
        <v>362</v>
      </c>
      <c r="F92" s="115" t="s">
        <v>41</v>
      </c>
      <c r="G92" s="115">
        <v>7</v>
      </c>
      <c r="H92" s="115"/>
      <c r="I92" s="115" t="s">
        <v>48</v>
      </c>
      <c r="J92" s="115"/>
      <c r="K92" s="115"/>
      <c r="L92" s="115">
        <v>100</v>
      </c>
      <c r="M92" s="115"/>
      <c r="N92" s="115"/>
      <c r="O92" s="115"/>
      <c r="P92" s="115"/>
      <c r="Q92" s="115"/>
      <c r="R92" s="115"/>
      <c r="S92" s="115"/>
      <c r="T92" s="115"/>
      <c r="U92" s="115"/>
      <c r="V92" s="115"/>
      <c r="W92" s="115"/>
      <c r="X92" s="115"/>
      <c r="Y92" s="115"/>
      <c r="Z92" s="115"/>
      <c r="AA92" s="115">
        <v>8</v>
      </c>
      <c r="AB92" s="115">
        <v>8</v>
      </c>
      <c r="AC92" s="115"/>
      <c r="AD92" s="115">
        <v>16</v>
      </c>
      <c r="AE92" s="118">
        <v>1</v>
      </c>
      <c r="AF92" s="115">
        <v>0</v>
      </c>
    </row>
    <row r="93" spans="1:32">
      <c r="A93" s="115" t="s">
        <v>384</v>
      </c>
      <c r="B93" s="115" t="s">
        <v>388</v>
      </c>
      <c r="C93" s="116" t="s">
        <v>385</v>
      </c>
      <c r="D93" s="115" t="s">
        <v>329</v>
      </c>
      <c r="E93" s="115" t="s">
        <v>386</v>
      </c>
      <c r="F93" s="115" t="s">
        <v>41</v>
      </c>
      <c r="G93" s="115">
        <v>7</v>
      </c>
      <c r="H93" s="115"/>
      <c r="I93" s="115" t="s">
        <v>48</v>
      </c>
      <c r="J93" s="115"/>
      <c r="K93" s="115"/>
      <c r="L93" s="115">
        <v>100</v>
      </c>
      <c r="M93" s="115"/>
      <c r="N93" s="115"/>
      <c r="O93" s="115"/>
      <c r="P93" s="115"/>
      <c r="Q93" s="115"/>
      <c r="R93" s="115"/>
      <c r="S93" s="115"/>
      <c r="T93" s="115"/>
      <c r="U93" s="115"/>
      <c r="V93" s="115"/>
      <c r="W93" s="115"/>
      <c r="X93" s="115"/>
      <c r="Y93" s="115"/>
      <c r="Z93" s="115"/>
      <c r="AA93" s="115">
        <v>2</v>
      </c>
      <c r="AB93" s="115">
        <v>2</v>
      </c>
      <c r="AC93" s="115"/>
      <c r="AD93" s="115">
        <v>4</v>
      </c>
      <c r="AE93" s="118">
        <v>1</v>
      </c>
      <c r="AF93" s="115">
        <v>1</v>
      </c>
    </row>
    <row r="94" spans="1:32">
      <c r="A94" s="115" t="s">
        <v>384</v>
      </c>
      <c r="B94" s="115" t="s">
        <v>388</v>
      </c>
      <c r="C94" s="116" t="s">
        <v>385</v>
      </c>
      <c r="D94" s="115" t="s">
        <v>329</v>
      </c>
      <c r="E94" s="115" t="s">
        <v>387</v>
      </c>
      <c r="F94" s="115" t="s">
        <v>41</v>
      </c>
      <c r="G94" s="115">
        <v>7</v>
      </c>
      <c r="H94" s="115"/>
      <c r="I94" s="115" t="s">
        <v>48</v>
      </c>
      <c r="J94" s="115"/>
      <c r="K94" s="115"/>
      <c r="L94" s="115">
        <v>100</v>
      </c>
      <c r="M94" s="115"/>
      <c r="N94" s="115"/>
      <c r="O94" s="115"/>
      <c r="P94" s="115"/>
      <c r="Q94" s="115"/>
      <c r="R94" s="115"/>
      <c r="S94" s="115"/>
      <c r="T94" s="115"/>
      <c r="U94" s="115"/>
      <c r="V94" s="115"/>
      <c r="W94" s="115"/>
      <c r="X94" s="115"/>
      <c r="Y94" s="115"/>
      <c r="Z94" s="115"/>
      <c r="AA94" s="115">
        <v>2</v>
      </c>
      <c r="AB94" s="115">
        <v>2</v>
      </c>
      <c r="AC94" s="115"/>
      <c r="AD94" s="115">
        <v>4</v>
      </c>
      <c r="AE94" s="118">
        <v>2</v>
      </c>
      <c r="AF94" s="115">
        <v>1</v>
      </c>
    </row>
    <row r="95" spans="1:32">
      <c r="A95" s="115" t="s">
        <v>384</v>
      </c>
      <c r="B95" s="115" t="s">
        <v>388</v>
      </c>
      <c r="C95" s="116" t="s">
        <v>385</v>
      </c>
      <c r="D95" s="115" t="s">
        <v>329</v>
      </c>
      <c r="E95" s="115" t="s">
        <v>362</v>
      </c>
      <c r="F95" s="115" t="s">
        <v>41</v>
      </c>
      <c r="G95" s="115">
        <v>7</v>
      </c>
      <c r="H95" s="115"/>
      <c r="I95" s="115" t="s">
        <v>48</v>
      </c>
      <c r="J95" s="115"/>
      <c r="K95" s="115"/>
      <c r="L95" s="115">
        <v>100</v>
      </c>
      <c r="M95" s="115"/>
      <c r="N95" s="115"/>
      <c r="O95" s="115"/>
      <c r="P95" s="115"/>
      <c r="Q95" s="115"/>
      <c r="R95" s="115"/>
      <c r="S95" s="115"/>
      <c r="T95" s="115"/>
      <c r="U95" s="115"/>
      <c r="V95" s="115"/>
      <c r="W95" s="115"/>
      <c r="X95" s="115"/>
      <c r="Y95" s="115"/>
      <c r="Z95" s="115"/>
      <c r="AA95" s="115">
        <v>2</v>
      </c>
      <c r="AB95" s="115">
        <v>2</v>
      </c>
      <c r="AC95" s="115"/>
      <c r="AD95" s="115">
        <v>4</v>
      </c>
      <c r="AE95" s="118">
        <v>3</v>
      </c>
      <c r="AF95" s="115">
        <v>1</v>
      </c>
    </row>
    <row r="96" spans="1:32">
      <c r="A96" s="115" t="s">
        <v>384</v>
      </c>
      <c r="B96" s="115" t="s">
        <v>388</v>
      </c>
      <c r="C96" s="116" t="s">
        <v>385</v>
      </c>
      <c r="D96" s="115" t="s">
        <v>329</v>
      </c>
      <c r="E96" s="115" t="s">
        <v>389</v>
      </c>
      <c r="F96" s="115" t="s">
        <v>41</v>
      </c>
      <c r="G96" s="115">
        <v>7</v>
      </c>
      <c r="H96" s="115"/>
      <c r="I96" s="115" t="s">
        <v>48</v>
      </c>
      <c r="J96" s="115"/>
      <c r="K96" s="115"/>
      <c r="L96" s="115">
        <v>100</v>
      </c>
      <c r="M96" s="115"/>
      <c r="N96" s="115"/>
      <c r="O96" s="115"/>
      <c r="P96" s="115"/>
      <c r="Q96" s="115"/>
      <c r="R96" s="115"/>
      <c r="S96" s="115"/>
      <c r="T96" s="115"/>
      <c r="U96" s="115"/>
      <c r="V96" s="115"/>
      <c r="W96" s="115"/>
      <c r="X96" s="115"/>
      <c r="Y96" s="115"/>
      <c r="Z96" s="115"/>
      <c r="AA96" s="115">
        <v>2</v>
      </c>
      <c r="AB96" s="115">
        <v>2</v>
      </c>
      <c r="AC96" s="115"/>
      <c r="AD96" s="115">
        <v>4</v>
      </c>
      <c r="AE96" s="118">
        <v>4</v>
      </c>
      <c r="AF96" s="115">
        <v>1</v>
      </c>
    </row>
    <row r="97" spans="1:32">
      <c r="A97" s="115" t="s">
        <v>384</v>
      </c>
      <c r="B97" s="115" t="s">
        <v>390</v>
      </c>
      <c r="C97" s="116" t="s">
        <v>385</v>
      </c>
      <c r="D97" s="115" t="s">
        <v>391</v>
      </c>
      <c r="E97" s="115"/>
      <c r="F97" s="115" t="s">
        <v>41</v>
      </c>
      <c r="G97" s="115">
        <v>7</v>
      </c>
      <c r="H97" s="115"/>
      <c r="I97" s="115" t="s">
        <v>48</v>
      </c>
      <c r="J97" s="115"/>
      <c r="K97" s="115"/>
      <c r="L97" s="115">
        <v>100</v>
      </c>
      <c r="M97" s="115"/>
      <c r="N97" s="115"/>
      <c r="O97" s="115"/>
      <c r="P97" s="115"/>
      <c r="Q97" s="115"/>
      <c r="R97" s="115"/>
      <c r="S97" s="115"/>
      <c r="T97" s="115"/>
      <c r="U97" s="115"/>
      <c r="V97" s="115"/>
      <c r="W97" s="115"/>
      <c r="X97" s="115"/>
      <c r="Y97" s="115"/>
      <c r="Z97" s="115"/>
      <c r="AA97" s="115">
        <v>2</v>
      </c>
      <c r="AB97" s="115">
        <v>2</v>
      </c>
      <c r="AC97" s="115"/>
      <c r="AD97" s="115">
        <v>4</v>
      </c>
      <c r="AE97" s="118">
        <v>1</v>
      </c>
      <c r="AF97" s="115">
        <v>0</v>
      </c>
    </row>
    <row r="98" spans="1:32">
      <c r="A98" s="115" t="s">
        <v>384</v>
      </c>
      <c r="B98" s="115" t="s">
        <v>392</v>
      </c>
      <c r="C98" s="116" t="s">
        <v>385</v>
      </c>
      <c r="D98" s="115" t="s">
        <v>392</v>
      </c>
      <c r="E98" s="115"/>
      <c r="F98" s="115" t="s">
        <v>41</v>
      </c>
      <c r="G98" s="115">
        <v>7</v>
      </c>
      <c r="H98" s="115"/>
      <c r="I98" s="115" t="s">
        <v>48</v>
      </c>
      <c r="J98" s="115"/>
      <c r="K98" s="115"/>
      <c r="L98" s="115">
        <v>100</v>
      </c>
      <c r="M98" s="115"/>
      <c r="N98" s="115"/>
      <c r="O98" s="115"/>
      <c r="P98" s="115"/>
      <c r="Q98" s="115"/>
      <c r="R98" s="115"/>
      <c r="S98" s="115"/>
      <c r="T98" s="115"/>
      <c r="U98" s="115"/>
      <c r="V98" s="115"/>
      <c r="W98" s="115"/>
      <c r="X98" s="115"/>
      <c r="Y98" s="115"/>
      <c r="Z98" s="115"/>
      <c r="AA98" s="115">
        <v>2</v>
      </c>
      <c r="AB98" s="115">
        <v>2</v>
      </c>
      <c r="AC98" s="115"/>
      <c r="AD98" s="115">
        <v>4</v>
      </c>
      <c r="AE98" s="118">
        <v>1</v>
      </c>
      <c r="AF98" s="115">
        <v>0</v>
      </c>
    </row>
    <row r="99" spans="1:32">
      <c r="A99" s="115" t="s">
        <v>384</v>
      </c>
      <c r="B99" s="115" t="s">
        <v>393</v>
      </c>
      <c r="C99" s="116" t="s">
        <v>385</v>
      </c>
      <c r="D99" s="115" t="s">
        <v>394</v>
      </c>
      <c r="E99" s="115"/>
      <c r="F99" s="115" t="s">
        <v>41</v>
      </c>
      <c r="G99" s="115">
        <v>7</v>
      </c>
      <c r="H99" s="115"/>
      <c r="I99" s="115" t="s">
        <v>48</v>
      </c>
      <c r="J99" s="115"/>
      <c r="K99" s="115"/>
      <c r="L99" s="115">
        <v>100</v>
      </c>
      <c r="M99" s="115"/>
      <c r="N99" s="115"/>
      <c r="O99" s="115"/>
      <c r="P99" s="115"/>
      <c r="Q99" s="115"/>
      <c r="R99" s="115"/>
      <c r="S99" s="115"/>
      <c r="T99" s="115"/>
      <c r="U99" s="115"/>
      <c r="V99" s="115"/>
      <c r="W99" s="115"/>
      <c r="X99" s="115"/>
      <c r="Y99" s="115"/>
      <c r="Z99" s="115"/>
      <c r="AA99" s="115">
        <v>2</v>
      </c>
      <c r="AB99" s="115">
        <v>2</v>
      </c>
      <c r="AC99" s="115"/>
      <c r="AD99" s="115">
        <v>4</v>
      </c>
      <c r="AE99" s="118">
        <v>1</v>
      </c>
      <c r="AF99" s="115">
        <v>0</v>
      </c>
    </row>
    <row r="100" spans="1:32">
      <c r="A100" s="115" t="s">
        <v>384</v>
      </c>
      <c r="B100" s="115" t="s">
        <v>395</v>
      </c>
      <c r="C100" s="116" t="s">
        <v>385</v>
      </c>
      <c r="D100" s="115" t="s">
        <v>396</v>
      </c>
      <c r="E100" s="115"/>
      <c r="F100" s="115" t="s">
        <v>41</v>
      </c>
      <c r="G100" s="115">
        <v>7</v>
      </c>
      <c r="H100" s="115"/>
      <c r="I100" s="115" t="s">
        <v>48</v>
      </c>
      <c r="J100" s="115"/>
      <c r="K100" s="115"/>
      <c r="L100" s="115">
        <v>100</v>
      </c>
      <c r="M100" s="115"/>
      <c r="N100" s="115"/>
      <c r="O100" s="115"/>
      <c r="P100" s="115"/>
      <c r="Q100" s="115"/>
      <c r="R100" s="115"/>
      <c r="S100" s="115"/>
      <c r="T100" s="115"/>
      <c r="U100" s="115"/>
      <c r="V100" s="115"/>
      <c r="W100" s="115"/>
      <c r="X100" s="115"/>
      <c r="Y100" s="115"/>
      <c r="Z100" s="115"/>
      <c r="AA100" s="115">
        <v>2</v>
      </c>
      <c r="AB100" s="115">
        <v>2</v>
      </c>
      <c r="AC100" s="115"/>
      <c r="AD100" s="115">
        <v>4</v>
      </c>
      <c r="AE100" s="118">
        <v>1</v>
      </c>
      <c r="AF100" s="115">
        <v>0</v>
      </c>
    </row>
    <row r="101" spans="1:32">
      <c r="A101" s="115"/>
      <c r="B101" s="115" t="s">
        <v>28</v>
      </c>
      <c r="C101" s="115" t="s">
        <v>28</v>
      </c>
      <c r="D101" s="115" t="s">
        <v>28</v>
      </c>
      <c r="E101" s="115" t="s">
        <v>28</v>
      </c>
      <c r="F101" s="115" t="s">
        <v>28</v>
      </c>
      <c r="G101" s="115" t="s">
        <v>28</v>
      </c>
      <c r="H101" s="115"/>
      <c r="I101" s="115" t="s">
        <v>28</v>
      </c>
      <c r="J101" s="115"/>
      <c r="K101" s="115"/>
      <c r="L101" s="115"/>
      <c r="M101" s="115"/>
      <c r="N101" s="115"/>
      <c r="O101" s="115"/>
      <c r="P101" s="115"/>
      <c r="Q101" s="115"/>
      <c r="R101" s="115"/>
      <c r="S101" s="115"/>
      <c r="T101" s="115"/>
      <c r="U101" s="115"/>
      <c r="V101" s="115"/>
      <c r="W101" s="115"/>
      <c r="X101" s="115"/>
      <c r="Y101" s="115"/>
      <c r="Z101" s="115"/>
      <c r="AA101" s="115"/>
      <c r="AB101" s="115"/>
      <c r="AC101" s="115"/>
      <c r="AD101" s="115"/>
      <c r="AE101" s="118"/>
      <c r="AF101" s="115">
        <v>0</v>
      </c>
    </row>
  </sheetData>
  <pageMargins left="0.7" right="0.7" top="0.75" bottom="0.75" header="0.3" footer="0.3"/>
  <drawing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Q44"/>
  <sheetViews>
    <sheetView topLeftCell="D1" workbookViewId="0">
      <selection activeCell="N18" sqref="N18"/>
    </sheetView>
  </sheetViews>
  <sheetFormatPr defaultRowHeight="14.5"/>
  <cols>
    <col min="1" max="1" width="2.1796875" customWidth="1"/>
    <col min="2" max="2" width="20.54296875" customWidth="1"/>
    <col min="3" max="3" width="131.54296875" customWidth="1"/>
    <col min="4" max="4" width="4.1796875" customWidth="1"/>
    <col min="5" max="5" width="87.26953125" customWidth="1"/>
    <col min="6" max="6" width="19.54296875" customWidth="1"/>
    <col min="7" max="7" width="14.26953125" customWidth="1"/>
  </cols>
  <sheetData>
    <row r="1" spans="1:17">
      <c r="A1" s="48" t="s">
        <v>52</v>
      </c>
      <c r="D1" s="26"/>
      <c r="E1" s="26"/>
      <c r="F1" s="26"/>
      <c r="G1" s="26"/>
      <c r="H1" s="26"/>
      <c r="I1" s="26"/>
      <c r="J1" s="26"/>
      <c r="K1" s="26"/>
      <c r="L1" s="26"/>
      <c r="M1" s="26"/>
      <c r="N1" s="26"/>
      <c r="O1" s="26"/>
      <c r="P1" s="26"/>
      <c r="Q1" s="26"/>
    </row>
    <row r="2" spans="1:17" ht="16" thickBot="1">
      <c r="D2" s="26"/>
      <c r="E2" s="93"/>
      <c r="F2" s="26"/>
      <c r="G2" s="26"/>
      <c r="H2" s="26"/>
      <c r="I2" s="26"/>
      <c r="J2" s="26"/>
      <c r="K2" s="26"/>
      <c r="L2" s="26"/>
      <c r="M2" s="26"/>
      <c r="N2" s="26"/>
      <c r="O2" s="26"/>
      <c r="P2" s="26"/>
      <c r="Q2" s="26"/>
    </row>
    <row r="3" spans="1:17" ht="19" thickBot="1">
      <c r="B3" s="124" t="s">
        <v>31</v>
      </c>
      <c r="C3" s="124" t="s">
        <v>411</v>
      </c>
      <c r="D3" s="26"/>
      <c r="E3" s="123" t="s">
        <v>410</v>
      </c>
      <c r="F3" s="94" t="s">
        <v>136</v>
      </c>
      <c r="G3" s="26"/>
      <c r="H3" s="26"/>
      <c r="I3" s="26"/>
      <c r="J3" s="26"/>
      <c r="K3" s="26"/>
      <c r="L3" s="26"/>
      <c r="M3" s="26"/>
      <c r="N3" s="26"/>
      <c r="O3" s="26"/>
      <c r="P3" s="26"/>
      <c r="Q3" s="26"/>
    </row>
    <row r="4" spans="1:17" ht="56.5" thickTop="1" thickBot="1">
      <c r="B4" s="125" t="s">
        <v>412</v>
      </c>
      <c r="C4" s="125" t="s">
        <v>414</v>
      </c>
      <c r="D4" s="26"/>
      <c r="E4" s="95" t="s">
        <v>141</v>
      </c>
      <c r="F4" s="90">
        <v>4965744</v>
      </c>
      <c r="G4" s="26"/>
      <c r="H4" s="26"/>
      <c r="I4" s="26"/>
      <c r="J4" s="26"/>
      <c r="K4" s="26"/>
      <c r="L4" s="26"/>
      <c r="M4" s="26"/>
      <c r="N4" s="26"/>
      <c r="O4" s="26"/>
      <c r="P4" s="26"/>
      <c r="Q4" s="26"/>
    </row>
    <row r="5" spans="1:17" ht="56" thickBot="1">
      <c r="B5" s="126" t="s">
        <v>413</v>
      </c>
      <c r="C5" s="127" t="s">
        <v>415</v>
      </c>
      <c r="D5" s="26"/>
      <c r="E5" s="96" t="s">
        <v>137</v>
      </c>
      <c r="F5" s="91">
        <v>50476962</v>
      </c>
      <c r="G5" s="26"/>
      <c r="H5" s="26"/>
      <c r="I5" s="26"/>
      <c r="J5" s="26"/>
      <c r="K5" s="26"/>
      <c r="L5" s="26"/>
      <c r="M5" s="26"/>
      <c r="N5" s="26"/>
      <c r="O5" s="26"/>
      <c r="P5" s="26"/>
      <c r="Q5" s="26"/>
    </row>
    <row r="6" spans="1:17" ht="37.5" thickBot="1">
      <c r="B6" s="128" t="s">
        <v>416</v>
      </c>
      <c r="C6" s="132" t="s">
        <v>417</v>
      </c>
      <c r="D6" s="26"/>
      <c r="E6" s="97" t="s">
        <v>138</v>
      </c>
      <c r="F6" s="92">
        <v>50476962</v>
      </c>
      <c r="G6" s="26"/>
      <c r="H6" s="26"/>
      <c r="I6" s="26"/>
      <c r="J6" s="26"/>
      <c r="K6" s="26"/>
      <c r="L6" s="26"/>
      <c r="M6" s="26"/>
      <c r="N6" s="26"/>
      <c r="O6" s="26"/>
      <c r="P6" s="26"/>
      <c r="Q6" s="26"/>
    </row>
    <row r="7" spans="1:17" ht="19" thickBot="1">
      <c r="B7" s="129" t="s">
        <v>413</v>
      </c>
      <c r="C7" s="133" t="s">
        <v>418</v>
      </c>
      <c r="D7" s="26"/>
      <c r="E7" s="96" t="s">
        <v>139</v>
      </c>
      <c r="F7" s="91">
        <v>49533167</v>
      </c>
      <c r="G7" s="26"/>
      <c r="H7" s="26"/>
      <c r="I7" s="26"/>
      <c r="J7" s="26"/>
      <c r="K7" s="26"/>
      <c r="L7" s="26"/>
      <c r="M7" s="26"/>
      <c r="N7" s="26"/>
      <c r="O7" s="26"/>
      <c r="P7" s="26"/>
      <c r="Q7" s="26"/>
    </row>
    <row r="8" spans="1:17" ht="19" thickBot="1">
      <c r="B8" s="130"/>
      <c r="C8" s="133" t="s">
        <v>419</v>
      </c>
      <c r="D8" s="26"/>
      <c r="E8" s="97" t="s">
        <v>140</v>
      </c>
      <c r="F8" s="92">
        <v>14399480</v>
      </c>
      <c r="G8" s="26"/>
      <c r="H8" s="26"/>
      <c r="I8" s="26"/>
      <c r="J8" s="26"/>
      <c r="K8" s="26"/>
      <c r="L8" s="26"/>
      <c r="M8" s="26"/>
      <c r="N8" s="26"/>
      <c r="O8" s="26"/>
      <c r="P8" s="26"/>
      <c r="Q8" s="26"/>
    </row>
    <row r="9" spans="1:17" ht="19" thickBot="1">
      <c r="B9" s="131"/>
      <c r="C9" s="134" t="s">
        <v>420</v>
      </c>
      <c r="D9" s="26"/>
      <c r="E9" s="96" t="s">
        <v>141</v>
      </c>
      <c r="F9" s="91">
        <v>4965744</v>
      </c>
      <c r="G9" s="26"/>
      <c r="H9" s="26"/>
      <c r="I9" s="26"/>
      <c r="J9" s="26"/>
      <c r="K9" s="26"/>
      <c r="L9" s="26"/>
      <c r="M9" s="26"/>
      <c r="N9" s="26"/>
      <c r="O9" s="26"/>
      <c r="P9" s="26"/>
      <c r="Q9" s="26"/>
    </row>
    <row r="10" spans="1:17" ht="21" customHeight="1" thickBot="1">
      <c r="B10" s="135" t="s">
        <v>421</v>
      </c>
      <c r="C10" s="264" t="s">
        <v>422</v>
      </c>
      <c r="D10" s="26"/>
      <c r="E10" s="97" t="s">
        <v>145</v>
      </c>
      <c r="F10" s="92" t="s">
        <v>146</v>
      </c>
      <c r="G10" s="26"/>
      <c r="H10" s="26"/>
      <c r="I10" s="26"/>
      <c r="J10" s="26"/>
      <c r="K10" s="26"/>
      <c r="L10" s="26"/>
      <c r="M10" s="26"/>
      <c r="N10" s="26"/>
      <c r="O10" s="26"/>
      <c r="P10" s="26"/>
      <c r="Q10" s="26"/>
    </row>
    <row r="11" spans="1:17" ht="16" thickBot="1">
      <c r="B11" s="126" t="s">
        <v>413</v>
      </c>
      <c r="C11" s="265"/>
      <c r="D11" s="26"/>
      <c r="E11" s="96" t="s">
        <v>148</v>
      </c>
      <c r="F11" s="91">
        <v>50314469</v>
      </c>
      <c r="G11" s="26"/>
      <c r="H11" s="26"/>
      <c r="I11" s="26"/>
      <c r="J11" s="26"/>
      <c r="K11" s="26"/>
      <c r="L11" s="26"/>
      <c r="M11" s="26"/>
      <c r="N11" s="26"/>
      <c r="O11" s="26"/>
      <c r="P11" s="26"/>
      <c r="Q11" s="26"/>
    </row>
    <row r="12" spans="1:17" ht="21" customHeight="1" thickBot="1">
      <c r="B12" s="128" t="s">
        <v>282</v>
      </c>
      <c r="C12" s="266" t="s">
        <v>424</v>
      </c>
      <c r="D12" s="26"/>
      <c r="E12" s="97" t="s">
        <v>149</v>
      </c>
      <c r="F12" s="92">
        <v>51319917</v>
      </c>
      <c r="G12" s="26"/>
      <c r="H12" s="26"/>
      <c r="I12" s="26"/>
      <c r="J12" s="26"/>
      <c r="K12" s="26"/>
      <c r="L12" s="26"/>
      <c r="M12" s="26"/>
      <c r="N12" s="26"/>
      <c r="O12" s="26"/>
      <c r="P12" s="26"/>
      <c r="Q12" s="26"/>
    </row>
    <row r="13" spans="1:17" ht="16" thickBot="1">
      <c r="B13" s="136" t="s">
        <v>423</v>
      </c>
      <c r="C13" s="267"/>
      <c r="D13" s="26"/>
      <c r="E13" s="96" t="s">
        <v>150</v>
      </c>
      <c r="F13" s="91">
        <v>51293216</v>
      </c>
      <c r="G13" s="26"/>
      <c r="H13" s="26"/>
      <c r="I13" s="26"/>
      <c r="J13" s="26"/>
      <c r="K13" s="26"/>
      <c r="L13" s="26"/>
      <c r="M13" s="26"/>
      <c r="N13" s="26"/>
      <c r="O13" s="26"/>
      <c r="P13" s="26"/>
      <c r="Q13" s="26"/>
    </row>
    <row r="14" spans="1:17" ht="23" thickBot="1">
      <c r="B14" s="137" t="s">
        <v>105</v>
      </c>
      <c r="C14" s="138"/>
      <c r="D14" s="26"/>
      <c r="E14" s="97" t="s">
        <v>144</v>
      </c>
      <c r="F14" s="92">
        <v>50312838</v>
      </c>
      <c r="G14" s="26"/>
      <c r="H14" s="26"/>
      <c r="I14" s="26"/>
      <c r="J14" s="26"/>
      <c r="K14" s="26"/>
      <c r="L14" s="26"/>
      <c r="M14" s="26"/>
      <c r="N14" s="26"/>
      <c r="O14" s="26"/>
      <c r="P14" s="26"/>
      <c r="Q14" s="26"/>
    </row>
    <row r="15" spans="1:17" ht="37.5" thickBot="1">
      <c r="B15" s="128" t="s">
        <v>425</v>
      </c>
      <c r="C15" s="132" t="s">
        <v>427</v>
      </c>
      <c r="D15" s="26"/>
      <c r="E15" s="96" t="s">
        <v>142</v>
      </c>
      <c r="F15" s="91">
        <v>51573404</v>
      </c>
      <c r="G15" s="26"/>
      <c r="H15" s="26"/>
      <c r="I15" s="26"/>
      <c r="J15" s="26"/>
      <c r="K15" s="26"/>
      <c r="L15" s="26"/>
      <c r="M15" s="26"/>
      <c r="N15" s="26"/>
      <c r="O15" s="26"/>
      <c r="P15" s="26"/>
      <c r="Q15" s="26"/>
    </row>
    <row r="16" spans="1:17" ht="56" thickBot="1">
      <c r="B16" s="136" t="s">
        <v>426</v>
      </c>
      <c r="C16" s="134" t="s">
        <v>428</v>
      </c>
      <c r="D16" s="26"/>
      <c r="E16" s="97" t="s">
        <v>143</v>
      </c>
      <c r="F16" s="98"/>
      <c r="G16" s="26"/>
      <c r="H16" s="26"/>
      <c r="I16" s="26"/>
      <c r="J16" s="26"/>
      <c r="K16" s="26"/>
      <c r="L16" s="26"/>
      <c r="M16" s="26"/>
      <c r="N16" s="26"/>
      <c r="O16" s="26"/>
      <c r="P16" s="26"/>
      <c r="Q16" s="26"/>
    </row>
    <row r="17" spans="2:17" ht="19.5" thickTop="1" thickBot="1">
      <c r="B17" s="125" t="s">
        <v>429</v>
      </c>
      <c r="C17" s="268" t="s">
        <v>431</v>
      </c>
      <c r="D17" s="26"/>
      <c r="E17" s="96" t="s">
        <v>147</v>
      </c>
      <c r="F17" s="91">
        <v>50293461</v>
      </c>
      <c r="G17" s="26"/>
      <c r="H17" s="26"/>
      <c r="I17" s="26"/>
      <c r="J17" s="26"/>
      <c r="K17" s="26"/>
      <c r="L17" s="26"/>
      <c r="M17" s="26"/>
      <c r="N17" s="26"/>
      <c r="O17" s="26"/>
      <c r="P17" s="26"/>
      <c r="Q17" s="26"/>
    </row>
    <row r="18" spans="2:17" ht="36.75" customHeight="1" thickBot="1">
      <c r="B18" s="126" t="s">
        <v>430</v>
      </c>
      <c r="C18" s="269"/>
      <c r="D18" s="26"/>
      <c r="E18" s="97" t="s">
        <v>79</v>
      </c>
      <c r="F18" s="92">
        <v>50471511</v>
      </c>
      <c r="G18" s="26"/>
      <c r="H18" s="26"/>
      <c r="I18" s="26"/>
      <c r="J18" s="26"/>
      <c r="K18" s="26"/>
      <c r="L18" s="26"/>
      <c r="M18" s="26"/>
      <c r="N18" s="26"/>
      <c r="O18" s="26"/>
      <c r="P18" s="26"/>
      <c r="Q18" s="26"/>
    </row>
    <row r="19" spans="2:17" ht="56" thickBot="1">
      <c r="B19" s="128" t="s">
        <v>432</v>
      </c>
      <c r="C19" s="128" t="s">
        <v>434</v>
      </c>
      <c r="D19" s="26"/>
      <c r="E19" s="96" t="s">
        <v>151</v>
      </c>
      <c r="F19" s="91">
        <v>48181597</v>
      </c>
      <c r="G19" s="26"/>
      <c r="H19" s="26"/>
      <c r="I19" s="26"/>
      <c r="J19" s="26"/>
      <c r="K19" s="26"/>
      <c r="L19" s="26"/>
      <c r="M19" s="26"/>
      <c r="N19" s="26"/>
      <c r="O19" s="26"/>
      <c r="P19" s="26"/>
      <c r="Q19" s="26"/>
    </row>
    <row r="20" spans="2:17" ht="17.25" customHeight="1" thickBot="1">
      <c r="B20" s="136" t="s">
        <v>433</v>
      </c>
      <c r="C20" s="139" t="s">
        <v>435</v>
      </c>
      <c r="D20" s="26"/>
      <c r="E20" s="97" t="s">
        <v>400</v>
      </c>
      <c r="F20" s="92">
        <v>50138088</v>
      </c>
      <c r="G20" s="26"/>
      <c r="H20" s="26"/>
      <c r="I20" s="26"/>
      <c r="J20" s="26"/>
      <c r="K20" s="26"/>
      <c r="L20" s="26"/>
      <c r="M20" s="26"/>
      <c r="N20" s="26"/>
      <c r="O20" s="26"/>
      <c r="P20" s="26"/>
      <c r="Q20" s="26"/>
    </row>
    <row r="21" spans="2:17" ht="37.5" thickBot="1">
      <c r="B21" s="135" t="s">
        <v>436</v>
      </c>
      <c r="C21" s="135" t="s">
        <v>438</v>
      </c>
      <c r="D21" s="26"/>
      <c r="E21" s="96" t="s">
        <v>401</v>
      </c>
      <c r="F21" s="91">
        <v>52271840</v>
      </c>
      <c r="G21" s="26"/>
      <c r="H21" s="26"/>
      <c r="I21" s="26"/>
      <c r="J21" s="26"/>
      <c r="K21" s="26"/>
      <c r="L21" s="26"/>
      <c r="M21" s="26"/>
      <c r="N21" s="26"/>
      <c r="O21" s="26"/>
      <c r="P21" s="26"/>
      <c r="Q21" s="26"/>
    </row>
    <row r="22" spans="2:17" ht="37.5" thickBot="1">
      <c r="B22" s="126" t="s">
        <v>437</v>
      </c>
      <c r="C22" s="127" t="s">
        <v>439</v>
      </c>
      <c r="D22" s="26"/>
      <c r="E22" s="26"/>
      <c r="F22" s="26"/>
      <c r="G22" s="26"/>
      <c r="H22" s="26"/>
      <c r="I22" s="26"/>
      <c r="J22" s="26"/>
      <c r="K22" s="26"/>
      <c r="L22" s="26"/>
      <c r="M22" s="26"/>
      <c r="N22" s="26"/>
      <c r="O22" s="26"/>
      <c r="P22" s="26"/>
      <c r="Q22" s="26"/>
    </row>
    <row r="23" spans="2:17" ht="18.5">
      <c r="B23" s="128" t="s">
        <v>440</v>
      </c>
      <c r="C23" s="260" t="s">
        <v>442</v>
      </c>
      <c r="D23" s="26"/>
      <c r="E23" s="26"/>
      <c r="F23" s="26"/>
      <c r="G23" s="26"/>
      <c r="H23" s="26"/>
      <c r="I23" s="26"/>
      <c r="J23" s="26"/>
      <c r="K23" s="26"/>
      <c r="L23" s="26"/>
      <c r="M23" s="26"/>
      <c r="N23" s="26"/>
      <c r="O23" s="26"/>
      <c r="P23" s="26"/>
      <c r="Q23" s="26"/>
    </row>
    <row r="24" spans="2:17" ht="59.25" customHeight="1" thickBot="1">
      <c r="B24" s="136" t="s">
        <v>441</v>
      </c>
      <c r="C24" s="261"/>
      <c r="D24" s="26"/>
      <c r="E24" s="26"/>
      <c r="F24" s="26"/>
      <c r="G24" s="26"/>
      <c r="H24" s="26"/>
      <c r="I24" s="26"/>
      <c r="J24" s="26"/>
      <c r="K24" s="26"/>
      <c r="L24" s="26"/>
      <c r="M24" s="26"/>
      <c r="N24" s="26"/>
      <c r="O24" s="26"/>
      <c r="P24" s="26"/>
      <c r="Q24" s="26"/>
    </row>
    <row r="25" spans="2:17" ht="18.5">
      <c r="B25" s="135" t="s">
        <v>443</v>
      </c>
      <c r="C25" s="270" t="s">
        <v>446</v>
      </c>
      <c r="D25" s="26"/>
      <c r="E25" s="26"/>
      <c r="F25" s="26"/>
      <c r="G25" s="26"/>
      <c r="H25" s="26"/>
      <c r="I25" s="26"/>
      <c r="J25" s="26"/>
      <c r="K25" s="26"/>
      <c r="L25" s="26"/>
      <c r="M25" s="26"/>
      <c r="N25" s="26"/>
      <c r="O25" s="26"/>
      <c r="P25" s="26"/>
      <c r="Q25" s="26"/>
    </row>
    <row r="26" spans="2:17">
      <c r="B26" s="140" t="s">
        <v>444</v>
      </c>
      <c r="C26" s="271"/>
      <c r="D26" s="26"/>
      <c r="E26" s="26"/>
      <c r="F26" s="26"/>
      <c r="G26" s="26"/>
      <c r="H26" s="26"/>
      <c r="I26" s="26"/>
      <c r="J26" s="26"/>
      <c r="K26" s="26"/>
      <c r="L26" s="26"/>
      <c r="M26" s="26"/>
      <c r="N26" s="26"/>
      <c r="O26" s="26"/>
      <c r="P26" s="26"/>
      <c r="Q26" s="26"/>
    </row>
    <row r="27" spans="2:17" ht="15" thickBot="1">
      <c r="B27" s="126" t="s">
        <v>445</v>
      </c>
      <c r="C27" s="269"/>
      <c r="D27" s="26"/>
      <c r="E27" s="26"/>
      <c r="F27" s="26"/>
      <c r="G27" s="26"/>
      <c r="H27" s="26"/>
      <c r="I27" s="26"/>
      <c r="J27" s="26"/>
      <c r="K27" s="26"/>
      <c r="L27" s="26"/>
      <c r="M27" s="26"/>
      <c r="N27" s="26"/>
      <c r="O27" s="26"/>
      <c r="P27" s="26"/>
      <c r="Q27" s="26"/>
    </row>
    <row r="28" spans="2:17" ht="18.75" customHeight="1" thickBot="1">
      <c r="B28" s="141"/>
      <c r="C28" s="141"/>
      <c r="D28" s="26"/>
      <c r="E28" s="26"/>
      <c r="F28" s="26"/>
      <c r="G28" s="26"/>
      <c r="H28" s="26"/>
      <c r="I28" s="26"/>
      <c r="J28" s="26"/>
      <c r="K28" s="26"/>
      <c r="L28" s="26"/>
      <c r="M28" s="26"/>
      <c r="N28" s="26"/>
      <c r="O28" s="26"/>
      <c r="P28" s="26"/>
      <c r="Q28" s="26"/>
    </row>
    <row r="29" spans="2:17" ht="18.75" customHeight="1" thickTop="1">
      <c r="B29" s="125" t="s">
        <v>447</v>
      </c>
      <c r="C29" s="125" t="s">
        <v>448</v>
      </c>
      <c r="D29" s="26"/>
      <c r="E29" s="26"/>
      <c r="F29" s="26"/>
      <c r="G29" s="26"/>
      <c r="H29" s="26"/>
      <c r="I29" s="26"/>
      <c r="J29" s="26"/>
      <c r="K29" s="26"/>
      <c r="L29" s="26"/>
      <c r="M29" s="26"/>
      <c r="N29" s="26"/>
      <c r="O29" s="26"/>
      <c r="P29" s="26"/>
      <c r="Q29" s="26"/>
    </row>
    <row r="30" spans="2:17" ht="19.5" customHeight="1">
      <c r="B30" s="140" t="s">
        <v>430</v>
      </c>
      <c r="C30" s="143" t="s">
        <v>461</v>
      </c>
      <c r="D30" s="26"/>
      <c r="E30" s="26"/>
      <c r="F30" s="26"/>
      <c r="G30" s="26"/>
      <c r="H30" s="26"/>
      <c r="I30" s="26"/>
      <c r="J30" s="26"/>
      <c r="K30" s="26"/>
      <c r="L30" s="26"/>
      <c r="M30" s="26"/>
      <c r="N30" s="26"/>
      <c r="O30" s="26"/>
      <c r="P30" s="26"/>
      <c r="Q30" s="26"/>
    </row>
    <row r="31" spans="2:17" ht="18.75" customHeight="1" thickBot="1">
      <c r="B31" s="142"/>
      <c r="C31" s="144" t="s">
        <v>462</v>
      </c>
      <c r="D31" s="26"/>
      <c r="E31" s="26"/>
      <c r="F31" s="26"/>
      <c r="G31" s="26"/>
      <c r="H31" s="26"/>
      <c r="I31" s="26"/>
      <c r="J31" s="26"/>
      <c r="K31" s="26"/>
      <c r="L31" s="26"/>
      <c r="M31" s="26"/>
      <c r="N31" s="26"/>
      <c r="O31" s="26"/>
      <c r="P31" s="26"/>
      <c r="Q31" s="26"/>
    </row>
    <row r="32" spans="2:17" ht="36.75" customHeight="1">
      <c r="B32" s="128" t="s">
        <v>295</v>
      </c>
      <c r="C32" s="260" t="s">
        <v>450</v>
      </c>
      <c r="D32" s="26"/>
      <c r="E32" s="26"/>
      <c r="F32" s="26"/>
      <c r="G32" s="26"/>
      <c r="H32" s="26"/>
      <c r="I32" s="26"/>
      <c r="J32" s="26"/>
      <c r="K32" s="26"/>
      <c r="L32" s="26"/>
      <c r="M32" s="26"/>
      <c r="N32" s="26"/>
      <c r="O32" s="26"/>
      <c r="P32" s="26"/>
      <c r="Q32" s="26"/>
    </row>
    <row r="33" spans="2:17" ht="15" thickBot="1">
      <c r="B33" s="136" t="s">
        <v>449</v>
      </c>
      <c r="C33" s="261"/>
      <c r="D33" s="26"/>
      <c r="E33" s="26"/>
      <c r="F33" s="26"/>
      <c r="G33" s="26"/>
      <c r="H33" s="26"/>
      <c r="I33" s="26"/>
      <c r="J33" s="26"/>
      <c r="K33" s="26"/>
      <c r="L33" s="26"/>
      <c r="M33" s="26"/>
      <c r="N33" s="26"/>
      <c r="O33" s="26"/>
      <c r="P33" s="26"/>
      <c r="Q33" s="26"/>
    </row>
    <row r="34" spans="2:17" ht="37">
      <c r="B34" s="135" t="s">
        <v>451</v>
      </c>
      <c r="C34" s="135" t="s">
        <v>453</v>
      </c>
      <c r="D34" s="26"/>
      <c r="E34" s="26"/>
      <c r="F34" s="26"/>
      <c r="G34" s="26"/>
      <c r="H34" s="26"/>
      <c r="I34" s="26"/>
      <c r="J34" s="26"/>
      <c r="K34" s="26"/>
      <c r="L34" s="26"/>
      <c r="M34" s="26"/>
      <c r="N34" s="26"/>
      <c r="O34" s="26"/>
      <c r="P34" s="26"/>
      <c r="Q34" s="26"/>
    </row>
    <row r="35" spans="2:17" ht="56.25" customHeight="1" thickBot="1">
      <c r="B35" s="136" t="s">
        <v>452</v>
      </c>
      <c r="C35" s="145" t="s">
        <v>454</v>
      </c>
      <c r="D35" s="26"/>
      <c r="E35" s="26"/>
      <c r="F35" s="26"/>
      <c r="G35" s="26"/>
      <c r="H35" s="26"/>
      <c r="I35" s="26"/>
      <c r="J35" s="26"/>
      <c r="K35" s="26"/>
      <c r="L35" s="26"/>
      <c r="M35" s="26"/>
      <c r="N35" s="26"/>
      <c r="O35" s="26"/>
      <c r="P35" s="26"/>
      <c r="Q35" s="26"/>
    </row>
    <row r="36" spans="2:17" ht="15.75" customHeight="1" thickBot="1">
      <c r="B36" s="146"/>
      <c r="C36" s="127" t="s">
        <v>455</v>
      </c>
      <c r="D36" s="26"/>
      <c r="E36" s="26"/>
      <c r="F36" s="26"/>
      <c r="G36" s="26"/>
      <c r="H36" s="26"/>
      <c r="I36" s="26"/>
      <c r="J36" s="26"/>
      <c r="K36" s="26"/>
      <c r="L36" s="26"/>
      <c r="M36" s="26"/>
      <c r="N36" s="26"/>
      <c r="O36" s="26"/>
      <c r="P36" s="26"/>
      <c r="Q36" s="26"/>
    </row>
    <row r="37" spans="2:17" ht="78" customHeight="1">
      <c r="B37" s="128" t="s">
        <v>456</v>
      </c>
      <c r="C37" s="260" t="s">
        <v>458</v>
      </c>
      <c r="D37" s="26"/>
      <c r="E37" s="26"/>
      <c r="F37" s="26"/>
      <c r="G37" s="26"/>
      <c r="H37" s="26"/>
      <c r="I37" s="26"/>
      <c r="J37" s="26"/>
      <c r="K37" s="26"/>
      <c r="L37" s="26"/>
      <c r="M37" s="26"/>
      <c r="N37" s="26"/>
      <c r="O37" s="26"/>
      <c r="P37" s="26"/>
      <c r="Q37" s="26"/>
    </row>
    <row r="38" spans="2:17" ht="15" thickBot="1">
      <c r="B38" s="136" t="s">
        <v>457</v>
      </c>
      <c r="C38" s="261"/>
      <c r="D38" s="26"/>
      <c r="E38" s="26"/>
      <c r="F38" s="26"/>
      <c r="G38" s="26"/>
      <c r="H38" s="26"/>
      <c r="I38" s="26"/>
      <c r="J38" s="26"/>
      <c r="K38" s="26"/>
      <c r="L38" s="26"/>
      <c r="M38" s="26"/>
      <c r="N38" s="26"/>
      <c r="O38" s="26"/>
      <c r="P38" s="26"/>
      <c r="Q38" s="26"/>
    </row>
    <row r="39" spans="2:17" ht="19" thickTop="1">
      <c r="B39" s="125" t="s">
        <v>463</v>
      </c>
      <c r="C39" s="262"/>
    </row>
    <row r="40" spans="2:17" ht="15" thickBot="1">
      <c r="B40" s="140" t="s">
        <v>464</v>
      </c>
      <c r="C40" s="263"/>
    </row>
    <row r="41" spans="2:17" ht="18.5">
      <c r="B41" s="128" t="s">
        <v>459</v>
      </c>
      <c r="C41" s="258"/>
    </row>
    <row r="42" spans="2:17" ht="15" thickBot="1">
      <c r="B42" s="136" t="s">
        <v>460</v>
      </c>
      <c r="C42" s="259"/>
    </row>
    <row r="43" spans="2:17" ht="23" thickBot="1">
      <c r="B43" s="147"/>
      <c r="C43" s="147"/>
    </row>
    <row r="44" spans="2:17" ht="23" thickBot="1">
      <c r="B44" s="141"/>
      <c r="C44" s="141"/>
    </row>
  </sheetData>
  <mergeCells count="9">
    <mergeCell ref="C41:C42"/>
    <mergeCell ref="C32:C33"/>
    <mergeCell ref="C37:C38"/>
    <mergeCell ref="C39:C40"/>
    <mergeCell ref="C10:C11"/>
    <mergeCell ref="C12:C13"/>
    <mergeCell ref="C17:C18"/>
    <mergeCell ref="C23:C24"/>
    <mergeCell ref="C25:C27"/>
  </mergeCells>
  <hyperlinks>
    <hyperlink ref="F4" r:id="rId1" display="https://livelink.agfa.net/Livelink/livelink.exe?func=ll&amp;objId=49657442&amp;objAction=browse"/>
    <hyperlink ref="F5" r:id="rId2" display="https://livelink.agfa.net/Livelink/livelink.exe/overview/50476962"/>
    <hyperlink ref="F6" r:id="rId3" display="https://livelink.agfa.net/Livelink/livelink.exe/overview/50476962"/>
    <hyperlink ref="F7" r:id="rId4" display="https://livelink.agfa.net/Livelink/livelink.exe/overview/49533167"/>
    <hyperlink ref="F8" r:id="rId5" display="https://livelink.agfa.net/Livelink/livelink.exe/overview/14399480"/>
    <hyperlink ref="F9" r:id="rId6" display="https://livelink.agfa.net/Livelink/livelink.exe?func=ll&amp;objId=49657442&amp;objAction=browse"/>
    <hyperlink ref="F10" r:id="rId7" display="https://livelink.agfa.net/Livelink/livelink.exe?func=ll&amp;objaction=overview&amp;objid=49597664"/>
    <hyperlink ref="F11" r:id="rId8" display="https://livelink.agfa.net/Livelink/livelink.exe?func=ll&amp;objaction=overview&amp;objid=50314469"/>
    <hyperlink ref="F12" r:id="rId9" display="https://livelink.agfa.net/Livelink/livelink.exe/overview/51319917"/>
    <hyperlink ref="F13" r:id="rId10" display="https://livelink.agfa.net/Livelink/livelink.exe/overview/51293216"/>
    <hyperlink ref="F14" r:id="rId11" display="https://livelink.agfa.net/Livelink/livelink.exe/overview/50312838"/>
    <hyperlink ref="F15" r:id="rId12" display="https://livelink.agfa.net/Livelink/livelink.exe?func=ll&amp;objaction=overview&amp;objid=51573404"/>
    <hyperlink ref="F17" r:id="rId13" display="https://livelink.agfa.net/Livelink/livelink.exe/overview/50293461"/>
    <hyperlink ref="F18" r:id="rId14" display="https://livelink.agfa.net/Livelink/livelink.exe/overview/50471511"/>
    <hyperlink ref="F19" r:id="rId15" display="https://livelink.agfa.net/Livelink/livelink.exe/overview/48181597"/>
    <hyperlink ref="F20" r:id="rId16" display="https://livelink.agfa.net/Livelink/livelink.exe/overview/50138088"/>
    <hyperlink ref="F21" r:id="rId17" display="https://livelink.agfa.net/Livelink/livelink.exe?func=ll&amp;objaction=overview&amp;objid=52271840"/>
    <hyperlink ref="B5" r:id="rId18" display="https://livelink.agfa.net/Livelink/livelink.exe?func=ll&amp;objaction=overview&amp;objid=50024659"/>
    <hyperlink ref="B7" r:id="rId19" display="https://livelink.agfa.net/Livelink/livelink.exe?func=ll&amp;objaction=overview&amp;objid=50024659"/>
    <hyperlink ref="B11" r:id="rId20" display="https://livelink.agfa.net/Livelink/livelink.exe?func=ll&amp;objaction=overview&amp;objid=50024659"/>
    <hyperlink ref="B13" r:id="rId21" display="https://livelink.agfa.net/Livelink/livelink.exe?func=ll&amp;objaction=overview&amp;objid=50032050"/>
    <hyperlink ref="B16" r:id="rId22" display="https://livelink.agfa.net/Livelink/livelink.exe?func=ll&amp;objaction=overview&amp;objid=50046574"/>
    <hyperlink ref="B20" r:id="rId23" display="https://livelink.agfa.net/Livelink/livelink.exe?func=ll&amp;objaction=overview&amp;objid=50614842"/>
    <hyperlink ref="B22" r:id="rId24" display="https://livelink.agfa.net/Livelink/livelink.exe?func=ll&amp;objaction=overview&amp;objid=50027980"/>
    <hyperlink ref="B24" r:id="rId25" display="https://livelink.agfa.net/Livelink/livelink.exe?func=ll&amp;objaction=overview&amp;objid=50027805"/>
    <hyperlink ref="B26" r:id="rId26" display="https://livelink.agfa.net/Livelink/livelink.exe/overview/49175593"/>
    <hyperlink ref="B27" r:id="rId27" display="https://livelink.agfa.net/Livelink/livelink.exe/overview/49173280"/>
    <hyperlink ref="B30" r:id="rId28" display="https://livelink.agfa.net/Livelink/livelink.exe?func=ll&amp;objaction=overview&amp;objid=49953179"/>
    <hyperlink ref="B38" r:id="rId29" display="https://livelink.agfa.net/Livelink/livelink.exe/overview/50138088"/>
    <hyperlink ref="B42" r:id="rId30" display="https://livelink.agfa.net/Livelink/livelink.exe/overview/40378178"/>
    <hyperlink ref="A1" location="Instructions!A1" display="go back"/>
  </hyperlinks>
  <pageMargins left="0.7" right="0.7" top="0.75" bottom="0.75" header="0.3" footer="0.3"/>
  <pageSetup paperSize="9" orientation="portrait" r:id="rId3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Additional (opt)</vt:lpstr>
      <vt:lpstr>Integration Drawing (opt)</vt:lpstr>
      <vt:lpstr>Instructions</vt:lpstr>
      <vt:lpstr>design assumptions</vt:lpstr>
      <vt:lpstr>project requirements</vt:lpstr>
      <vt:lpstr>data production planning DPP</vt:lpstr>
      <vt:lpstr>DB sizing</vt:lpstr>
      <vt:lpstr>solution synopsis drawing</vt:lpstr>
      <vt:lpstr>server resources</vt:lpstr>
      <vt:lpstr>storage requirements</vt:lpstr>
      <vt:lpstr>Network Resources</vt:lpstr>
      <vt:lpstr>network design</vt:lpstr>
      <vt:lpstr>storage specs</vt:lpstr>
      <vt:lpstr>server specs</vt:lpstr>
      <vt:lpstr>references</vt:lpstr>
    </vt:vector>
  </TitlesOfParts>
  <Company>Agfa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Emin , Andre</dc:creator>
  <cp:lastModifiedBy>Curtis</cp:lastModifiedBy>
  <cp:lastPrinted>2015-05-20T14:26:07Z</cp:lastPrinted>
  <dcterms:created xsi:type="dcterms:W3CDTF">2014-04-03T09:22:52Z</dcterms:created>
  <dcterms:modified xsi:type="dcterms:W3CDTF">2024-04-01T16:40:52Z</dcterms:modified>
</cp:coreProperties>
</file>