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370"/>
  </bookViews>
  <sheets>
    <sheet name="Calendrier" sheetId="1" r:id="rId1"/>
    <sheet name="Paramètre" sheetId="2" r:id="rId2"/>
    <sheet name="Tables" sheetId="3" state="hidden" r:id="rId3"/>
  </sheets>
  <definedNames>
    <definedName name="_xlnm.Print_Area" localSheetId="0">Calendrier!$A$1:$BK$41</definedName>
  </definedNames>
  <calcPr calcId="145621"/>
</workbook>
</file>

<file path=xl/calcChain.xml><?xml version="1.0" encoding="utf-8"?>
<calcChain xmlns="http://schemas.openxmlformats.org/spreadsheetml/2006/main">
  <c r="C2" i="1" l="1"/>
  <c r="BG5" i="1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2" i="3"/>
  <c r="C3" i="3"/>
  <c r="C4" i="3"/>
  <c r="C5" i="3"/>
  <c r="C6" i="3"/>
  <c r="C7" i="3"/>
  <c r="C8" i="3"/>
  <c r="C2" i="3"/>
  <c r="BG7" i="1"/>
  <c r="BF7" i="1" s="1"/>
  <c r="BB5" i="1"/>
  <c r="BB7" i="1" s="1"/>
  <c r="BA7" i="1" s="1"/>
  <c r="AW5" i="1"/>
  <c r="AW7" i="1" s="1"/>
  <c r="AR5" i="1"/>
  <c r="AR7" i="1" s="1"/>
  <c r="AQ7" i="1" s="1"/>
  <c r="AM5" i="1"/>
  <c r="AM7" i="1" s="1"/>
  <c r="AL7" i="1" s="1"/>
  <c r="AH5" i="1"/>
  <c r="AH7" i="1" s="1"/>
  <c r="AI7" i="1" s="1"/>
  <c r="AC5" i="1"/>
  <c r="AC7" i="1" s="1"/>
  <c r="AB7" i="1" s="1"/>
  <c r="X5" i="1"/>
  <c r="X7" i="1" s="1"/>
  <c r="W7" i="1" s="1"/>
  <c r="S5" i="1"/>
  <c r="S7" i="1" s="1"/>
  <c r="R7" i="1" s="1"/>
  <c r="N5" i="1"/>
  <c r="N7" i="1" s="1"/>
  <c r="M7" i="1" s="1"/>
  <c r="I5" i="1"/>
  <c r="I7" i="1" s="1"/>
  <c r="H7" i="1" s="1"/>
  <c r="D5" i="1"/>
  <c r="D7" i="1" s="1"/>
  <c r="C7" i="1" s="1"/>
  <c r="AG7" i="1" l="1"/>
  <c r="AX7" i="1"/>
  <c r="AV7" i="1"/>
  <c r="BB8" i="1"/>
  <c r="BC7" i="1"/>
  <c r="J7" i="1"/>
  <c r="I8" i="1"/>
  <c r="H8" i="1" s="1"/>
  <c r="O7" i="1"/>
  <c r="N8" i="1"/>
  <c r="M8" i="1" s="1"/>
  <c r="S8" i="1"/>
  <c r="T7" i="1"/>
  <c r="BG8" i="1"/>
  <c r="BF8" i="1" s="1"/>
  <c r="BH7" i="1"/>
  <c r="AD7" i="1"/>
  <c r="AC8" i="1"/>
  <c r="AB8" i="1" s="1"/>
  <c r="AM8" i="1"/>
  <c r="AL8" i="1" s="1"/>
  <c r="AN7" i="1"/>
  <c r="E7" i="1"/>
  <c r="D8" i="1"/>
  <c r="AR8" i="1"/>
  <c r="AS7" i="1"/>
  <c r="AH8" i="1"/>
  <c r="AG8" i="1" s="1"/>
  <c r="AW8" i="1"/>
  <c r="AV8" i="1" s="1"/>
  <c r="X8" i="1"/>
  <c r="W8" i="1" s="1"/>
  <c r="Y7" i="1"/>
  <c r="E8" i="1" l="1"/>
  <c r="C8" i="1"/>
  <c r="BB9" i="1"/>
  <c r="BA9" i="1" s="1"/>
  <c r="BA8" i="1"/>
  <c r="T8" i="1"/>
  <c r="R8" i="1"/>
  <c r="AR9" i="1"/>
  <c r="AQ9" i="1" s="1"/>
  <c r="AQ8" i="1"/>
  <c r="BC8" i="1"/>
  <c r="AS8" i="1"/>
  <c r="AN8" i="1"/>
  <c r="AM9" i="1"/>
  <c r="AL9" i="1" s="1"/>
  <c r="S9" i="1"/>
  <c r="AW9" i="1"/>
  <c r="AV9" i="1" s="1"/>
  <c r="AX8" i="1"/>
  <c r="AC9" i="1"/>
  <c r="AB9" i="1" s="1"/>
  <c r="AD8" i="1"/>
  <c r="BC9" i="1"/>
  <c r="D9" i="1"/>
  <c r="C9" i="1" s="1"/>
  <c r="O8" i="1"/>
  <c r="N9" i="1"/>
  <c r="M9" i="1" s="1"/>
  <c r="AI8" i="1"/>
  <c r="AH9" i="1"/>
  <c r="AG9" i="1" s="1"/>
  <c r="I9" i="1"/>
  <c r="H9" i="1" s="1"/>
  <c r="J8" i="1"/>
  <c r="BG9" i="1"/>
  <c r="BF9" i="1" s="1"/>
  <c r="BH8" i="1"/>
  <c r="X9" i="1"/>
  <c r="W9" i="1" s="1"/>
  <c r="Y8" i="1"/>
  <c r="AR10" i="1" l="1"/>
  <c r="AQ10" i="1" s="1"/>
  <c r="AS9" i="1"/>
  <c r="BB10" i="1"/>
  <c r="BA10" i="1" s="1"/>
  <c r="T9" i="1"/>
  <c r="R9" i="1"/>
  <c r="S10" i="1"/>
  <c r="AI9" i="1"/>
  <c r="AH10" i="1"/>
  <c r="AG10" i="1" s="1"/>
  <c r="N10" i="1"/>
  <c r="M10" i="1" s="1"/>
  <c r="O9" i="1"/>
  <c r="AW10" i="1"/>
  <c r="AV10" i="1" s="1"/>
  <c r="AX9" i="1"/>
  <c r="AD9" i="1"/>
  <c r="AC10" i="1"/>
  <c r="AB10" i="1" s="1"/>
  <c r="I10" i="1"/>
  <c r="H10" i="1" s="1"/>
  <c r="J9" i="1"/>
  <c r="BH9" i="1"/>
  <c r="BG10" i="1"/>
  <c r="BF10" i="1" s="1"/>
  <c r="D10" i="1"/>
  <c r="C10" i="1" s="1"/>
  <c r="E9" i="1"/>
  <c r="AN9" i="1"/>
  <c r="AM10" i="1"/>
  <c r="AL10" i="1" s="1"/>
  <c r="AS10" i="1"/>
  <c r="AR11" i="1"/>
  <c r="AQ11" i="1" s="1"/>
  <c r="Y9" i="1"/>
  <c r="X10" i="1"/>
  <c r="W10" i="1" s="1"/>
  <c r="BC10" i="1" l="1"/>
  <c r="BB11" i="1"/>
  <c r="BA11" i="1" s="1"/>
  <c r="T10" i="1"/>
  <c r="R10" i="1"/>
  <c r="S11" i="1"/>
  <c r="AW11" i="1"/>
  <c r="AV11" i="1" s="1"/>
  <c r="AX10" i="1"/>
  <c r="D11" i="1"/>
  <c r="C11" i="1" s="1"/>
  <c r="E10" i="1"/>
  <c r="BH10" i="1"/>
  <c r="BG11" i="1"/>
  <c r="BF11" i="1" s="1"/>
  <c r="I11" i="1"/>
  <c r="H11" i="1" s="1"/>
  <c r="J10" i="1"/>
  <c r="N11" i="1"/>
  <c r="M11" i="1" s="1"/>
  <c r="O10" i="1"/>
  <c r="AM11" i="1"/>
  <c r="AL11" i="1" s="1"/>
  <c r="AN10" i="1"/>
  <c r="BB12" i="1"/>
  <c r="BA12" i="1" s="1"/>
  <c r="BC11" i="1"/>
  <c r="AD10" i="1"/>
  <c r="AC11" i="1"/>
  <c r="AB11" i="1" s="1"/>
  <c r="AI10" i="1"/>
  <c r="AH11" i="1"/>
  <c r="AG11" i="1" s="1"/>
  <c r="Y10" i="1"/>
  <c r="X11" i="1"/>
  <c r="W11" i="1" s="1"/>
  <c r="AS11" i="1"/>
  <c r="AR12" i="1"/>
  <c r="AQ12" i="1" s="1"/>
  <c r="S12" i="1" l="1"/>
  <c r="R12" i="1" s="1"/>
  <c r="R11" i="1"/>
  <c r="T11" i="1"/>
  <c r="AD11" i="1"/>
  <c r="AC12" i="1"/>
  <c r="AB12" i="1" s="1"/>
  <c r="BG12" i="1"/>
  <c r="BF12" i="1" s="1"/>
  <c r="BH11" i="1"/>
  <c r="BC12" i="1"/>
  <c r="BB13" i="1"/>
  <c r="BA13" i="1" s="1"/>
  <c r="AM12" i="1"/>
  <c r="AL12" i="1" s="1"/>
  <c r="AN11" i="1"/>
  <c r="D12" i="1"/>
  <c r="C12" i="1" s="1"/>
  <c r="E11" i="1"/>
  <c r="I12" i="1"/>
  <c r="H12" i="1" s="1"/>
  <c r="J11" i="1"/>
  <c r="AI11" i="1"/>
  <c r="AH12" i="1"/>
  <c r="AG12" i="1" s="1"/>
  <c r="N12" i="1"/>
  <c r="M12" i="1" s="1"/>
  <c r="O11" i="1"/>
  <c r="AX11" i="1"/>
  <c r="AW12" i="1"/>
  <c r="AV12" i="1" s="1"/>
  <c r="T12" i="1"/>
  <c r="X12" i="1"/>
  <c r="W12" i="1" s="1"/>
  <c r="Y11" i="1"/>
  <c r="AR13" i="1"/>
  <c r="AQ13" i="1" s="1"/>
  <c r="AS12" i="1"/>
  <c r="S13" i="1" l="1"/>
  <c r="R13" i="1" s="1"/>
  <c r="BB14" i="1"/>
  <c r="BA14" i="1" s="1"/>
  <c r="BC13" i="1"/>
  <c r="AW13" i="1"/>
  <c r="AV13" i="1" s="1"/>
  <c r="AX12" i="1"/>
  <c r="D13" i="1"/>
  <c r="C13" i="1" s="1"/>
  <c r="E12" i="1"/>
  <c r="O12" i="1"/>
  <c r="N13" i="1"/>
  <c r="M13" i="1" s="1"/>
  <c r="AN12" i="1"/>
  <c r="AM13" i="1"/>
  <c r="AL13" i="1" s="1"/>
  <c r="I13" i="1"/>
  <c r="H13" i="1" s="1"/>
  <c r="J12" i="1"/>
  <c r="BG13" i="1"/>
  <c r="BF13" i="1" s="1"/>
  <c r="BH12" i="1"/>
  <c r="AD12" i="1"/>
  <c r="AC13" i="1"/>
  <c r="AB13" i="1" s="1"/>
  <c r="AH13" i="1"/>
  <c r="AG13" i="1" s="1"/>
  <c r="AI12" i="1"/>
  <c r="T13" i="1"/>
  <c r="AR14" i="1"/>
  <c r="AQ14" i="1" s="1"/>
  <c r="AS13" i="1"/>
  <c r="X13" i="1"/>
  <c r="W13" i="1" s="1"/>
  <c r="Y12" i="1"/>
  <c r="S14" i="1" l="1"/>
  <c r="R14" i="1" s="1"/>
  <c r="BH13" i="1"/>
  <c r="BG14" i="1"/>
  <c r="BF14" i="1" s="1"/>
  <c r="AD13" i="1"/>
  <c r="AC14" i="1"/>
  <c r="AB14" i="1" s="1"/>
  <c r="N14" i="1"/>
  <c r="M14" i="1" s="1"/>
  <c r="O13" i="1"/>
  <c r="J13" i="1"/>
  <c r="I14" i="1"/>
  <c r="H14" i="1" s="1"/>
  <c r="AW14" i="1"/>
  <c r="AV14" i="1" s="1"/>
  <c r="AX13" i="1"/>
  <c r="AM14" i="1"/>
  <c r="AL14" i="1" s="1"/>
  <c r="AN13" i="1"/>
  <c r="D14" i="1"/>
  <c r="C14" i="1" s="1"/>
  <c r="E13" i="1"/>
  <c r="AI13" i="1"/>
  <c r="AH14" i="1"/>
  <c r="AG14" i="1" s="1"/>
  <c r="BC14" i="1"/>
  <c r="BB15" i="1"/>
  <c r="BA15" i="1" s="1"/>
  <c r="AS14" i="1"/>
  <c r="AR15" i="1"/>
  <c r="AQ15" i="1" s="1"/>
  <c r="S15" i="1"/>
  <c r="R15" i="1" s="1"/>
  <c r="T14" i="1"/>
  <c r="Y13" i="1"/>
  <c r="X14" i="1"/>
  <c r="W14" i="1" s="1"/>
  <c r="O14" i="1" l="1"/>
  <c r="N15" i="1"/>
  <c r="M15" i="1" s="1"/>
  <c r="BB16" i="1"/>
  <c r="BA16" i="1" s="1"/>
  <c r="BC15" i="1"/>
  <c r="AH15" i="1"/>
  <c r="AG15" i="1" s="1"/>
  <c r="AI14" i="1"/>
  <c r="J14" i="1"/>
  <c r="I15" i="1"/>
  <c r="H15" i="1" s="1"/>
  <c r="D15" i="1"/>
  <c r="C15" i="1" s="1"/>
  <c r="E14" i="1"/>
  <c r="AD14" i="1"/>
  <c r="AC15" i="1"/>
  <c r="AB15" i="1" s="1"/>
  <c r="BG15" i="1"/>
  <c r="BF15" i="1" s="1"/>
  <c r="BH14" i="1"/>
  <c r="AM15" i="1"/>
  <c r="AL15" i="1" s="1"/>
  <c r="AN14" i="1"/>
  <c r="AW15" i="1"/>
  <c r="AV15" i="1" s="1"/>
  <c r="AX14" i="1"/>
  <c r="S16" i="1"/>
  <c r="R16" i="1" s="1"/>
  <c r="T15" i="1"/>
  <c r="Y14" i="1"/>
  <c r="X15" i="1"/>
  <c r="W15" i="1" s="1"/>
  <c r="AR16" i="1"/>
  <c r="AQ16" i="1" s="1"/>
  <c r="AS15" i="1"/>
  <c r="BG16" i="1" l="1"/>
  <c r="BF16" i="1" s="1"/>
  <c r="BH15" i="1"/>
  <c r="J15" i="1"/>
  <c r="I16" i="1"/>
  <c r="H16" i="1" s="1"/>
  <c r="AM16" i="1"/>
  <c r="AL16" i="1" s="1"/>
  <c r="AN15" i="1"/>
  <c r="AD15" i="1"/>
  <c r="AC16" i="1"/>
  <c r="AB16" i="1" s="1"/>
  <c r="BC16" i="1"/>
  <c r="BB17" i="1"/>
  <c r="BA17" i="1" s="1"/>
  <c r="AI15" i="1"/>
  <c r="AH16" i="1"/>
  <c r="AG16" i="1" s="1"/>
  <c r="N16" i="1"/>
  <c r="M16" i="1" s="1"/>
  <c r="O15" i="1"/>
  <c r="AX15" i="1"/>
  <c r="AW16" i="1"/>
  <c r="AV16" i="1" s="1"/>
  <c r="D16" i="1"/>
  <c r="C16" i="1" s="1"/>
  <c r="E15" i="1"/>
  <c r="T16" i="1"/>
  <c r="S17" i="1"/>
  <c r="R17" i="1" s="1"/>
  <c r="AR17" i="1"/>
  <c r="AQ17" i="1" s="1"/>
  <c r="AS16" i="1"/>
  <c r="Y15" i="1"/>
  <c r="X16" i="1"/>
  <c r="W16" i="1" s="1"/>
  <c r="BC17" i="1" l="1"/>
  <c r="BB18" i="1"/>
  <c r="BA18" i="1" s="1"/>
  <c r="AX16" i="1"/>
  <c r="AW17" i="1"/>
  <c r="AV17" i="1" s="1"/>
  <c r="AC17" i="1"/>
  <c r="AB17" i="1" s="1"/>
  <c r="AD16" i="1"/>
  <c r="AN16" i="1"/>
  <c r="AM17" i="1"/>
  <c r="AL17" i="1" s="1"/>
  <c r="AI16" i="1"/>
  <c r="AH17" i="1"/>
  <c r="AG17" i="1" s="1"/>
  <c r="J16" i="1"/>
  <c r="I17" i="1"/>
  <c r="H17" i="1" s="1"/>
  <c r="O16" i="1"/>
  <c r="N17" i="1"/>
  <c r="M17" i="1" s="1"/>
  <c r="D17" i="1"/>
  <c r="C17" i="1" s="1"/>
  <c r="E16" i="1"/>
  <c r="BH16" i="1"/>
  <c r="BG17" i="1"/>
  <c r="BF17" i="1" s="1"/>
  <c r="X17" i="1"/>
  <c r="W17" i="1" s="1"/>
  <c r="Y16" i="1"/>
  <c r="AR18" i="1"/>
  <c r="AQ18" i="1" s="1"/>
  <c r="AS17" i="1"/>
  <c r="T17" i="1"/>
  <c r="S18" i="1"/>
  <c r="R18" i="1" s="1"/>
  <c r="AI17" i="1" l="1"/>
  <c r="AH18" i="1"/>
  <c r="AG18" i="1" s="1"/>
  <c r="AN17" i="1"/>
  <c r="AM18" i="1"/>
  <c r="AL18" i="1" s="1"/>
  <c r="D18" i="1"/>
  <c r="C18" i="1" s="1"/>
  <c r="E17" i="1"/>
  <c r="AW18" i="1"/>
  <c r="AV18" i="1" s="1"/>
  <c r="AX17" i="1"/>
  <c r="O17" i="1"/>
  <c r="N18" i="1"/>
  <c r="M18" i="1" s="1"/>
  <c r="AC18" i="1"/>
  <c r="AB18" i="1" s="1"/>
  <c r="AD17" i="1"/>
  <c r="BB19" i="1"/>
  <c r="BA19" i="1" s="1"/>
  <c r="BC18" i="1"/>
  <c r="J17" i="1"/>
  <c r="I18" i="1"/>
  <c r="H18" i="1" s="1"/>
  <c r="BH17" i="1"/>
  <c r="BG18" i="1"/>
  <c r="BF18" i="1" s="1"/>
  <c r="AS18" i="1"/>
  <c r="AR19" i="1"/>
  <c r="AQ19" i="1" s="1"/>
  <c r="S19" i="1"/>
  <c r="R19" i="1" s="1"/>
  <c r="T18" i="1"/>
  <c r="Y17" i="1"/>
  <c r="X18" i="1"/>
  <c r="W18" i="1" s="1"/>
  <c r="BC19" i="1" l="1"/>
  <c r="BB20" i="1"/>
  <c r="BA20" i="1" s="1"/>
  <c r="N19" i="1"/>
  <c r="M19" i="1" s="1"/>
  <c r="O18" i="1"/>
  <c r="I19" i="1"/>
  <c r="H19" i="1" s="1"/>
  <c r="J18" i="1"/>
  <c r="AW19" i="1"/>
  <c r="AV19" i="1" s="1"/>
  <c r="AX18" i="1"/>
  <c r="D19" i="1"/>
  <c r="C19" i="1" s="1"/>
  <c r="E18" i="1"/>
  <c r="AM19" i="1"/>
  <c r="AL19" i="1" s="1"/>
  <c r="AN18" i="1"/>
  <c r="AC19" i="1"/>
  <c r="AB19" i="1" s="1"/>
  <c r="AD18" i="1"/>
  <c r="AI18" i="1"/>
  <c r="AH19" i="1"/>
  <c r="AG19" i="1" s="1"/>
  <c r="BH18" i="1"/>
  <c r="BG19" i="1"/>
  <c r="BF19" i="1" s="1"/>
  <c r="AS19" i="1"/>
  <c r="AR20" i="1"/>
  <c r="AQ20" i="1" s="1"/>
  <c r="S20" i="1"/>
  <c r="R20" i="1" s="1"/>
  <c r="T19" i="1"/>
  <c r="Y18" i="1"/>
  <c r="X19" i="1"/>
  <c r="W19" i="1" s="1"/>
  <c r="I20" i="1" l="1"/>
  <c r="H20" i="1" s="1"/>
  <c r="J19" i="1"/>
  <c r="D20" i="1"/>
  <c r="C20" i="1" s="1"/>
  <c r="E19" i="1"/>
  <c r="AI19" i="1"/>
  <c r="AH20" i="1"/>
  <c r="AG20" i="1" s="1"/>
  <c r="AN19" i="1"/>
  <c r="AM20" i="1"/>
  <c r="AL20" i="1" s="1"/>
  <c r="O19" i="1"/>
  <c r="N20" i="1"/>
  <c r="M20" i="1" s="1"/>
  <c r="AX19" i="1"/>
  <c r="AW20" i="1"/>
  <c r="AV20" i="1" s="1"/>
  <c r="AD19" i="1"/>
  <c r="AC20" i="1"/>
  <c r="AB20" i="1" s="1"/>
  <c r="BC20" i="1"/>
  <c r="BB21" i="1"/>
  <c r="BA21" i="1" s="1"/>
  <c r="BG20" i="1"/>
  <c r="BF20" i="1" s="1"/>
  <c r="BH19" i="1"/>
  <c r="T20" i="1"/>
  <c r="S21" i="1"/>
  <c r="R21" i="1" s="1"/>
  <c r="AR21" i="1"/>
  <c r="AQ21" i="1" s="1"/>
  <c r="AS20" i="1"/>
  <c r="Y19" i="1"/>
  <c r="X20" i="1"/>
  <c r="W20" i="1" s="1"/>
  <c r="AI20" i="1" l="1"/>
  <c r="AH21" i="1"/>
  <c r="AG21" i="1" s="1"/>
  <c r="AX20" i="1"/>
  <c r="AW21" i="1"/>
  <c r="AV21" i="1" s="1"/>
  <c r="BC21" i="1"/>
  <c r="BB22" i="1"/>
  <c r="BA22" i="1" s="1"/>
  <c r="AN20" i="1"/>
  <c r="AM21" i="1"/>
  <c r="AL21" i="1" s="1"/>
  <c r="D21" i="1"/>
  <c r="C21" i="1" s="1"/>
  <c r="E20" i="1"/>
  <c r="O20" i="1"/>
  <c r="N21" i="1"/>
  <c r="M21" i="1" s="1"/>
  <c r="AD20" i="1"/>
  <c r="AC21" i="1"/>
  <c r="AB21" i="1" s="1"/>
  <c r="BG21" i="1"/>
  <c r="BF21" i="1" s="1"/>
  <c r="BH20" i="1"/>
  <c r="I21" i="1"/>
  <c r="H21" i="1" s="1"/>
  <c r="J20" i="1"/>
  <c r="AS21" i="1"/>
  <c r="AR22" i="1"/>
  <c r="AQ22" i="1" s="1"/>
  <c r="X21" i="1"/>
  <c r="W21" i="1" s="1"/>
  <c r="Y20" i="1"/>
  <c r="T21" i="1"/>
  <c r="S22" i="1"/>
  <c r="R22" i="1" s="1"/>
  <c r="AD21" i="1" l="1"/>
  <c r="AC22" i="1"/>
  <c r="AB22" i="1" s="1"/>
  <c r="O21" i="1"/>
  <c r="N22" i="1"/>
  <c r="M22" i="1" s="1"/>
  <c r="AW22" i="1"/>
  <c r="AV22" i="1" s="1"/>
  <c r="AX21" i="1"/>
  <c r="AN21" i="1"/>
  <c r="AM22" i="1"/>
  <c r="AL22" i="1" s="1"/>
  <c r="BH21" i="1"/>
  <c r="BG22" i="1"/>
  <c r="BF22" i="1" s="1"/>
  <c r="BB23" i="1"/>
  <c r="BA23" i="1" s="1"/>
  <c r="BC22" i="1"/>
  <c r="AI21" i="1"/>
  <c r="AH22" i="1"/>
  <c r="AG22" i="1" s="1"/>
  <c r="J21" i="1"/>
  <c r="I22" i="1"/>
  <c r="H22" i="1" s="1"/>
  <c r="D22" i="1"/>
  <c r="C22" i="1" s="1"/>
  <c r="E21" i="1"/>
  <c r="AS22" i="1"/>
  <c r="AR23" i="1"/>
  <c r="AQ23" i="1" s="1"/>
  <c r="Y21" i="1"/>
  <c r="X22" i="1"/>
  <c r="W22" i="1" s="1"/>
  <c r="S23" i="1"/>
  <c r="R23" i="1" s="1"/>
  <c r="T22" i="1"/>
  <c r="AH23" i="1" l="1"/>
  <c r="AG23" i="1" s="1"/>
  <c r="AI22" i="1"/>
  <c r="I23" i="1"/>
  <c r="H23" i="1" s="1"/>
  <c r="J22" i="1"/>
  <c r="AN22" i="1"/>
  <c r="AM23" i="1"/>
  <c r="AL23" i="1" s="1"/>
  <c r="N23" i="1"/>
  <c r="M23" i="1" s="1"/>
  <c r="O22" i="1"/>
  <c r="BC23" i="1"/>
  <c r="BB24" i="1"/>
  <c r="BA24" i="1" s="1"/>
  <c r="AD22" i="1"/>
  <c r="AC23" i="1"/>
  <c r="AB23" i="1" s="1"/>
  <c r="AX22" i="1"/>
  <c r="AW23" i="1"/>
  <c r="AV23" i="1" s="1"/>
  <c r="BG23" i="1"/>
  <c r="BF23" i="1" s="1"/>
  <c r="BH22" i="1"/>
  <c r="D23" i="1"/>
  <c r="C23" i="1" s="1"/>
  <c r="E22" i="1"/>
  <c r="Y22" i="1"/>
  <c r="X23" i="1"/>
  <c r="W23" i="1" s="1"/>
  <c r="S24" i="1"/>
  <c r="R24" i="1" s="1"/>
  <c r="T23" i="1"/>
  <c r="AS23" i="1"/>
  <c r="AR24" i="1"/>
  <c r="AQ24" i="1" s="1"/>
  <c r="AX23" i="1" l="1"/>
  <c r="AW24" i="1"/>
  <c r="AV24" i="1" s="1"/>
  <c r="BG24" i="1"/>
  <c r="BF24" i="1" s="1"/>
  <c r="BH23" i="1"/>
  <c r="N24" i="1"/>
  <c r="M24" i="1" s="1"/>
  <c r="O23" i="1"/>
  <c r="AC24" i="1"/>
  <c r="AB24" i="1" s="1"/>
  <c r="AD23" i="1"/>
  <c r="I24" i="1"/>
  <c r="H24" i="1" s="1"/>
  <c r="J23" i="1"/>
  <c r="AN23" i="1"/>
  <c r="AM24" i="1"/>
  <c r="AL24" i="1" s="1"/>
  <c r="BC24" i="1"/>
  <c r="BB25" i="1"/>
  <c r="BA25" i="1" s="1"/>
  <c r="D24" i="1"/>
  <c r="C24" i="1" s="1"/>
  <c r="E23" i="1"/>
  <c r="AI23" i="1"/>
  <c r="AH24" i="1"/>
  <c r="AG24" i="1" s="1"/>
  <c r="T24" i="1"/>
  <c r="S25" i="1"/>
  <c r="R25" i="1" s="1"/>
  <c r="Y23" i="1"/>
  <c r="X24" i="1"/>
  <c r="W24" i="1" s="1"/>
  <c r="AR25" i="1"/>
  <c r="AQ25" i="1" s="1"/>
  <c r="AS24" i="1"/>
  <c r="D25" i="1" l="1"/>
  <c r="C25" i="1" s="1"/>
  <c r="E24" i="1"/>
  <c r="AD24" i="1"/>
  <c r="AC25" i="1"/>
  <c r="AB25" i="1" s="1"/>
  <c r="O24" i="1"/>
  <c r="N25" i="1"/>
  <c r="M25" i="1" s="1"/>
  <c r="AN24" i="1"/>
  <c r="AM25" i="1"/>
  <c r="AL25" i="1" s="1"/>
  <c r="BH24" i="1"/>
  <c r="BG25" i="1"/>
  <c r="BF25" i="1" s="1"/>
  <c r="BC25" i="1"/>
  <c r="BB26" i="1"/>
  <c r="BA26" i="1" s="1"/>
  <c r="AX24" i="1"/>
  <c r="AW25" i="1"/>
  <c r="AV25" i="1" s="1"/>
  <c r="AI24" i="1"/>
  <c r="AH25" i="1"/>
  <c r="AG25" i="1" s="1"/>
  <c r="I25" i="1"/>
  <c r="H25" i="1" s="1"/>
  <c r="J24" i="1"/>
  <c r="X25" i="1"/>
  <c r="W25" i="1" s="1"/>
  <c r="Y24" i="1"/>
  <c r="AR26" i="1"/>
  <c r="AQ26" i="1" s="1"/>
  <c r="AS25" i="1"/>
  <c r="T25" i="1"/>
  <c r="S26" i="1"/>
  <c r="R26" i="1" s="1"/>
  <c r="AN25" i="1" l="1"/>
  <c r="AM26" i="1"/>
  <c r="AL26" i="1" s="1"/>
  <c r="AX25" i="1"/>
  <c r="AW26" i="1"/>
  <c r="AV26" i="1" s="1"/>
  <c r="BB27" i="1"/>
  <c r="BA27" i="1" s="1"/>
  <c r="BC26" i="1"/>
  <c r="AD25" i="1"/>
  <c r="AC26" i="1"/>
  <c r="AB26" i="1" s="1"/>
  <c r="AI25" i="1"/>
  <c r="AH26" i="1"/>
  <c r="AG26" i="1" s="1"/>
  <c r="N26" i="1"/>
  <c r="M26" i="1" s="1"/>
  <c r="O25" i="1"/>
  <c r="BH25" i="1"/>
  <c r="BG26" i="1"/>
  <c r="BF26" i="1" s="1"/>
  <c r="I26" i="1"/>
  <c r="H26" i="1" s="1"/>
  <c r="J25" i="1"/>
  <c r="D26" i="1"/>
  <c r="C26" i="1" s="1"/>
  <c r="E25" i="1"/>
  <c r="T26" i="1"/>
  <c r="S27" i="1"/>
  <c r="R27" i="1" s="1"/>
  <c r="Y25" i="1"/>
  <c r="X26" i="1"/>
  <c r="W26" i="1" s="1"/>
  <c r="AS26" i="1"/>
  <c r="AR27" i="1"/>
  <c r="AQ27" i="1" s="1"/>
  <c r="BC27" i="1" l="1"/>
  <c r="BB28" i="1"/>
  <c r="BA28" i="1" s="1"/>
  <c r="AC27" i="1"/>
  <c r="AB27" i="1" s="1"/>
  <c r="AD26" i="1"/>
  <c r="I27" i="1"/>
  <c r="H27" i="1" s="1"/>
  <c r="J26" i="1"/>
  <c r="O26" i="1"/>
  <c r="N27" i="1"/>
  <c r="M27" i="1" s="1"/>
  <c r="AI26" i="1"/>
  <c r="AH27" i="1"/>
  <c r="AG27" i="1" s="1"/>
  <c r="AM27" i="1"/>
  <c r="AL27" i="1" s="1"/>
  <c r="AN26" i="1"/>
  <c r="BG27" i="1"/>
  <c r="BF27" i="1" s="1"/>
  <c r="BH26" i="1"/>
  <c r="AX26" i="1"/>
  <c r="AW27" i="1"/>
  <c r="AV27" i="1" s="1"/>
  <c r="D27" i="1"/>
  <c r="C27" i="1" s="1"/>
  <c r="E26" i="1"/>
  <c r="AR28" i="1"/>
  <c r="AQ28" i="1" s="1"/>
  <c r="AS27" i="1"/>
  <c r="Y26" i="1"/>
  <c r="X27" i="1"/>
  <c r="W27" i="1" s="1"/>
  <c r="S28" i="1"/>
  <c r="R28" i="1" s="1"/>
  <c r="T27" i="1"/>
  <c r="BG28" i="1" l="1"/>
  <c r="BF28" i="1" s="1"/>
  <c r="BH27" i="1"/>
  <c r="AX27" i="1"/>
  <c r="AW28" i="1"/>
  <c r="AV28" i="1" s="1"/>
  <c r="N28" i="1"/>
  <c r="M28" i="1" s="1"/>
  <c r="O27" i="1"/>
  <c r="J27" i="1"/>
  <c r="I28" i="1"/>
  <c r="H28" i="1" s="1"/>
  <c r="AM28" i="1"/>
  <c r="AL28" i="1" s="1"/>
  <c r="AN27" i="1"/>
  <c r="AC28" i="1"/>
  <c r="AB28" i="1" s="1"/>
  <c r="AD27" i="1"/>
  <c r="AI27" i="1"/>
  <c r="AH28" i="1"/>
  <c r="AG28" i="1" s="1"/>
  <c r="BC28" i="1"/>
  <c r="BB29" i="1"/>
  <c r="BA29" i="1" s="1"/>
  <c r="D28" i="1"/>
  <c r="C28" i="1" s="1"/>
  <c r="E27" i="1"/>
  <c r="X28" i="1"/>
  <c r="W28" i="1" s="1"/>
  <c r="Y27" i="1"/>
  <c r="AS28" i="1"/>
  <c r="AR29" i="1"/>
  <c r="AQ29" i="1" s="1"/>
  <c r="S29" i="1"/>
  <c r="R29" i="1" s="1"/>
  <c r="T28" i="1"/>
  <c r="O28" i="1" l="1"/>
  <c r="N29" i="1"/>
  <c r="M29" i="1" s="1"/>
  <c r="AW29" i="1"/>
  <c r="AV29" i="1" s="1"/>
  <c r="AX28" i="1"/>
  <c r="BB30" i="1"/>
  <c r="BA30" i="1" s="1"/>
  <c r="BC29" i="1"/>
  <c r="AI28" i="1"/>
  <c r="AH29" i="1"/>
  <c r="AG29" i="1" s="1"/>
  <c r="AC29" i="1"/>
  <c r="AB29" i="1" s="1"/>
  <c r="AD28" i="1"/>
  <c r="J28" i="1"/>
  <c r="I29" i="1"/>
  <c r="H29" i="1" s="1"/>
  <c r="D29" i="1"/>
  <c r="C29" i="1" s="1"/>
  <c r="E28" i="1"/>
  <c r="AM29" i="1"/>
  <c r="AL29" i="1" s="1"/>
  <c r="AN28" i="1"/>
  <c r="BH28" i="1"/>
  <c r="BG29" i="1"/>
  <c r="BF29" i="1" s="1"/>
  <c r="T29" i="1"/>
  <c r="S30" i="1"/>
  <c r="R30" i="1" s="1"/>
  <c r="Y28" i="1"/>
  <c r="X29" i="1"/>
  <c r="W29" i="1" s="1"/>
  <c r="AS29" i="1"/>
  <c r="AR30" i="1"/>
  <c r="AQ30" i="1" s="1"/>
  <c r="D30" i="1" l="1"/>
  <c r="C30" i="1" s="1"/>
  <c r="E29" i="1"/>
  <c r="AH30" i="1"/>
  <c r="AG30" i="1" s="1"/>
  <c r="AI29" i="1"/>
  <c r="AN29" i="1"/>
  <c r="AM30" i="1"/>
  <c r="AL30" i="1" s="1"/>
  <c r="AW30" i="1"/>
  <c r="AV30" i="1" s="1"/>
  <c r="AX29" i="1"/>
  <c r="I30" i="1"/>
  <c r="H30" i="1" s="1"/>
  <c r="J29" i="1"/>
  <c r="BH29" i="1"/>
  <c r="BG30" i="1"/>
  <c r="BF30" i="1" s="1"/>
  <c r="O29" i="1"/>
  <c r="N30" i="1"/>
  <c r="M30" i="1" s="1"/>
  <c r="BC30" i="1"/>
  <c r="BB31" i="1"/>
  <c r="BA31" i="1" s="1"/>
  <c r="AC30" i="1"/>
  <c r="AB30" i="1" s="1"/>
  <c r="AD29" i="1"/>
  <c r="Y29" i="1"/>
  <c r="X30" i="1"/>
  <c r="W30" i="1" s="1"/>
  <c r="AS30" i="1"/>
  <c r="AR31" i="1"/>
  <c r="AQ31" i="1" s="1"/>
  <c r="T30" i="1"/>
  <c r="S31" i="1"/>
  <c r="R31" i="1" s="1"/>
  <c r="BB32" i="1" l="1"/>
  <c r="BA32" i="1" s="1"/>
  <c r="BC31" i="1"/>
  <c r="AW31" i="1"/>
  <c r="AV31" i="1" s="1"/>
  <c r="AX30" i="1"/>
  <c r="AM31" i="1"/>
  <c r="AL31" i="1" s="1"/>
  <c r="AN30" i="1"/>
  <c r="AH31" i="1"/>
  <c r="AG31" i="1" s="1"/>
  <c r="AI30" i="1"/>
  <c r="O30" i="1"/>
  <c r="N31" i="1"/>
  <c r="M31" i="1" s="1"/>
  <c r="BH30" i="1"/>
  <c r="BG31" i="1"/>
  <c r="BF31" i="1" s="1"/>
  <c r="AC31" i="1"/>
  <c r="AB31" i="1" s="1"/>
  <c r="AD30" i="1"/>
  <c r="I31" i="1"/>
  <c r="H31" i="1" s="1"/>
  <c r="J30" i="1"/>
  <c r="D31" i="1"/>
  <c r="C31" i="1" s="1"/>
  <c r="E30" i="1"/>
  <c r="T31" i="1"/>
  <c r="S32" i="1"/>
  <c r="R32" i="1" s="1"/>
  <c r="AS31" i="1"/>
  <c r="AR32" i="1"/>
  <c r="AQ32" i="1" s="1"/>
  <c r="Y30" i="1"/>
  <c r="X31" i="1"/>
  <c r="W31" i="1" s="1"/>
  <c r="J31" i="1" l="1"/>
  <c r="I32" i="1"/>
  <c r="H32" i="1" s="1"/>
  <c r="AH32" i="1"/>
  <c r="AG32" i="1" s="1"/>
  <c r="AI31" i="1"/>
  <c r="AC32" i="1"/>
  <c r="AB32" i="1" s="1"/>
  <c r="AD31" i="1"/>
  <c r="AW32" i="1"/>
  <c r="AV32" i="1" s="1"/>
  <c r="AX31" i="1"/>
  <c r="AN31" i="1"/>
  <c r="AM32" i="1"/>
  <c r="AL32" i="1" s="1"/>
  <c r="O31" i="1"/>
  <c r="N32" i="1"/>
  <c r="M32" i="1" s="1"/>
  <c r="BH31" i="1"/>
  <c r="BG32" i="1"/>
  <c r="BF32" i="1" s="1"/>
  <c r="D32" i="1"/>
  <c r="C32" i="1" s="1"/>
  <c r="E31" i="1"/>
  <c r="BC32" i="1"/>
  <c r="BB33" i="1"/>
  <c r="BA33" i="1" s="1"/>
  <c r="Y31" i="1"/>
  <c r="X32" i="1"/>
  <c r="W32" i="1" s="1"/>
  <c r="AR33" i="1"/>
  <c r="AQ33" i="1" s="1"/>
  <c r="AS32" i="1"/>
  <c r="S33" i="1"/>
  <c r="R33" i="1" s="1"/>
  <c r="T32" i="1"/>
  <c r="D33" i="1" l="1"/>
  <c r="C33" i="1" s="1"/>
  <c r="E32" i="1"/>
  <c r="AX32" i="1"/>
  <c r="AW33" i="1"/>
  <c r="AV33" i="1" s="1"/>
  <c r="AH33" i="1"/>
  <c r="AG33" i="1" s="1"/>
  <c r="AI32" i="1"/>
  <c r="BH32" i="1"/>
  <c r="BG33" i="1"/>
  <c r="BF33" i="1" s="1"/>
  <c r="AD32" i="1"/>
  <c r="AC33" i="1"/>
  <c r="AB33" i="1" s="1"/>
  <c r="N33" i="1"/>
  <c r="M33" i="1" s="1"/>
  <c r="O32" i="1"/>
  <c r="BB34" i="1"/>
  <c r="BA34" i="1" s="1"/>
  <c r="BC33" i="1"/>
  <c r="AN32" i="1"/>
  <c r="AM33" i="1"/>
  <c r="AL33" i="1" s="1"/>
  <c r="I33" i="1"/>
  <c r="H33" i="1" s="1"/>
  <c r="J32" i="1"/>
  <c r="AR34" i="1"/>
  <c r="AQ34" i="1" s="1"/>
  <c r="AS33" i="1"/>
  <c r="X33" i="1"/>
  <c r="W33" i="1" s="1"/>
  <c r="Y32" i="1"/>
  <c r="T33" i="1"/>
  <c r="S34" i="1"/>
  <c r="R34" i="1" s="1"/>
  <c r="BC34" i="1" l="1"/>
  <c r="BB35" i="1"/>
  <c r="BA35" i="1" s="1"/>
  <c r="N34" i="1"/>
  <c r="M34" i="1" s="1"/>
  <c r="O33" i="1"/>
  <c r="BG34" i="1"/>
  <c r="BF34" i="1" s="1"/>
  <c r="BH33" i="1"/>
  <c r="AH34" i="1"/>
  <c r="AG34" i="1" s="1"/>
  <c r="AI33" i="1"/>
  <c r="AW34" i="1"/>
  <c r="AV34" i="1" s="1"/>
  <c r="AX33" i="1"/>
  <c r="AD33" i="1"/>
  <c r="AC34" i="1"/>
  <c r="AB34" i="1" s="1"/>
  <c r="AN33" i="1"/>
  <c r="AM34" i="1"/>
  <c r="AL34" i="1" s="1"/>
  <c r="I34" i="1"/>
  <c r="H34" i="1" s="1"/>
  <c r="J33" i="1"/>
  <c r="D34" i="1"/>
  <c r="C34" i="1" s="1"/>
  <c r="E33" i="1"/>
  <c r="Y33" i="1"/>
  <c r="X34" i="1"/>
  <c r="W34" i="1" s="1"/>
  <c r="S35" i="1"/>
  <c r="R35" i="1" s="1"/>
  <c r="T34" i="1"/>
  <c r="AS34" i="1"/>
  <c r="AR35" i="1"/>
  <c r="AQ35" i="1" s="1"/>
  <c r="BH34" i="1" l="1"/>
  <c r="BG35" i="1"/>
  <c r="BF35" i="1" s="1"/>
  <c r="AC35" i="1"/>
  <c r="AB35" i="1" s="1"/>
  <c r="AD34" i="1"/>
  <c r="J34" i="1"/>
  <c r="I35" i="1"/>
  <c r="H35" i="1" s="1"/>
  <c r="AI34" i="1"/>
  <c r="AH35" i="1"/>
  <c r="AG35" i="1" s="1"/>
  <c r="AN34" i="1"/>
  <c r="AM35" i="1"/>
  <c r="AL35" i="1" s="1"/>
  <c r="O34" i="1"/>
  <c r="N35" i="1"/>
  <c r="M35" i="1" s="1"/>
  <c r="BC35" i="1"/>
  <c r="BB36" i="1"/>
  <c r="BA36" i="1" s="1"/>
  <c r="D35" i="1"/>
  <c r="C35" i="1" s="1"/>
  <c r="E34" i="1"/>
  <c r="AX34" i="1"/>
  <c r="AW35" i="1"/>
  <c r="AV35" i="1" s="1"/>
  <c r="Y34" i="1"/>
  <c r="X35" i="1"/>
  <c r="W35" i="1" s="1"/>
  <c r="AR36" i="1"/>
  <c r="AQ36" i="1" s="1"/>
  <c r="AS35" i="1"/>
  <c r="S36" i="1"/>
  <c r="R36" i="1" s="1"/>
  <c r="T35" i="1"/>
  <c r="D36" i="1" l="1"/>
  <c r="C36" i="1" s="1"/>
  <c r="E35" i="1"/>
  <c r="BC36" i="1"/>
  <c r="BB37" i="1"/>
  <c r="J35" i="1"/>
  <c r="I36" i="1"/>
  <c r="H36" i="1" s="1"/>
  <c r="O35" i="1"/>
  <c r="N36" i="1"/>
  <c r="M36" i="1" s="1"/>
  <c r="AD35" i="1"/>
  <c r="AC36" i="1"/>
  <c r="AB36" i="1" s="1"/>
  <c r="AX35" i="1"/>
  <c r="AW36" i="1"/>
  <c r="AV36" i="1" s="1"/>
  <c r="AM36" i="1"/>
  <c r="AL36" i="1" s="1"/>
  <c r="AN35" i="1"/>
  <c r="BH35" i="1"/>
  <c r="BG36" i="1"/>
  <c r="BF36" i="1" s="1"/>
  <c r="AI35" i="1"/>
  <c r="AH36" i="1"/>
  <c r="AG36" i="1" s="1"/>
  <c r="AR37" i="1"/>
  <c r="AS36" i="1"/>
  <c r="T36" i="1"/>
  <c r="S37" i="1"/>
  <c r="X36" i="1"/>
  <c r="W36" i="1" s="1"/>
  <c r="Y35" i="1"/>
  <c r="T37" i="1" l="1"/>
  <c r="R37" i="1"/>
  <c r="BC37" i="1"/>
  <c r="BA37" i="1"/>
  <c r="AS37" i="1"/>
  <c r="AQ37" i="1"/>
  <c r="AN36" i="1"/>
  <c r="AM37" i="1"/>
  <c r="BG37" i="1"/>
  <c r="BH36" i="1"/>
  <c r="O36" i="1"/>
  <c r="N37" i="1"/>
  <c r="J36" i="1"/>
  <c r="I37" i="1"/>
  <c r="AW37" i="1"/>
  <c r="AX36" i="1"/>
  <c r="AH37" i="1"/>
  <c r="AI36" i="1"/>
  <c r="AD36" i="1"/>
  <c r="AC37" i="1"/>
  <c r="D37" i="1"/>
  <c r="E36" i="1"/>
  <c r="X37" i="1"/>
  <c r="Y36" i="1"/>
  <c r="Y37" i="1" l="1"/>
  <c r="W37" i="1"/>
  <c r="AX37" i="1"/>
  <c r="AV37" i="1"/>
  <c r="AN37" i="1"/>
  <c r="AL37" i="1"/>
  <c r="O37" i="1"/>
  <c r="M37" i="1"/>
  <c r="J37" i="1"/>
  <c r="H37" i="1"/>
  <c r="AD37" i="1"/>
  <c r="AB37" i="1"/>
  <c r="AI37" i="1"/>
  <c r="AG37" i="1"/>
  <c r="E37" i="1"/>
  <c r="C37" i="1"/>
  <c r="BH37" i="1"/>
  <c r="BF37" i="1"/>
</calcChain>
</file>

<file path=xl/sharedStrings.xml><?xml version="1.0" encoding="utf-8"?>
<sst xmlns="http://schemas.openxmlformats.org/spreadsheetml/2006/main" count="52" uniqueCount="31">
  <si>
    <t>L</t>
  </si>
  <si>
    <t>M</t>
  </si>
  <si>
    <t>J</t>
  </si>
  <si>
    <t>V</t>
  </si>
  <si>
    <t>S</t>
  </si>
  <si>
    <t>D</t>
  </si>
  <si>
    <t>Premier jour de la semaine</t>
  </si>
  <si>
    <t>Paramètre personnalisable</t>
  </si>
  <si>
    <t xml:space="preserve">Paramètre </t>
  </si>
  <si>
    <t>Valeur</t>
  </si>
  <si>
    <t>Lundi</t>
  </si>
  <si>
    <t>Affichage des mois</t>
  </si>
  <si>
    <t>Complet</t>
  </si>
  <si>
    <t>Paramétrage des jours ouvrés</t>
  </si>
  <si>
    <t>Mardi</t>
  </si>
  <si>
    <t>Mercredi</t>
  </si>
  <si>
    <t>Jeudi</t>
  </si>
  <si>
    <t>Vendredi</t>
  </si>
  <si>
    <t>Samedi</t>
  </si>
  <si>
    <t>Dimanche</t>
  </si>
  <si>
    <t>Ouvré</t>
  </si>
  <si>
    <t>Non ouvré</t>
  </si>
  <si>
    <t>Liste des jour fériés</t>
  </si>
  <si>
    <t>Jours</t>
  </si>
  <si>
    <t>Mois</t>
  </si>
  <si>
    <t>Affichage de la semaine</t>
  </si>
  <si>
    <t>Jour Ouvr</t>
  </si>
  <si>
    <t>Non-Ouvré</t>
  </si>
  <si>
    <t>Jour Férié</t>
  </si>
  <si>
    <t>Férié</t>
  </si>
  <si>
    <t>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</si>
</sst>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Perpetua Titling MT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5C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3B3FF"/>
      </left>
      <right style="thin">
        <color rgb="FFB3B3FF"/>
      </right>
      <top style="thin">
        <color rgb="FFB3B3FF"/>
      </top>
      <bottom style="thin">
        <color rgb="FFB3B3FF"/>
      </bottom>
      <diagonal/>
    </border>
    <border>
      <left style="thin">
        <color rgb="FFB3B3FF"/>
      </left>
      <right style="dotted">
        <color rgb="FFB3B3FF"/>
      </right>
      <top style="thin">
        <color rgb="FFB3B3FF"/>
      </top>
      <bottom style="thin">
        <color rgb="FFB3B3FF"/>
      </bottom>
      <diagonal/>
    </border>
    <border>
      <left style="dotted">
        <color rgb="FFB3B3FF"/>
      </left>
      <right style="dotted">
        <color rgb="FFB3B3FF"/>
      </right>
      <top style="thin">
        <color rgb="FFB3B3FF"/>
      </top>
      <bottom style="thin">
        <color rgb="FFB3B3FF"/>
      </bottom>
      <diagonal/>
    </border>
    <border>
      <left style="dotted">
        <color rgb="FFB3B3FF"/>
      </left>
      <right style="thin">
        <color rgb="FFB3B3FF"/>
      </right>
      <top style="thin">
        <color rgb="FFB3B3FF"/>
      </top>
      <bottom style="thin">
        <color rgb="FFB3B3FF"/>
      </bottom>
      <diagonal/>
    </border>
    <border>
      <left style="thin">
        <color rgb="FFB3B3FF"/>
      </left>
      <right style="thin">
        <color rgb="FFB3B3FF"/>
      </right>
      <top style="thin">
        <color rgb="FFB3B3FF"/>
      </top>
      <bottom/>
      <diagonal/>
    </border>
    <border>
      <left style="thin">
        <color rgb="FFB3B3FF"/>
      </left>
      <right style="thin">
        <color rgb="FFB3B3FF"/>
      </right>
      <top/>
      <bottom/>
      <diagonal/>
    </border>
    <border>
      <left style="thin">
        <color rgb="FFB3B3FF"/>
      </left>
      <right style="thin">
        <color rgb="FFB3B3FF"/>
      </right>
      <top/>
      <bottom style="thin">
        <color rgb="FFB3B3FF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4" borderId="0" xfId="0" applyFill="1"/>
    <xf numFmtId="0" fontId="0" fillId="5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Border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0" xfId="0" applyFill="1"/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5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50">
    <dxf>
      <fill>
        <patternFill>
          <bgColor theme="3" tint="0.79998168889431442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border>
        <top style="thin">
          <color rgb="FFB3B3FF"/>
        </top>
        <vertical/>
        <horizontal/>
      </border>
    </dxf>
    <dxf>
      <border>
        <bottom style="thin">
          <color rgb="FFB3B3FF"/>
        </bottom>
        <vertical/>
        <horizontal/>
      </border>
    </dxf>
    <dxf>
      <border>
        <bottom style="thin">
          <color rgb="FFB3B3FF"/>
        </bottom>
        <vertical/>
        <horizontal/>
      </border>
    </dxf>
    <dxf>
      <border>
        <top style="thin">
          <color rgb="FFB3B3FF"/>
        </top>
        <vertical/>
        <horizontal/>
      </border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border>
        <top style="thin">
          <color rgb="FFB3B3FF"/>
        </top>
        <vertical/>
        <horizontal/>
      </border>
    </dxf>
    <dxf>
      <border>
        <bottom style="thin">
          <color rgb="FFB3B3FF"/>
        </bottom>
        <vertical/>
        <horizontal/>
      </border>
    </dxf>
    <dxf>
      <border>
        <bottom style="thin">
          <color rgb="FFB3B3FF"/>
        </bottom>
        <vertical/>
        <horizontal/>
      </border>
    </dxf>
    <dxf>
      <border>
        <top style="thin">
          <color rgb="FFB3B3FF"/>
        </top>
        <vertical/>
        <horizontal/>
      </border>
    </dxf>
    <dxf>
      <font>
        <b/>
        <i val="0"/>
      </font>
      <numFmt numFmtId="165" formatCode="mmm"/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theme="3" tint="-0.24994659260841701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ont>
        <color theme="0"/>
      </font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border>
        <top style="thin">
          <color rgb="FFB3B3FF"/>
        </top>
        <vertical/>
        <horizontal/>
      </border>
    </dxf>
    <dxf>
      <border>
        <bottom style="thin">
          <color rgb="FFB3B3FF"/>
        </bottom>
        <vertical/>
        <horizontal/>
      </border>
    </dxf>
    <dxf>
      <border>
        <bottom style="thin">
          <color rgb="FFB3B3FF"/>
        </bottom>
        <vertical/>
        <horizontal/>
      </border>
    </dxf>
    <dxf>
      <border>
        <top style="thin">
          <color rgb="FFB3B3FF"/>
        </top>
        <vertical/>
        <horizontal/>
      </border>
    </dxf>
    <dxf>
      <font>
        <b/>
        <i val="0"/>
      </font>
      <numFmt numFmtId="165" formatCode="mmm"/>
    </dxf>
  </dxfs>
  <tableStyles count="0" defaultTableStyle="TableStyleMedium2" defaultPivotStyle="PivotStyleLight16"/>
  <colors>
    <mruColors>
      <color rgb="FFC5C5FF"/>
      <color rgb="FFB3B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49"/>
  <sheetViews>
    <sheetView tabSelected="1" zoomScaleNormal="100" workbookViewId="0">
      <selection activeCell="K37" sqref="K37"/>
    </sheetView>
  </sheetViews>
  <sheetFormatPr baseColWidth="10" defaultColWidth="0" defaultRowHeight="15" zeroHeight="1" x14ac:dyDescent="0.25"/>
  <cols>
    <col min="1" max="1" width="0.7109375" style="15" customWidth="1"/>
    <col min="2" max="2" width="1.42578125" style="5" customWidth="1"/>
    <col min="3" max="3" width="3.85546875" style="5" customWidth="1"/>
    <col min="4" max="4" width="3.85546875" style="5" bestFit="1" customWidth="1"/>
    <col min="5" max="5" width="2.85546875" style="5" bestFit="1" customWidth="1"/>
    <col min="6" max="6" width="6.42578125" style="5" customWidth="1"/>
    <col min="7" max="7" width="1.42578125" customWidth="1"/>
    <col min="8" max="8" width="3.85546875" customWidth="1"/>
    <col min="9" max="9" width="3.42578125" bestFit="1" customWidth="1"/>
    <col min="10" max="10" width="3" bestFit="1" customWidth="1"/>
    <col min="11" max="11" width="6.42578125" customWidth="1"/>
    <col min="12" max="12" width="1.42578125" customWidth="1"/>
    <col min="13" max="13" width="3.85546875" customWidth="1"/>
    <col min="14" max="14" width="3.42578125" bestFit="1" customWidth="1"/>
    <col min="15" max="15" width="3" bestFit="1" customWidth="1"/>
    <col min="16" max="16" width="6.42578125" customWidth="1"/>
    <col min="17" max="17" width="1.42578125" customWidth="1"/>
    <col min="18" max="18" width="3.85546875" customWidth="1"/>
    <col min="19" max="19" width="3.42578125" bestFit="1" customWidth="1"/>
    <col min="20" max="20" width="3" bestFit="1" customWidth="1"/>
    <col min="21" max="21" width="6.42578125" customWidth="1"/>
    <col min="22" max="22" width="1.42578125" customWidth="1"/>
    <col min="23" max="23" width="3.85546875" customWidth="1"/>
    <col min="24" max="24" width="3.42578125" bestFit="1" customWidth="1"/>
    <col min="25" max="25" width="3" bestFit="1" customWidth="1"/>
    <col min="26" max="26" width="6.42578125" customWidth="1"/>
    <col min="27" max="27" width="1.42578125" customWidth="1"/>
    <col min="28" max="28" width="3.85546875" customWidth="1"/>
    <col min="29" max="29" width="3.42578125" bestFit="1" customWidth="1"/>
    <col min="30" max="30" width="3" bestFit="1" customWidth="1"/>
    <col min="31" max="31" width="6.42578125" customWidth="1"/>
    <col min="32" max="32" width="1.42578125" customWidth="1"/>
    <col min="33" max="33" width="3.85546875" customWidth="1"/>
    <col min="34" max="34" width="3.42578125" bestFit="1" customWidth="1"/>
    <col min="35" max="35" width="3" bestFit="1" customWidth="1"/>
    <col min="36" max="36" width="6.42578125" customWidth="1"/>
    <col min="37" max="37" width="1.42578125" customWidth="1"/>
    <col min="38" max="38" width="3.85546875" customWidth="1"/>
    <col min="39" max="39" width="3.42578125" bestFit="1" customWidth="1"/>
    <col min="40" max="40" width="3" bestFit="1" customWidth="1"/>
    <col min="41" max="41" width="6.42578125" customWidth="1"/>
    <col min="42" max="42" width="1.42578125" customWidth="1"/>
    <col min="43" max="43" width="3.85546875" customWidth="1"/>
    <col min="44" max="44" width="3.42578125" bestFit="1" customWidth="1"/>
    <col min="45" max="45" width="3" bestFit="1" customWidth="1"/>
    <col min="46" max="46" width="6.42578125" customWidth="1"/>
    <col min="47" max="47" width="1.42578125" customWidth="1"/>
    <col min="48" max="48" width="3.85546875" customWidth="1"/>
    <col min="49" max="49" width="3.42578125" bestFit="1" customWidth="1"/>
    <col min="50" max="50" width="3" bestFit="1" customWidth="1"/>
    <col min="51" max="51" width="6.42578125" customWidth="1"/>
    <col min="52" max="52" width="1.42578125" customWidth="1"/>
    <col min="53" max="53" width="3.85546875" customWidth="1"/>
    <col min="54" max="54" width="3.42578125" bestFit="1" customWidth="1"/>
    <col min="55" max="55" width="3" bestFit="1" customWidth="1"/>
    <col min="56" max="56" width="6.42578125" customWidth="1"/>
    <col min="57" max="57" width="1.42578125" customWidth="1"/>
    <col min="58" max="58" width="3.85546875" customWidth="1"/>
    <col min="59" max="59" width="3.42578125" bestFit="1" customWidth="1"/>
    <col min="60" max="60" width="3" bestFit="1" customWidth="1"/>
    <col min="61" max="61" width="6.42578125" customWidth="1"/>
    <col min="62" max="62" width="1.42578125" customWidth="1"/>
    <col min="63" max="63" width="0.7109375" style="15" customWidth="1"/>
    <col min="64" max="16384" width="11.42578125" style="5" hidden="1"/>
  </cols>
  <sheetData>
    <row r="1" spans="2:62" s="15" customFormat="1" ht="3.75" customHeight="1" x14ac:dyDescent="0.25"/>
    <row r="2" spans="2:62" ht="15" customHeight="1" x14ac:dyDescent="0.25">
      <c r="B2" s="4"/>
      <c r="C2" s="19">
        <f>Paramètre!B5</f>
        <v>2014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6"/>
    </row>
    <row r="3" spans="2:62" ht="15" customHeight="1" x14ac:dyDescent="0.25">
      <c r="B3" s="4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6"/>
    </row>
    <row r="4" spans="2:62" ht="15" customHeight="1" x14ac:dyDescent="0.25">
      <c r="B4" s="4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6"/>
    </row>
    <row r="5" spans="2:62" x14ac:dyDescent="0.25">
      <c r="B5" s="4"/>
      <c r="C5" s="8" t="s">
        <v>4</v>
      </c>
      <c r="D5" s="20">
        <f>DATE($C$2,1,1)</f>
        <v>41640</v>
      </c>
      <c r="E5" s="20"/>
      <c r="F5" s="20"/>
      <c r="G5" s="4"/>
      <c r="H5" s="8" t="s">
        <v>4</v>
      </c>
      <c r="I5" s="20">
        <f>DATE($C$2,2,1)</f>
        <v>41671</v>
      </c>
      <c r="J5" s="20"/>
      <c r="K5" s="20"/>
      <c r="L5" s="4"/>
      <c r="M5" s="8" t="s">
        <v>4</v>
      </c>
      <c r="N5" s="20">
        <f>DATE($C$2,3,1)</f>
        <v>41699</v>
      </c>
      <c r="O5" s="20"/>
      <c r="P5" s="20"/>
      <c r="Q5" s="4"/>
      <c r="R5" s="8" t="s">
        <v>4</v>
      </c>
      <c r="S5" s="20">
        <f>DATE($C$2,4,1)</f>
        <v>41730</v>
      </c>
      <c r="T5" s="20"/>
      <c r="U5" s="20"/>
      <c r="V5" s="4"/>
      <c r="W5" s="8" t="s">
        <v>4</v>
      </c>
      <c r="X5" s="20">
        <f>DATE($C$2,5,1)</f>
        <v>41760</v>
      </c>
      <c r="Y5" s="20"/>
      <c r="Z5" s="20"/>
      <c r="AA5" s="4"/>
      <c r="AB5" s="8" t="s">
        <v>4</v>
      </c>
      <c r="AC5" s="20">
        <f>DATE($C$2,6,1)</f>
        <v>41791</v>
      </c>
      <c r="AD5" s="20"/>
      <c r="AE5" s="20"/>
      <c r="AF5" s="4"/>
      <c r="AG5" s="8" t="s">
        <v>4</v>
      </c>
      <c r="AH5" s="20">
        <f>DATE($C$2,7,1)</f>
        <v>41821</v>
      </c>
      <c r="AI5" s="20"/>
      <c r="AJ5" s="20"/>
      <c r="AK5" s="4"/>
      <c r="AL5" s="8" t="s">
        <v>4</v>
      </c>
      <c r="AM5" s="20">
        <f>DATE($C$2,8,1)</f>
        <v>41852</v>
      </c>
      <c r="AN5" s="20"/>
      <c r="AO5" s="20"/>
      <c r="AP5" s="4"/>
      <c r="AQ5" s="8" t="s">
        <v>4</v>
      </c>
      <c r="AR5" s="20">
        <f>DATE($C$2,9,1)</f>
        <v>41883</v>
      </c>
      <c r="AS5" s="20"/>
      <c r="AT5" s="20"/>
      <c r="AU5" s="4"/>
      <c r="AV5" s="8" t="s">
        <v>4</v>
      </c>
      <c r="AW5" s="20">
        <f>DATE($C$2,10,1)</f>
        <v>41913</v>
      </c>
      <c r="AX5" s="20"/>
      <c r="AY5" s="20"/>
      <c r="AZ5" s="4"/>
      <c r="BA5" s="8" t="s">
        <v>4</v>
      </c>
      <c r="BB5" s="20">
        <f>DATE($C$2,11,1)</f>
        <v>41944</v>
      </c>
      <c r="BC5" s="20"/>
      <c r="BD5" s="20"/>
      <c r="BE5" s="4"/>
      <c r="BF5" s="8" t="s">
        <v>4</v>
      </c>
      <c r="BG5" s="20">
        <f>DATE($C$2,12,1)</f>
        <v>41974</v>
      </c>
      <c r="BH5" s="20"/>
      <c r="BI5" s="20"/>
      <c r="BJ5" s="4"/>
    </row>
    <row r="6" spans="2:62" ht="4.5" customHeight="1" x14ac:dyDescent="0.25">
      <c r="B6" s="4"/>
      <c r="C6" s="18"/>
      <c r="D6" s="18"/>
      <c r="E6" s="18"/>
      <c r="F6" s="18"/>
      <c r="G6" s="4"/>
      <c r="H6" s="18"/>
      <c r="I6" s="18"/>
      <c r="J6" s="18"/>
      <c r="K6" s="18"/>
      <c r="L6" s="4"/>
      <c r="M6" s="18"/>
      <c r="N6" s="18"/>
      <c r="O6" s="18"/>
      <c r="P6" s="18"/>
      <c r="Q6" s="4"/>
      <c r="R6" s="18"/>
      <c r="S6" s="18"/>
      <c r="T6" s="18"/>
      <c r="U6" s="18"/>
      <c r="V6" s="4"/>
      <c r="W6" s="18"/>
      <c r="X6" s="18"/>
      <c r="Y6" s="18"/>
      <c r="Z6" s="18"/>
      <c r="AA6" s="4"/>
      <c r="AB6" s="18"/>
      <c r="AC6" s="18"/>
      <c r="AD6" s="18"/>
      <c r="AE6" s="18"/>
      <c r="AF6" s="4"/>
      <c r="AG6" s="18"/>
      <c r="AH6" s="18"/>
      <c r="AI6" s="18"/>
      <c r="AJ6" s="18"/>
      <c r="AK6" s="4"/>
      <c r="AL6" s="18"/>
      <c r="AM6" s="18"/>
      <c r="AN6" s="18"/>
      <c r="AO6" s="18"/>
      <c r="AP6" s="4"/>
      <c r="AQ6" s="18"/>
      <c r="AR6" s="18"/>
      <c r="AS6" s="18"/>
      <c r="AT6" s="18"/>
      <c r="AU6" s="4"/>
      <c r="AV6" s="18"/>
      <c r="AW6" s="18"/>
      <c r="AX6" s="18"/>
      <c r="AY6" s="18"/>
      <c r="AZ6" s="4"/>
      <c r="BA6" s="18"/>
      <c r="BB6" s="18"/>
      <c r="BC6" s="18"/>
      <c r="BD6" s="18"/>
      <c r="BE6" s="4"/>
      <c r="BF6" s="18"/>
      <c r="BG6" s="18"/>
      <c r="BH6" s="18"/>
      <c r="BI6" s="18"/>
      <c r="BJ6" s="4"/>
    </row>
    <row r="7" spans="2:62" x14ac:dyDescent="0.25">
      <c r="B7" s="4"/>
      <c r="C7" s="11" t="str">
        <f>IF(D7="","",IF(OR(AND(Paramètre!$B$3="Dimanche",WEEKDAY(DATE($C$2,MONTH(D$5),D7),2)=3),AND(Paramètre!$B$3&lt;&gt;"Dimanche",WEEKDAY(DATE($C$2,MONTH(D$5),D7),2)=4)),WEEKNUM(DATE($C$2,MONTH(D$5),D7)),""))</f>
        <v/>
      </c>
      <c r="D7" s="9">
        <f>DAY(D5)</f>
        <v>1</v>
      </c>
      <c r="E7" s="10" t="str">
        <f>IF(D7="","",VLOOKUP(WEEKDAY(DATE($C$2,MONTH(D$5),D7),2),Tables!$A$2:$B$8,2,FALSE))</f>
        <v>M</v>
      </c>
      <c r="F7" s="22"/>
      <c r="G7" s="4"/>
      <c r="H7" s="11" t="str">
        <f>IF(I7="","",IF(OR(AND(Paramètre!$B$3="Dimanche",WEEKDAY(DATE($C$2,MONTH(I$5),I7),2)=3),AND(Paramètre!$B$3&lt;&gt;"Dimanche",WEEKDAY(DATE($C$2,MONTH(I$5),I7),2)=4)),WEEKNUM(DATE($C$2,MONTH(I$5),I7)),""))</f>
        <v/>
      </c>
      <c r="I7" s="9">
        <f t="shared" ref="I7" si="0">DAY(I5)</f>
        <v>1</v>
      </c>
      <c r="J7" s="10" t="str">
        <f>IF(I7="","",VLOOKUP(WEEKDAY(DATE($C$2,MONTH(I$5),I7),2),Tables!$A$2:$B$8,2,FALSE))</f>
        <v>S</v>
      </c>
      <c r="K7" s="22"/>
      <c r="L7" s="4"/>
      <c r="M7" s="11" t="str">
        <f>IF(N7="","",IF(OR(AND(Paramètre!$B$3="Dimanche",WEEKDAY(DATE($C$2,MONTH(N$5),N7),2)=3),AND(Paramètre!$B$3&lt;&gt;"Dimanche",WEEKDAY(DATE($C$2,MONTH(N$5),N7),2)=4)),WEEKNUM(DATE($C$2,MONTH(N$5),N7)),""))</f>
        <v/>
      </c>
      <c r="N7" s="9">
        <f t="shared" ref="N7" si="1">DAY(N5)</f>
        <v>1</v>
      </c>
      <c r="O7" s="10" t="str">
        <f>IF(N7="","",VLOOKUP(WEEKDAY(DATE($C$2,MONTH(N$5),N7),2),Tables!$A$2:$B$8,2,FALSE))</f>
        <v>S</v>
      </c>
      <c r="P7" s="22"/>
      <c r="Q7" s="4"/>
      <c r="R7" s="11" t="str">
        <f>IF(S7="","",IF(OR(AND(Paramètre!$B$3="Dimanche",WEEKDAY(DATE($C$2,MONTH(S$5),S7),2)=3),AND(Paramètre!$B$3&lt;&gt;"Dimanche",WEEKDAY(DATE($C$2,MONTH(S$5),S7),2)=4)),WEEKNUM(DATE($C$2,MONTH(S$5),S7)),""))</f>
        <v/>
      </c>
      <c r="S7" s="9">
        <f t="shared" ref="S7" si="2">DAY(S5)</f>
        <v>1</v>
      </c>
      <c r="T7" s="10" t="str">
        <f>IF(S7="","",VLOOKUP(WEEKDAY(DATE($C$2,MONTH(S$5),S7),2),Tables!$A$2:$B$8,2,FALSE))</f>
        <v>M</v>
      </c>
      <c r="U7" s="22"/>
      <c r="V7" s="4"/>
      <c r="W7" s="11">
        <f>IF(X7="","",IF(OR(AND(Paramètre!$B$3="Dimanche",WEEKDAY(DATE($C$2,MONTH(X$5),X7),2)=3),AND(Paramètre!$B$3&lt;&gt;"Dimanche",WEEKDAY(DATE($C$2,MONTH(X$5),X7),2)=4)),WEEKNUM(DATE($C$2,MONTH(X$5),X7)),""))</f>
        <v>18</v>
      </c>
      <c r="X7" s="9">
        <f t="shared" ref="X7" si="3">DAY(X5)</f>
        <v>1</v>
      </c>
      <c r="Y7" s="10" t="str">
        <f>IF(X7="","",VLOOKUP(WEEKDAY(DATE($C$2,MONTH(X$5),X7),2),Tables!$A$2:$B$8,2,FALSE))</f>
        <v>J</v>
      </c>
      <c r="Z7" s="22"/>
      <c r="AA7" s="4"/>
      <c r="AB7" s="11" t="str">
        <f>IF(AC7="","",IF(OR(AND(Paramètre!$B$3="Dimanche",WEEKDAY(DATE($C$2,MONTH(AC$5),AC7),2)=3),AND(Paramètre!$B$3&lt;&gt;"Dimanche",WEEKDAY(DATE($C$2,MONTH(AC$5),AC7),2)=4)),WEEKNUM(DATE($C$2,MONTH(AC$5),AC7)),""))</f>
        <v/>
      </c>
      <c r="AC7" s="9">
        <f t="shared" ref="AC7" si="4">DAY(AC5)</f>
        <v>1</v>
      </c>
      <c r="AD7" s="10" t="str">
        <f>IF(AC7="","",VLOOKUP(WEEKDAY(DATE($C$2,MONTH(AC$5),AC7),2),Tables!$A$2:$B$8,2,FALSE))</f>
        <v>D</v>
      </c>
      <c r="AE7" s="22"/>
      <c r="AF7" s="4"/>
      <c r="AG7" s="11" t="str">
        <f>IF(AH7="","",IF(OR(AND(Paramètre!$B$3="Dimanche",WEEKDAY(DATE($C$2,MONTH(AH$5),AH7),2)=3),AND(Paramètre!$B$3&lt;&gt;"Dimanche",WEEKDAY(DATE($C$2,MONTH(AH$5),AH7),2)=4)),WEEKNUM(DATE($C$2,MONTH(AH$5),AH7)),""))</f>
        <v/>
      </c>
      <c r="AH7" s="9">
        <f t="shared" ref="AH7" si="5">DAY(AH5)</f>
        <v>1</v>
      </c>
      <c r="AI7" s="10" t="str">
        <f>IF(AH7="","",VLOOKUP(WEEKDAY(DATE($C$2,MONTH(AH$5),AH7),2),Tables!$A$2:$B$8,2,FALSE))</f>
        <v>M</v>
      </c>
      <c r="AJ7" s="22"/>
      <c r="AK7" s="4"/>
      <c r="AL7" s="11" t="str">
        <f>IF(AM7="","",IF(OR(AND(Paramètre!$B$3="Dimanche",WEEKDAY(DATE($C$2,MONTH(AM$5),AM7),2)=3),AND(Paramètre!$B$3&lt;&gt;"Dimanche",WEEKDAY(DATE($C$2,MONTH(AM$5),AM7),2)=4)),WEEKNUM(DATE($C$2,MONTH(AM$5),AM7)),""))</f>
        <v/>
      </c>
      <c r="AM7" s="9">
        <f t="shared" ref="AM7" si="6">DAY(AM5)</f>
        <v>1</v>
      </c>
      <c r="AN7" s="10" t="str">
        <f>IF(AM7="","",VLOOKUP(WEEKDAY(DATE($C$2,MONTH(AM$5),AM7),2),Tables!$A$2:$B$8,2,FALSE))</f>
        <v>V</v>
      </c>
      <c r="AO7" s="22"/>
      <c r="AP7" s="4"/>
      <c r="AQ7" s="11" t="str">
        <f>IF(AR7="","",IF(OR(AND(Paramètre!$B$3="Dimanche",WEEKDAY(DATE($C$2,MONTH(AR$5),AR7),2)=3),AND(Paramètre!$B$3&lt;&gt;"Dimanche",WEEKDAY(DATE($C$2,MONTH(AR$5),AR7),2)=4)),WEEKNUM(DATE($C$2,MONTH(AR$5),AR7)),""))</f>
        <v/>
      </c>
      <c r="AR7" s="9">
        <f t="shared" ref="AR7" si="7">DAY(AR5)</f>
        <v>1</v>
      </c>
      <c r="AS7" s="10" t="str">
        <f>IF(AR7="","",VLOOKUP(WEEKDAY(DATE($C$2,MONTH(AR$5),AR7),2),Tables!$A$2:$B$8,2,FALSE))</f>
        <v>L</v>
      </c>
      <c r="AT7" s="22"/>
      <c r="AU7" s="4"/>
      <c r="AV7" s="11" t="str">
        <f>IF(AW7="","",IF(OR(AND(Paramètre!$B$3="Dimanche",WEEKDAY(DATE($C$2,MONTH(AW$5),AW7),2)=3),AND(Paramètre!$B$3&lt;&gt;"Dimanche",WEEKDAY(DATE($C$2,MONTH(AW$5),AW7),2)=4)),WEEKNUM(DATE($C$2,MONTH(AW$5),AW7)),""))</f>
        <v/>
      </c>
      <c r="AW7" s="9">
        <f t="shared" ref="AW7" si="8">DAY(AW5)</f>
        <v>1</v>
      </c>
      <c r="AX7" s="10" t="str">
        <f>IF(AW7="","",VLOOKUP(WEEKDAY(DATE($C$2,MONTH(AW$5),AW7),2),Tables!$A$2:$B$8,2,FALSE))</f>
        <v>M</v>
      </c>
      <c r="AY7" s="22"/>
      <c r="AZ7" s="4"/>
      <c r="BA7" s="11" t="str">
        <f>IF(BB7="","",IF(OR(AND(Paramètre!$B$3="Dimanche",WEEKDAY(DATE($C$2,MONTH(BB$5),BB7),2)=3),AND(Paramètre!$B$3&lt;&gt;"Dimanche",WEEKDAY(DATE($C$2,MONTH(BB$5),BB7),2)=4)),WEEKNUM(DATE($C$2,MONTH(BB$5),BB7)),""))</f>
        <v/>
      </c>
      <c r="BB7" s="9">
        <f t="shared" ref="BB7" si="9">DAY(BB5)</f>
        <v>1</v>
      </c>
      <c r="BC7" s="10" t="str">
        <f>IF(BB7="","",VLOOKUP(WEEKDAY(DATE($C$2,MONTH(BB$5),BB7),2),Tables!$A$2:$B$8,2,FALSE))</f>
        <v>S</v>
      </c>
      <c r="BD7" s="22"/>
      <c r="BE7" s="4"/>
      <c r="BF7" s="11" t="str">
        <f>IF(BG7="","",IF(OR(AND(Paramètre!$B$3="Dimanche",WEEKDAY(DATE($C$2,MONTH(BG$5),BG7),2)=3),AND(Paramètre!$B$3&lt;&gt;"Dimanche",WEEKDAY(DATE($C$2,MONTH(BG$5),BG7),2)=4)),WEEKNUM(DATE($C$2,MONTH(BG$5),BG7)),""))</f>
        <v/>
      </c>
      <c r="BG7" s="9">
        <f t="shared" ref="BG7" si="10">DAY(BG5)</f>
        <v>1</v>
      </c>
      <c r="BH7" s="10" t="str">
        <f>IF(BG7="","",VLOOKUP(WEEKDAY(DATE($C$2,MONTH(BG$5),BG7),2),Tables!$A$2:$B$8,2,FALSE))</f>
        <v>L</v>
      </c>
      <c r="BI7" s="22"/>
      <c r="BJ7" s="4"/>
    </row>
    <row r="8" spans="2:62" x14ac:dyDescent="0.25">
      <c r="B8" s="4"/>
      <c r="C8" s="12">
        <f>IF(D8="","",IF(OR(AND(Paramètre!$B$3="Dimanche",WEEKDAY(DATE($C$2,MONTH(D$5),D8),2)=3),AND(Paramètre!$B$3&lt;&gt;"Dimanche",WEEKDAY(DATE($C$2,MONTH(D$5),D8),2)=4)),WEEKNUM(DATE($C$2,MONTH(D$5),D8)),""))</f>
        <v>1</v>
      </c>
      <c r="D8" s="9">
        <f t="shared" ref="D8:D37" si="11">IF(D7="","",IF(MONTH(D$5)=MONTH(DATE($C$2,MONTH(D$5),D7+1)),D7+1,""))</f>
        <v>2</v>
      </c>
      <c r="E8" s="10" t="str">
        <f>IF(D8="","",VLOOKUP(WEEKDAY(DATE($C$2,MONTH(D$5),D8),2),Tables!$A$2:$B$8,2,FALSE))</f>
        <v>J</v>
      </c>
      <c r="F8" s="22"/>
      <c r="G8" s="4"/>
      <c r="H8" s="12" t="str">
        <f>IF(I8="","",IF(OR(AND(Paramètre!$B$3="Dimanche",WEEKDAY(DATE($C$2,MONTH(I$5),I8),2)=3),AND(Paramètre!$B$3&lt;&gt;"Dimanche",WEEKDAY(DATE($C$2,MONTH(I$5),I8),2)=4)),WEEKNUM(DATE($C$2,MONTH(I$5),I8)),""))</f>
        <v/>
      </c>
      <c r="I8" s="9">
        <f t="shared" ref="I8:I37" si="12">IF(I7="","",IF(MONTH(I$5)=MONTH(DATE($C$2,MONTH(I$5),I7+1)),I7+1,""))</f>
        <v>2</v>
      </c>
      <c r="J8" s="10" t="str">
        <f>IF(I8="","",VLOOKUP(WEEKDAY(DATE($C$2,MONTH(I$5),I8),2),Tables!$A$2:$B$8,2,FALSE))</f>
        <v>D</v>
      </c>
      <c r="K8" s="22"/>
      <c r="L8" s="4"/>
      <c r="M8" s="12" t="str">
        <f>IF(N8="","",IF(OR(AND(Paramètre!$B$3="Dimanche",WEEKDAY(DATE($C$2,MONTH(N$5),N8),2)=3),AND(Paramètre!$B$3&lt;&gt;"Dimanche",WEEKDAY(DATE($C$2,MONTH(N$5),N8),2)=4)),WEEKNUM(DATE($C$2,MONTH(N$5),N8)),""))</f>
        <v/>
      </c>
      <c r="N8" s="9">
        <f t="shared" ref="N8:N37" si="13">IF(N7="","",IF(MONTH(N$5)=MONTH(DATE($C$2,MONTH(N$5),N7+1)),N7+1,""))</f>
        <v>2</v>
      </c>
      <c r="O8" s="10" t="str">
        <f>IF(N8="","",VLOOKUP(WEEKDAY(DATE($C$2,MONTH(N$5),N8),2),Tables!$A$2:$B$8,2,FALSE))</f>
        <v>D</v>
      </c>
      <c r="P8" s="22"/>
      <c r="Q8" s="4"/>
      <c r="R8" s="12" t="str">
        <f>IF(S8="","",IF(OR(AND(Paramètre!$B$3="Dimanche",WEEKDAY(DATE($C$2,MONTH(S$5),S8),2)=3),AND(Paramètre!$B$3&lt;&gt;"Dimanche",WEEKDAY(DATE($C$2,MONTH(S$5),S8),2)=4)),WEEKNUM(DATE($C$2,MONTH(S$5),S8)),""))</f>
        <v/>
      </c>
      <c r="S8" s="9">
        <f t="shared" ref="S8:S37" si="14">IF(S7="","",IF(MONTH(S$5)=MONTH(DATE($C$2,MONTH(S$5),S7+1)),S7+1,""))</f>
        <v>2</v>
      </c>
      <c r="T8" s="10" t="str">
        <f>IF(S8="","",VLOOKUP(WEEKDAY(DATE($C$2,MONTH(S$5),S8),2),Tables!$A$2:$B$8,2,FALSE))</f>
        <v>M</v>
      </c>
      <c r="U8" s="22"/>
      <c r="V8" s="4"/>
      <c r="W8" s="12" t="str">
        <f>IF(X8="","",IF(OR(AND(Paramètre!$B$3="Dimanche",WEEKDAY(DATE($C$2,MONTH(X$5),X8),2)=3),AND(Paramètre!$B$3&lt;&gt;"Dimanche",WEEKDAY(DATE($C$2,MONTH(X$5),X8),2)=4)),WEEKNUM(DATE($C$2,MONTH(X$5),X8)),""))</f>
        <v/>
      </c>
      <c r="X8" s="9">
        <f t="shared" ref="X8:X37" si="15">IF(X7="","",IF(MONTH(X$5)=MONTH(DATE($C$2,MONTH(X$5),X7+1)),X7+1,""))</f>
        <v>2</v>
      </c>
      <c r="Y8" s="10" t="str">
        <f>IF(X8="","",VLOOKUP(WEEKDAY(DATE($C$2,MONTH(X$5),X8),2),Tables!$A$2:$B$8,2,FALSE))</f>
        <v>V</v>
      </c>
      <c r="Z8" s="22"/>
      <c r="AA8" s="4"/>
      <c r="AB8" s="12" t="str">
        <f>IF(AC8="","",IF(OR(AND(Paramètre!$B$3="Dimanche",WEEKDAY(DATE($C$2,MONTH(AC$5),AC8),2)=3),AND(Paramètre!$B$3&lt;&gt;"Dimanche",WEEKDAY(DATE($C$2,MONTH(AC$5),AC8),2)=4)),WEEKNUM(DATE($C$2,MONTH(AC$5),AC8)),""))</f>
        <v/>
      </c>
      <c r="AC8" s="9">
        <f t="shared" ref="AC8:AC37" si="16">IF(AC7="","",IF(MONTH(AC$5)=MONTH(DATE($C$2,MONTH(AC$5),AC7+1)),AC7+1,""))</f>
        <v>2</v>
      </c>
      <c r="AD8" s="10" t="str">
        <f>IF(AC8="","",VLOOKUP(WEEKDAY(DATE($C$2,MONTH(AC$5),AC8),2),Tables!$A$2:$B$8,2,FALSE))</f>
        <v>L</v>
      </c>
      <c r="AE8" s="22"/>
      <c r="AF8" s="4"/>
      <c r="AG8" s="12" t="str">
        <f>IF(AH8="","",IF(OR(AND(Paramètre!$B$3="Dimanche",WEEKDAY(DATE($C$2,MONTH(AH$5),AH8),2)=3),AND(Paramètre!$B$3&lt;&gt;"Dimanche",WEEKDAY(DATE($C$2,MONTH(AH$5),AH8),2)=4)),WEEKNUM(DATE($C$2,MONTH(AH$5),AH8)),""))</f>
        <v/>
      </c>
      <c r="AH8" s="9">
        <f t="shared" ref="AH8:AH37" si="17">IF(AH7="","",IF(MONTH(AH$5)=MONTH(DATE($C$2,MONTH(AH$5),AH7+1)),AH7+1,""))</f>
        <v>2</v>
      </c>
      <c r="AI8" s="10" t="str">
        <f>IF(AH8="","",VLOOKUP(WEEKDAY(DATE($C$2,MONTH(AH$5),AH8),2),Tables!$A$2:$B$8,2,FALSE))</f>
        <v>M</v>
      </c>
      <c r="AJ8" s="22"/>
      <c r="AK8" s="4"/>
      <c r="AL8" s="12" t="str">
        <f>IF(AM8="","",IF(OR(AND(Paramètre!$B$3="Dimanche",WEEKDAY(DATE($C$2,MONTH(AM$5),AM8),2)=3),AND(Paramètre!$B$3&lt;&gt;"Dimanche",WEEKDAY(DATE($C$2,MONTH(AM$5),AM8),2)=4)),WEEKNUM(DATE($C$2,MONTH(AM$5),AM8)),""))</f>
        <v/>
      </c>
      <c r="AM8" s="9">
        <f t="shared" ref="AM8:AM37" si="18">IF(AM7="","",IF(MONTH(AM$5)=MONTH(DATE($C$2,MONTH(AM$5),AM7+1)),AM7+1,""))</f>
        <v>2</v>
      </c>
      <c r="AN8" s="10" t="str">
        <f>IF(AM8="","",VLOOKUP(WEEKDAY(DATE($C$2,MONTH(AM$5),AM8),2),Tables!$A$2:$B$8,2,FALSE))</f>
        <v>S</v>
      </c>
      <c r="AO8" s="22"/>
      <c r="AP8" s="4"/>
      <c r="AQ8" s="12" t="str">
        <f>IF(AR8="","",IF(OR(AND(Paramètre!$B$3="Dimanche",WEEKDAY(DATE($C$2,MONTH(AR$5),AR8),2)=3),AND(Paramètre!$B$3&lt;&gt;"Dimanche",WEEKDAY(DATE($C$2,MONTH(AR$5),AR8),2)=4)),WEEKNUM(DATE($C$2,MONTH(AR$5),AR8)),""))</f>
        <v/>
      </c>
      <c r="AR8" s="9">
        <f t="shared" ref="AR8:AR37" si="19">IF(AR7="","",IF(MONTH(AR$5)=MONTH(DATE($C$2,MONTH(AR$5),AR7+1)),AR7+1,""))</f>
        <v>2</v>
      </c>
      <c r="AS8" s="10" t="str">
        <f>IF(AR8="","",VLOOKUP(WEEKDAY(DATE($C$2,MONTH(AR$5),AR8),2),Tables!$A$2:$B$8,2,FALSE))</f>
        <v>M</v>
      </c>
      <c r="AT8" s="22"/>
      <c r="AU8" s="4"/>
      <c r="AV8" s="12">
        <f>IF(AW8="","",IF(OR(AND(Paramètre!$B$3="Dimanche",WEEKDAY(DATE($C$2,MONTH(AW$5),AW8),2)=3),AND(Paramètre!$B$3&lt;&gt;"Dimanche",WEEKDAY(DATE($C$2,MONTH(AW$5),AW8),2)=4)),WEEKNUM(DATE($C$2,MONTH(AW$5),AW8)),""))</f>
        <v>40</v>
      </c>
      <c r="AW8" s="9">
        <f t="shared" ref="AW8:AW37" si="20">IF(AW7="","",IF(MONTH(AW$5)=MONTH(DATE($C$2,MONTH(AW$5),AW7+1)),AW7+1,""))</f>
        <v>2</v>
      </c>
      <c r="AX8" s="10" t="str">
        <f>IF(AW8="","",VLOOKUP(WEEKDAY(DATE($C$2,MONTH(AW$5),AW8),2),Tables!$A$2:$B$8,2,FALSE))</f>
        <v>J</v>
      </c>
      <c r="AY8" s="22"/>
      <c r="AZ8" s="4"/>
      <c r="BA8" s="12" t="str">
        <f>IF(BB8="","",IF(OR(AND(Paramètre!$B$3="Dimanche",WEEKDAY(DATE($C$2,MONTH(BB$5),BB8),2)=3),AND(Paramètre!$B$3&lt;&gt;"Dimanche",WEEKDAY(DATE($C$2,MONTH(BB$5),BB8),2)=4)),WEEKNUM(DATE($C$2,MONTH(BB$5),BB8)),""))</f>
        <v/>
      </c>
      <c r="BB8" s="9">
        <f t="shared" ref="BB8:BB37" si="21">IF(BB7="","",IF(MONTH(BB$5)=MONTH(DATE($C$2,MONTH(BB$5),BB7+1)),BB7+1,""))</f>
        <v>2</v>
      </c>
      <c r="BC8" s="10" t="str">
        <f>IF(BB8="","",VLOOKUP(WEEKDAY(DATE($C$2,MONTH(BB$5),BB8),2),Tables!$A$2:$B$8,2,FALSE))</f>
        <v>D</v>
      </c>
      <c r="BD8" s="22"/>
      <c r="BE8" s="4"/>
      <c r="BF8" s="12" t="str">
        <f>IF(BG8="","",IF(OR(AND(Paramètre!$B$3="Dimanche",WEEKDAY(DATE($C$2,MONTH(BG$5),BG8),2)=3),AND(Paramètre!$B$3&lt;&gt;"Dimanche",WEEKDAY(DATE($C$2,MONTH(BG$5),BG8),2)=4)),WEEKNUM(DATE($C$2,MONTH(BG$5),BG8)),""))</f>
        <v/>
      </c>
      <c r="BG8" s="9">
        <f t="shared" ref="BG8:BG37" si="22">IF(BG7="","",IF(MONTH(BG$5)=MONTH(DATE($C$2,MONTH(BG$5),BG7+1)),BG7+1,""))</f>
        <v>2</v>
      </c>
      <c r="BH8" s="10" t="str">
        <f>IF(BG8="","",VLOOKUP(WEEKDAY(DATE($C$2,MONTH(BG$5),BG8),2),Tables!$A$2:$B$8,2,FALSE))</f>
        <v>M</v>
      </c>
      <c r="BI8" s="22"/>
      <c r="BJ8" s="4"/>
    </row>
    <row r="9" spans="2:62" x14ac:dyDescent="0.25">
      <c r="B9" s="4"/>
      <c r="C9" s="12" t="str">
        <f>IF(D9="","",IF(OR(AND(Paramètre!$B$3="Dimanche",WEEKDAY(DATE($C$2,MONTH(D$5),D9),2)=3),AND(Paramètre!$B$3&lt;&gt;"Dimanche",WEEKDAY(DATE($C$2,MONTH(D$5),D9),2)=4)),WEEKNUM(DATE($C$2,MONTH(D$5),D9)),""))</f>
        <v/>
      </c>
      <c r="D9" s="9">
        <f t="shared" si="11"/>
        <v>3</v>
      </c>
      <c r="E9" s="10" t="str">
        <f>IF(D9="","",VLOOKUP(WEEKDAY(DATE($C$2,MONTH(D$5),D9),2),Tables!$A$2:$B$8,2,FALSE))</f>
        <v>V</v>
      </c>
      <c r="F9" s="22"/>
      <c r="G9" s="4"/>
      <c r="H9" s="12" t="str">
        <f>IF(I9="","",IF(OR(AND(Paramètre!$B$3="Dimanche",WEEKDAY(DATE($C$2,MONTH(I$5),I9),2)=3),AND(Paramètre!$B$3&lt;&gt;"Dimanche",WEEKDAY(DATE($C$2,MONTH(I$5),I9),2)=4)),WEEKNUM(DATE($C$2,MONTH(I$5),I9)),""))</f>
        <v/>
      </c>
      <c r="I9" s="9">
        <f t="shared" si="12"/>
        <v>3</v>
      </c>
      <c r="J9" s="10" t="str">
        <f>IF(I9="","",VLOOKUP(WEEKDAY(DATE($C$2,MONTH(I$5),I9),2),Tables!$A$2:$B$8,2,FALSE))</f>
        <v>L</v>
      </c>
      <c r="K9" s="22"/>
      <c r="L9" s="4"/>
      <c r="M9" s="12" t="str">
        <f>IF(N9="","",IF(OR(AND(Paramètre!$B$3="Dimanche",WEEKDAY(DATE($C$2,MONTH(N$5),N9),2)=3),AND(Paramètre!$B$3&lt;&gt;"Dimanche",WEEKDAY(DATE($C$2,MONTH(N$5),N9),2)=4)),WEEKNUM(DATE($C$2,MONTH(N$5),N9)),""))</f>
        <v/>
      </c>
      <c r="N9" s="9">
        <f t="shared" si="13"/>
        <v>3</v>
      </c>
      <c r="O9" s="10" t="str">
        <f>IF(N9="","",VLOOKUP(WEEKDAY(DATE($C$2,MONTH(N$5),N9),2),Tables!$A$2:$B$8,2,FALSE))</f>
        <v>L</v>
      </c>
      <c r="P9" s="22"/>
      <c r="Q9" s="4"/>
      <c r="R9" s="12">
        <f>IF(S9="","",IF(OR(AND(Paramètre!$B$3="Dimanche",WEEKDAY(DATE($C$2,MONTH(S$5),S9),2)=3),AND(Paramètre!$B$3&lt;&gt;"Dimanche",WEEKDAY(DATE($C$2,MONTH(S$5),S9),2)=4)),WEEKNUM(DATE($C$2,MONTH(S$5),S9)),""))</f>
        <v>14</v>
      </c>
      <c r="S9" s="9">
        <f t="shared" si="14"/>
        <v>3</v>
      </c>
      <c r="T9" s="10" t="str">
        <f>IF(S9="","",VLOOKUP(WEEKDAY(DATE($C$2,MONTH(S$5),S9),2),Tables!$A$2:$B$8,2,FALSE))</f>
        <v>J</v>
      </c>
      <c r="U9" s="22"/>
      <c r="V9" s="4"/>
      <c r="W9" s="12" t="str">
        <f>IF(X9="","",IF(OR(AND(Paramètre!$B$3="Dimanche",WEEKDAY(DATE($C$2,MONTH(X$5),X9),2)=3),AND(Paramètre!$B$3&lt;&gt;"Dimanche",WEEKDAY(DATE($C$2,MONTH(X$5),X9),2)=4)),WEEKNUM(DATE($C$2,MONTH(X$5),X9)),""))</f>
        <v/>
      </c>
      <c r="X9" s="9">
        <f t="shared" si="15"/>
        <v>3</v>
      </c>
      <c r="Y9" s="10" t="str">
        <f>IF(X9="","",VLOOKUP(WEEKDAY(DATE($C$2,MONTH(X$5),X9),2),Tables!$A$2:$B$8,2,FALSE))</f>
        <v>S</v>
      </c>
      <c r="Z9" s="22"/>
      <c r="AA9" s="4"/>
      <c r="AB9" s="12" t="str">
        <f>IF(AC9="","",IF(OR(AND(Paramètre!$B$3="Dimanche",WEEKDAY(DATE($C$2,MONTH(AC$5),AC9),2)=3),AND(Paramètre!$B$3&lt;&gt;"Dimanche",WEEKDAY(DATE($C$2,MONTH(AC$5),AC9),2)=4)),WEEKNUM(DATE($C$2,MONTH(AC$5),AC9)),""))</f>
        <v/>
      </c>
      <c r="AC9" s="9">
        <f t="shared" si="16"/>
        <v>3</v>
      </c>
      <c r="AD9" s="10" t="str">
        <f>IF(AC9="","",VLOOKUP(WEEKDAY(DATE($C$2,MONTH(AC$5),AC9),2),Tables!$A$2:$B$8,2,FALSE))</f>
        <v>M</v>
      </c>
      <c r="AE9" s="22"/>
      <c r="AF9" s="4"/>
      <c r="AG9" s="12">
        <f>IF(AH9="","",IF(OR(AND(Paramètre!$B$3="Dimanche",WEEKDAY(DATE($C$2,MONTH(AH$5),AH9),2)=3),AND(Paramètre!$B$3&lt;&gt;"Dimanche",WEEKDAY(DATE($C$2,MONTH(AH$5),AH9),2)=4)),WEEKNUM(DATE($C$2,MONTH(AH$5),AH9)),""))</f>
        <v>27</v>
      </c>
      <c r="AH9" s="9">
        <f t="shared" si="17"/>
        <v>3</v>
      </c>
      <c r="AI9" s="10" t="str">
        <f>IF(AH9="","",VLOOKUP(WEEKDAY(DATE($C$2,MONTH(AH$5),AH9),2),Tables!$A$2:$B$8,2,FALSE))</f>
        <v>J</v>
      </c>
      <c r="AJ9" s="22"/>
      <c r="AK9" s="4"/>
      <c r="AL9" s="12" t="str">
        <f>IF(AM9="","",IF(OR(AND(Paramètre!$B$3="Dimanche",WEEKDAY(DATE($C$2,MONTH(AM$5),AM9),2)=3),AND(Paramètre!$B$3&lt;&gt;"Dimanche",WEEKDAY(DATE($C$2,MONTH(AM$5),AM9),2)=4)),WEEKNUM(DATE($C$2,MONTH(AM$5),AM9)),""))</f>
        <v/>
      </c>
      <c r="AM9" s="9">
        <f t="shared" si="18"/>
        <v>3</v>
      </c>
      <c r="AN9" s="10" t="str">
        <f>IF(AM9="","",VLOOKUP(WEEKDAY(DATE($C$2,MONTH(AM$5),AM9),2),Tables!$A$2:$B$8,2,FALSE))</f>
        <v>D</v>
      </c>
      <c r="AO9" s="22"/>
      <c r="AP9" s="4"/>
      <c r="AQ9" s="12" t="str">
        <f>IF(AR9="","",IF(OR(AND(Paramètre!$B$3="Dimanche",WEEKDAY(DATE($C$2,MONTH(AR$5),AR9),2)=3),AND(Paramètre!$B$3&lt;&gt;"Dimanche",WEEKDAY(DATE($C$2,MONTH(AR$5),AR9),2)=4)),WEEKNUM(DATE($C$2,MONTH(AR$5),AR9)),""))</f>
        <v/>
      </c>
      <c r="AR9" s="9">
        <f t="shared" si="19"/>
        <v>3</v>
      </c>
      <c r="AS9" s="10" t="str">
        <f>IF(AR9="","",VLOOKUP(WEEKDAY(DATE($C$2,MONTH(AR$5),AR9),2),Tables!$A$2:$B$8,2,FALSE))</f>
        <v>M</v>
      </c>
      <c r="AT9" s="22"/>
      <c r="AU9" s="4"/>
      <c r="AV9" s="12" t="str">
        <f>IF(AW9="","",IF(OR(AND(Paramètre!$B$3="Dimanche",WEEKDAY(DATE($C$2,MONTH(AW$5),AW9),2)=3),AND(Paramètre!$B$3&lt;&gt;"Dimanche",WEEKDAY(DATE($C$2,MONTH(AW$5),AW9),2)=4)),WEEKNUM(DATE($C$2,MONTH(AW$5),AW9)),""))</f>
        <v/>
      </c>
      <c r="AW9" s="9">
        <f t="shared" si="20"/>
        <v>3</v>
      </c>
      <c r="AX9" s="10" t="str">
        <f>IF(AW9="","",VLOOKUP(WEEKDAY(DATE($C$2,MONTH(AW$5),AW9),2),Tables!$A$2:$B$8,2,FALSE))</f>
        <v>V</v>
      </c>
      <c r="AY9" s="22"/>
      <c r="AZ9" s="4"/>
      <c r="BA9" s="12" t="str">
        <f>IF(BB9="","",IF(OR(AND(Paramètre!$B$3="Dimanche",WEEKDAY(DATE($C$2,MONTH(BB$5),BB9),2)=3),AND(Paramètre!$B$3&lt;&gt;"Dimanche",WEEKDAY(DATE($C$2,MONTH(BB$5),BB9),2)=4)),WEEKNUM(DATE($C$2,MONTH(BB$5),BB9)),""))</f>
        <v/>
      </c>
      <c r="BB9" s="9">
        <f t="shared" si="21"/>
        <v>3</v>
      </c>
      <c r="BC9" s="10" t="str">
        <f>IF(BB9="","",VLOOKUP(WEEKDAY(DATE($C$2,MONTH(BB$5),BB9),2),Tables!$A$2:$B$8,2,FALSE))</f>
        <v>L</v>
      </c>
      <c r="BD9" s="22"/>
      <c r="BE9" s="4"/>
      <c r="BF9" s="12" t="str">
        <f>IF(BG9="","",IF(OR(AND(Paramètre!$B$3="Dimanche",WEEKDAY(DATE($C$2,MONTH(BG$5),BG9),2)=3),AND(Paramètre!$B$3&lt;&gt;"Dimanche",WEEKDAY(DATE($C$2,MONTH(BG$5),BG9),2)=4)),WEEKNUM(DATE($C$2,MONTH(BG$5),BG9)),""))</f>
        <v/>
      </c>
      <c r="BG9" s="9">
        <f t="shared" si="22"/>
        <v>3</v>
      </c>
      <c r="BH9" s="10" t="str">
        <f>IF(BG9="","",VLOOKUP(WEEKDAY(DATE($C$2,MONTH(BG$5),BG9),2),Tables!$A$2:$B$8,2,FALSE))</f>
        <v>M</v>
      </c>
      <c r="BI9" s="22"/>
      <c r="BJ9" s="4"/>
    </row>
    <row r="10" spans="2:62" x14ac:dyDescent="0.25">
      <c r="B10" s="4"/>
      <c r="C10" s="12" t="str">
        <f>IF(D10="","",IF(OR(AND(Paramètre!$B$3="Dimanche",WEEKDAY(DATE($C$2,MONTH(D$5),D10),2)=3),AND(Paramètre!$B$3&lt;&gt;"Dimanche",WEEKDAY(DATE($C$2,MONTH(D$5),D10),2)=4)),WEEKNUM(DATE($C$2,MONTH(D$5),D10)),""))</f>
        <v/>
      </c>
      <c r="D10" s="9">
        <f t="shared" si="11"/>
        <v>4</v>
      </c>
      <c r="E10" s="10" t="str">
        <f>IF(D10="","",VLOOKUP(WEEKDAY(DATE($C$2,MONTH(D$5),D10),2),Tables!$A$2:$B$8,2,FALSE))</f>
        <v>S</v>
      </c>
      <c r="F10" s="22"/>
      <c r="G10" s="4"/>
      <c r="H10" s="12" t="str">
        <f>IF(I10="","",IF(OR(AND(Paramètre!$B$3="Dimanche",WEEKDAY(DATE($C$2,MONTH(I$5),I10),2)=3),AND(Paramètre!$B$3&lt;&gt;"Dimanche",WEEKDAY(DATE($C$2,MONTH(I$5),I10),2)=4)),WEEKNUM(DATE($C$2,MONTH(I$5),I10)),""))</f>
        <v/>
      </c>
      <c r="I10" s="9">
        <f t="shared" si="12"/>
        <v>4</v>
      </c>
      <c r="J10" s="10" t="str">
        <f>IF(I10="","",VLOOKUP(WEEKDAY(DATE($C$2,MONTH(I$5),I10),2),Tables!$A$2:$B$8,2,FALSE))</f>
        <v>M</v>
      </c>
      <c r="K10" s="22"/>
      <c r="L10" s="4"/>
      <c r="M10" s="12" t="str">
        <f>IF(N10="","",IF(OR(AND(Paramètre!$B$3="Dimanche",WEEKDAY(DATE($C$2,MONTH(N$5),N10),2)=3),AND(Paramètre!$B$3&lt;&gt;"Dimanche",WEEKDAY(DATE($C$2,MONTH(N$5),N10),2)=4)),WEEKNUM(DATE($C$2,MONTH(N$5),N10)),""))</f>
        <v/>
      </c>
      <c r="N10" s="9">
        <f t="shared" si="13"/>
        <v>4</v>
      </c>
      <c r="O10" s="10" t="str">
        <f>IF(N10="","",VLOOKUP(WEEKDAY(DATE($C$2,MONTH(N$5),N10),2),Tables!$A$2:$B$8,2,FALSE))</f>
        <v>M</v>
      </c>
      <c r="P10" s="22"/>
      <c r="Q10" s="4"/>
      <c r="R10" s="12" t="str">
        <f>IF(S10="","",IF(OR(AND(Paramètre!$B$3="Dimanche",WEEKDAY(DATE($C$2,MONTH(S$5),S10),2)=3),AND(Paramètre!$B$3&lt;&gt;"Dimanche",WEEKDAY(DATE($C$2,MONTH(S$5),S10),2)=4)),WEEKNUM(DATE($C$2,MONTH(S$5),S10)),""))</f>
        <v/>
      </c>
      <c r="S10" s="9">
        <f t="shared" si="14"/>
        <v>4</v>
      </c>
      <c r="T10" s="10" t="str">
        <f>IF(S10="","",VLOOKUP(WEEKDAY(DATE($C$2,MONTH(S$5),S10),2),Tables!$A$2:$B$8,2,FALSE))</f>
        <v>V</v>
      </c>
      <c r="U10" s="22"/>
      <c r="V10" s="4"/>
      <c r="W10" s="12" t="str">
        <f>IF(X10="","",IF(OR(AND(Paramètre!$B$3="Dimanche",WEEKDAY(DATE($C$2,MONTH(X$5),X10),2)=3),AND(Paramètre!$B$3&lt;&gt;"Dimanche",WEEKDAY(DATE($C$2,MONTH(X$5),X10),2)=4)),WEEKNUM(DATE($C$2,MONTH(X$5),X10)),""))</f>
        <v/>
      </c>
      <c r="X10" s="9">
        <f t="shared" si="15"/>
        <v>4</v>
      </c>
      <c r="Y10" s="10" t="str">
        <f>IF(X10="","",VLOOKUP(WEEKDAY(DATE($C$2,MONTH(X$5),X10),2),Tables!$A$2:$B$8,2,FALSE))</f>
        <v>D</v>
      </c>
      <c r="Z10" s="22"/>
      <c r="AA10" s="4"/>
      <c r="AB10" s="12" t="str">
        <f>IF(AC10="","",IF(OR(AND(Paramètre!$B$3="Dimanche",WEEKDAY(DATE($C$2,MONTH(AC$5),AC10),2)=3),AND(Paramètre!$B$3&lt;&gt;"Dimanche",WEEKDAY(DATE($C$2,MONTH(AC$5),AC10),2)=4)),WEEKNUM(DATE($C$2,MONTH(AC$5),AC10)),""))</f>
        <v/>
      </c>
      <c r="AC10" s="9">
        <f t="shared" si="16"/>
        <v>4</v>
      </c>
      <c r="AD10" s="10" t="str">
        <f>IF(AC10="","",VLOOKUP(WEEKDAY(DATE($C$2,MONTH(AC$5),AC10),2),Tables!$A$2:$B$8,2,FALSE))</f>
        <v>M</v>
      </c>
      <c r="AE10" s="22"/>
      <c r="AF10" s="4"/>
      <c r="AG10" s="12" t="str">
        <f>IF(AH10="","",IF(OR(AND(Paramètre!$B$3="Dimanche",WEEKDAY(DATE($C$2,MONTH(AH$5),AH10),2)=3),AND(Paramètre!$B$3&lt;&gt;"Dimanche",WEEKDAY(DATE($C$2,MONTH(AH$5),AH10),2)=4)),WEEKNUM(DATE($C$2,MONTH(AH$5),AH10)),""))</f>
        <v/>
      </c>
      <c r="AH10" s="9">
        <f t="shared" si="17"/>
        <v>4</v>
      </c>
      <c r="AI10" s="10" t="str">
        <f>IF(AH10="","",VLOOKUP(WEEKDAY(DATE($C$2,MONTH(AH$5),AH10),2),Tables!$A$2:$B$8,2,FALSE))</f>
        <v>V</v>
      </c>
      <c r="AJ10" s="22"/>
      <c r="AK10" s="4"/>
      <c r="AL10" s="12" t="str">
        <f>IF(AM10="","",IF(OR(AND(Paramètre!$B$3="Dimanche",WEEKDAY(DATE($C$2,MONTH(AM$5),AM10),2)=3),AND(Paramètre!$B$3&lt;&gt;"Dimanche",WEEKDAY(DATE($C$2,MONTH(AM$5),AM10),2)=4)),WEEKNUM(DATE($C$2,MONTH(AM$5),AM10)),""))</f>
        <v/>
      </c>
      <c r="AM10" s="9">
        <f t="shared" si="18"/>
        <v>4</v>
      </c>
      <c r="AN10" s="10" t="str">
        <f>IF(AM10="","",VLOOKUP(WEEKDAY(DATE($C$2,MONTH(AM$5),AM10),2),Tables!$A$2:$B$8,2,FALSE))</f>
        <v>L</v>
      </c>
      <c r="AO10" s="22"/>
      <c r="AP10" s="4"/>
      <c r="AQ10" s="12">
        <f>IF(AR10="","",IF(OR(AND(Paramètre!$B$3="Dimanche",WEEKDAY(DATE($C$2,MONTH(AR$5),AR10),2)=3),AND(Paramètre!$B$3&lt;&gt;"Dimanche",WEEKDAY(DATE($C$2,MONTH(AR$5),AR10),2)=4)),WEEKNUM(DATE($C$2,MONTH(AR$5),AR10)),""))</f>
        <v>36</v>
      </c>
      <c r="AR10" s="9">
        <f t="shared" si="19"/>
        <v>4</v>
      </c>
      <c r="AS10" s="10" t="str">
        <f>IF(AR10="","",VLOOKUP(WEEKDAY(DATE($C$2,MONTH(AR$5),AR10),2),Tables!$A$2:$B$8,2,FALSE))</f>
        <v>J</v>
      </c>
      <c r="AT10" s="22"/>
      <c r="AU10" s="4"/>
      <c r="AV10" s="12" t="str">
        <f>IF(AW10="","",IF(OR(AND(Paramètre!$B$3="Dimanche",WEEKDAY(DATE($C$2,MONTH(AW$5),AW10),2)=3),AND(Paramètre!$B$3&lt;&gt;"Dimanche",WEEKDAY(DATE($C$2,MONTH(AW$5),AW10),2)=4)),WEEKNUM(DATE($C$2,MONTH(AW$5),AW10)),""))</f>
        <v/>
      </c>
      <c r="AW10" s="9">
        <f t="shared" si="20"/>
        <v>4</v>
      </c>
      <c r="AX10" s="10" t="str">
        <f>IF(AW10="","",VLOOKUP(WEEKDAY(DATE($C$2,MONTH(AW$5),AW10),2),Tables!$A$2:$B$8,2,FALSE))</f>
        <v>S</v>
      </c>
      <c r="AY10" s="22"/>
      <c r="AZ10" s="4"/>
      <c r="BA10" s="12" t="str">
        <f>IF(BB10="","",IF(OR(AND(Paramètre!$B$3="Dimanche",WEEKDAY(DATE($C$2,MONTH(BB$5),BB10),2)=3),AND(Paramètre!$B$3&lt;&gt;"Dimanche",WEEKDAY(DATE($C$2,MONTH(BB$5),BB10),2)=4)),WEEKNUM(DATE($C$2,MONTH(BB$5),BB10)),""))</f>
        <v/>
      </c>
      <c r="BB10" s="9">
        <f t="shared" si="21"/>
        <v>4</v>
      </c>
      <c r="BC10" s="10" t="str">
        <f>IF(BB10="","",VLOOKUP(WEEKDAY(DATE($C$2,MONTH(BB$5),BB10),2),Tables!$A$2:$B$8,2,FALSE))</f>
        <v>M</v>
      </c>
      <c r="BD10" s="22"/>
      <c r="BE10" s="4"/>
      <c r="BF10" s="12">
        <f>IF(BG10="","",IF(OR(AND(Paramètre!$B$3="Dimanche",WEEKDAY(DATE($C$2,MONTH(BG$5),BG10),2)=3),AND(Paramètre!$B$3&lt;&gt;"Dimanche",WEEKDAY(DATE($C$2,MONTH(BG$5),BG10),2)=4)),WEEKNUM(DATE($C$2,MONTH(BG$5),BG10)),""))</f>
        <v>49</v>
      </c>
      <c r="BG10" s="9">
        <f t="shared" si="22"/>
        <v>4</v>
      </c>
      <c r="BH10" s="10" t="str">
        <f>IF(BG10="","",VLOOKUP(WEEKDAY(DATE($C$2,MONTH(BG$5),BG10),2),Tables!$A$2:$B$8,2,FALSE))</f>
        <v>J</v>
      </c>
      <c r="BI10" s="22"/>
      <c r="BJ10" s="4"/>
    </row>
    <row r="11" spans="2:62" x14ac:dyDescent="0.25">
      <c r="B11" s="4"/>
      <c r="C11" s="12" t="str">
        <f>IF(D11="","",IF(OR(AND(Paramètre!$B$3="Dimanche",WEEKDAY(DATE($C$2,MONTH(D$5),D11),2)=3),AND(Paramètre!$B$3&lt;&gt;"Dimanche",WEEKDAY(DATE($C$2,MONTH(D$5),D11),2)=4)),WEEKNUM(DATE($C$2,MONTH(D$5),D11)),""))</f>
        <v/>
      </c>
      <c r="D11" s="9">
        <f t="shared" si="11"/>
        <v>5</v>
      </c>
      <c r="E11" s="10" t="str">
        <f>IF(D11="","",VLOOKUP(WEEKDAY(DATE($C$2,MONTH(D$5),D11),2),Tables!$A$2:$B$8,2,FALSE))</f>
        <v>D</v>
      </c>
      <c r="F11" s="22"/>
      <c r="G11" s="4"/>
      <c r="H11" s="12" t="str">
        <f>IF(I11="","",IF(OR(AND(Paramètre!$B$3="Dimanche",WEEKDAY(DATE($C$2,MONTH(I$5),I11),2)=3),AND(Paramètre!$B$3&lt;&gt;"Dimanche",WEEKDAY(DATE($C$2,MONTH(I$5),I11),2)=4)),WEEKNUM(DATE($C$2,MONTH(I$5),I11)),""))</f>
        <v/>
      </c>
      <c r="I11" s="9">
        <f t="shared" si="12"/>
        <v>5</v>
      </c>
      <c r="J11" s="10" t="str">
        <f>IF(I11="","",VLOOKUP(WEEKDAY(DATE($C$2,MONTH(I$5),I11),2),Tables!$A$2:$B$8,2,FALSE))</f>
        <v>M</v>
      </c>
      <c r="K11" s="22"/>
      <c r="L11" s="4"/>
      <c r="M11" s="12" t="str">
        <f>IF(N11="","",IF(OR(AND(Paramètre!$B$3="Dimanche",WEEKDAY(DATE($C$2,MONTH(N$5),N11),2)=3),AND(Paramètre!$B$3&lt;&gt;"Dimanche",WEEKDAY(DATE($C$2,MONTH(N$5),N11),2)=4)),WEEKNUM(DATE($C$2,MONTH(N$5),N11)),""))</f>
        <v/>
      </c>
      <c r="N11" s="9">
        <f t="shared" si="13"/>
        <v>5</v>
      </c>
      <c r="O11" s="10" t="str">
        <f>IF(N11="","",VLOOKUP(WEEKDAY(DATE($C$2,MONTH(N$5),N11),2),Tables!$A$2:$B$8,2,FALSE))</f>
        <v>M</v>
      </c>
      <c r="P11" s="22"/>
      <c r="Q11" s="4"/>
      <c r="R11" s="12" t="str">
        <f>IF(S11="","",IF(OR(AND(Paramètre!$B$3="Dimanche",WEEKDAY(DATE($C$2,MONTH(S$5),S11),2)=3),AND(Paramètre!$B$3&lt;&gt;"Dimanche",WEEKDAY(DATE($C$2,MONTH(S$5),S11),2)=4)),WEEKNUM(DATE($C$2,MONTH(S$5),S11)),""))</f>
        <v/>
      </c>
      <c r="S11" s="9">
        <f t="shared" si="14"/>
        <v>5</v>
      </c>
      <c r="T11" s="10" t="str">
        <f>IF(S11="","",VLOOKUP(WEEKDAY(DATE($C$2,MONTH(S$5),S11),2),Tables!$A$2:$B$8,2,FALSE))</f>
        <v>S</v>
      </c>
      <c r="U11" s="22"/>
      <c r="V11" s="4"/>
      <c r="W11" s="12" t="str">
        <f>IF(X11="","",IF(OR(AND(Paramètre!$B$3="Dimanche",WEEKDAY(DATE($C$2,MONTH(X$5),X11),2)=3),AND(Paramètre!$B$3&lt;&gt;"Dimanche",WEEKDAY(DATE($C$2,MONTH(X$5),X11),2)=4)),WEEKNUM(DATE($C$2,MONTH(X$5),X11)),""))</f>
        <v/>
      </c>
      <c r="X11" s="9">
        <f t="shared" si="15"/>
        <v>5</v>
      </c>
      <c r="Y11" s="10" t="str">
        <f>IF(X11="","",VLOOKUP(WEEKDAY(DATE($C$2,MONTH(X$5),X11),2),Tables!$A$2:$B$8,2,FALSE))</f>
        <v>L</v>
      </c>
      <c r="Z11" s="22"/>
      <c r="AA11" s="4"/>
      <c r="AB11" s="12">
        <f>IF(AC11="","",IF(OR(AND(Paramètre!$B$3="Dimanche",WEEKDAY(DATE($C$2,MONTH(AC$5),AC11),2)=3),AND(Paramètre!$B$3&lt;&gt;"Dimanche",WEEKDAY(DATE($C$2,MONTH(AC$5),AC11),2)=4)),WEEKNUM(DATE($C$2,MONTH(AC$5),AC11)),""))</f>
        <v>23</v>
      </c>
      <c r="AC11" s="9">
        <f t="shared" si="16"/>
        <v>5</v>
      </c>
      <c r="AD11" s="10" t="str">
        <f>IF(AC11="","",VLOOKUP(WEEKDAY(DATE($C$2,MONTH(AC$5),AC11),2),Tables!$A$2:$B$8,2,FALSE))</f>
        <v>J</v>
      </c>
      <c r="AE11" s="22"/>
      <c r="AF11" s="4"/>
      <c r="AG11" s="12" t="str">
        <f>IF(AH11="","",IF(OR(AND(Paramètre!$B$3="Dimanche",WEEKDAY(DATE($C$2,MONTH(AH$5),AH11),2)=3),AND(Paramètre!$B$3&lt;&gt;"Dimanche",WEEKDAY(DATE($C$2,MONTH(AH$5),AH11),2)=4)),WEEKNUM(DATE($C$2,MONTH(AH$5),AH11)),""))</f>
        <v/>
      </c>
      <c r="AH11" s="9">
        <f t="shared" si="17"/>
        <v>5</v>
      </c>
      <c r="AI11" s="10" t="str">
        <f>IF(AH11="","",VLOOKUP(WEEKDAY(DATE($C$2,MONTH(AH$5),AH11),2),Tables!$A$2:$B$8,2,FALSE))</f>
        <v>S</v>
      </c>
      <c r="AJ11" s="22"/>
      <c r="AK11" s="4"/>
      <c r="AL11" s="12" t="str">
        <f>IF(AM11="","",IF(OR(AND(Paramètre!$B$3="Dimanche",WEEKDAY(DATE($C$2,MONTH(AM$5),AM11),2)=3),AND(Paramètre!$B$3&lt;&gt;"Dimanche",WEEKDAY(DATE($C$2,MONTH(AM$5),AM11),2)=4)),WEEKNUM(DATE($C$2,MONTH(AM$5),AM11)),""))</f>
        <v/>
      </c>
      <c r="AM11" s="9">
        <f t="shared" si="18"/>
        <v>5</v>
      </c>
      <c r="AN11" s="10" t="str">
        <f>IF(AM11="","",VLOOKUP(WEEKDAY(DATE($C$2,MONTH(AM$5),AM11),2),Tables!$A$2:$B$8,2,FALSE))</f>
        <v>M</v>
      </c>
      <c r="AO11" s="22"/>
      <c r="AP11" s="4"/>
      <c r="AQ11" s="12" t="str">
        <f>IF(AR11="","",IF(OR(AND(Paramètre!$B$3="Dimanche",WEEKDAY(DATE($C$2,MONTH(AR$5),AR11),2)=3),AND(Paramètre!$B$3&lt;&gt;"Dimanche",WEEKDAY(DATE($C$2,MONTH(AR$5),AR11),2)=4)),WEEKNUM(DATE($C$2,MONTH(AR$5),AR11)),""))</f>
        <v/>
      </c>
      <c r="AR11" s="9">
        <f t="shared" si="19"/>
        <v>5</v>
      </c>
      <c r="AS11" s="10" t="str">
        <f>IF(AR11="","",VLOOKUP(WEEKDAY(DATE($C$2,MONTH(AR$5),AR11),2),Tables!$A$2:$B$8,2,FALSE))</f>
        <v>V</v>
      </c>
      <c r="AT11" s="22"/>
      <c r="AU11" s="4"/>
      <c r="AV11" s="12" t="str">
        <f>IF(AW11="","",IF(OR(AND(Paramètre!$B$3="Dimanche",WEEKDAY(DATE($C$2,MONTH(AW$5),AW11),2)=3),AND(Paramètre!$B$3&lt;&gt;"Dimanche",WEEKDAY(DATE($C$2,MONTH(AW$5),AW11),2)=4)),WEEKNUM(DATE($C$2,MONTH(AW$5),AW11)),""))</f>
        <v/>
      </c>
      <c r="AW11" s="9">
        <f t="shared" si="20"/>
        <v>5</v>
      </c>
      <c r="AX11" s="10" t="str">
        <f>IF(AW11="","",VLOOKUP(WEEKDAY(DATE($C$2,MONTH(AW$5),AW11),2),Tables!$A$2:$B$8,2,FALSE))</f>
        <v>D</v>
      </c>
      <c r="AY11" s="22"/>
      <c r="AZ11" s="4"/>
      <c r="BA11" s="12" t="str">
        <f>IF(BB11="","",IF(OR(AND(Paramètre!$B$3="Dimanche",WEEKDAY(DATE($C$2,MONTH(BB$5),BB11),2)=3),AND(Paramètre!$B$3&lt;&gt;"Dimanche",WEEKDAY(DATE($C$2,MONTH(BB$5),BB11),2)=4)),WEEKNUM(DATE($C$2,MONTH(BB$5),BB11)),""))</f>
        <v/>
      </c>
      <c r="BB11" s="9">
        <f t="shared" si="21"/>
        <v>5</v>
      </c>
      <c r="BC11" s="10" t="str">
        <f>IF(BB11="","",VLOOKUP(WEEKDAY(DATE($C$2,MONTH(BB$5),BB11),2),Tables!$A$2:$B$8,2,FALSE))</f>
        <v>M</v>
      </c>
      <c r="BD11" s="22"/>
      <c r="BE11" s="4"/>
      <c r="BF11" s="12" t="str">
        <f>IF(BG11="","",IF(OR(AND(Paramètre!$B$3="Dimanche",WEEKDAY(DATE($C$2,MONTH(BG$5),BG11),2)=3),AND(Paramètre!$B$3&lt;&gt;"Dimanche",WEEKDAY(DATE($C$2,MONTH(BG$5),BG11),2)=4)),WEEKNUM(DATE($C$2,MONTH(BG$5),BG11)),""))</f>
        <v/>
      </c>
      <c r="BG11" s="9">
        <f t="shared" si="22"/>
        <v>5</v>
      </c>
      <c r="BH11" s="10" t="str">
        <f>IF(BG11="","",VLOOKUP(WEEKDAY(DATE($C$2,MONTH(BG$5),BG11),2),Tables!$A$2:$B$8,2,FALSE))</f>
        <v>V</v>
      </c>
      <c r="BI11" s="22"/>
      <c r="BJ11" s="4"/>
    </row>
    <row r="12" spans="2:62" x14ac:dyDescent="0.25">
      <c r="B12" s="4"/>
      <c r="C12" s="12" t="str">
        <f>IF(D12="","",IF(OR(AND(Paramètre!$B$3="Dimanche",WEEKDAY(DATE($C$2,MONTH(D$5),D12),2)=3),AND(Paramètre!$B$3&lt;&gt;"Dimanche",WEEKDAY(DATE($C$2,MONTH(D$5),D12),2)=4)),WEEKNUM(DATE($C$2,MONTH(D$5),D12)),""))</f>
        <v/>
      </c>
      <c r="D12" s="9">
        <f t="shared" si="11"/>
        <v>6</v>
      </c>
      <c r="E12" s="10" t="str">
        <f>IF(D12="","",VLOOKUP(WEEKDAY(DATE($C$2,MONTH(D$5),D12),2),Tables!$A$2:$B$8,2,FALSE))</f>
        <v>L</v>
      </c>
      <c r="F12" s="22"/>
      <c r="G12" s="4"/>
      <c r="H12" s="12">
        <f>IF(I12="","",IF(OR(AND(Paramètre!$B$3="Dimanche",WEEKDAY(DATE($C$2,MONTH(I$5),I12),2)=3),AND(Paramètre!$B$3&lt;&gt;"Dimanche",WEEKDAY(DATE($C$2,MONTH(I$5),I12),2)=4)),WEEKNUM(DATE($C$2,MONTH(I$5),I12)),""))</f>
        <v>6</v>
      </c>
      <c r="I12" s="9">
        <f t="shared" si="12"/>
        <v>6</v>
      </c>
      <c r="J12" s="10" t="str">
        <f>IF(I12="","",VLOOKUP(WEEKDAY(DATE($C$2,MONTH(I$5),I12),2),Tables!$A$2:$B$8,2,FALSE))</f>
        <v>J</v>
      </c>
      <c r="K12" s="22"/>
      <c r="L12" s="4"/>
      <c r="M12" s="12">
        <f>IF(N12="","",IF(OR(AND(Paramètre!$B$3="Dimanche",WEEKDAY(DATE($C$2,MONTH(N$5),N12),2)=3),AND(Paramètre!$B$3&lt;&gt;"Dimanche",WEEKDAY(DATE($C$2,MONTH(N$5),N12),2)=4)),WEEKNUM(DATE($C$2,MONTH(N$5),N12)),""))</f>
        <v>10</v>
      </c>
      <c r="N12" s="9">
        <f t="shared" si="13"/>
        <v>6</v>
      </c>
      <c r="O12" s="10" t="str">
        <f>IF(N12="","",VLOOKUP(WEEKDAY(DATE($C$2,MONTH(N$5),N12),2),Tables!$A$2:$B$8,2,FALSE))</f>
        <v>J</v>
      </c>
      <c r="P12" s="22"/>
      <c r="Q12" s="4"/>
      <c r="R12" s="12" t="str">
        <f>IF(S12="","",IF(OR(AND(Paramètre!$B$3="Dimanche",WEEKDAY(DATE($C$2,MONTH(S$5),S12),2)=3),AND(Paramètre!$B$3&lt;&gt;"Dimanche",WEEKDAY(DATE($C$2,MONTH(S$5),S12),2)=4)),WEEKNUM(DATE($C$2,MONTH(S$5),S12)),""))</f>
        <v/>
      </c>
      <c r="S12" s="9">
        <f t="shared" si="14"/>
        <v>6</v>
      </c>
      <c r="T12" s="10" t="str">
        <f>IF(S12="","",VLOOKUP(WEEKDAY(DATE($C$2,MONTH(S$5),S12),2),Tables!$A$2:$B$8,2,FALSE))</f>
        <v>D</v>
      </c>
      <c r="U12" s="22"/>
      <c r="V12" s="4"/>
      <c r="W12" s="12" t="str">
        <f>IF(X12="","",IF(OR(AND(Paramètre!$B$3="Dimanche",WEEKDAY(DATE($C$2,MONTH(X$5),X12),2)=3),AND(Paramètre!$B$3&lt;&gt;"Dimanche",WEEKDAY(DATE($C$2,MONTH(X$5),X12),2)=4)),WEEKNUM(DATE($C$2,MONTH(X$5),X12)),""))</f>
        <v/>
      </c>
      <c r="X12" s="9">
        <f t="shared" si="15"/>
        <v>6</v>
      </c>
      <c r="Y12" s="10" t="str">
        <f>IF(X12="","",VLOOKUP(WEEKDAY(DATE($C$2,MONTH(X$5),X12),2),Tables!$A$2:$B$8,2,FALSE))</f>
        <v>M</v>
      </c>
      <c r="Z12" s="22"/>
      <c r="AA12" s="4"/>
      <c r="AB12" s="12" t="str">
        <f>IF(AC12="","",IF(OR(AND(Paramètre!$B$3="Dimanche",WEEKDAY(DATE($C$2,MONTH(AC$5),AC12),2)=3),AND(Paramètre!$B$3&lt;&gt;"Dimanche",WEEKDAY(DATE($C$2,MONTH(AC$5),AC12),2)=4)),WEEKNUM(DATE($C$2,MONTH(AC$5),AC12)),""))</f>
        <v/>
      </c>
      <c r="AC12" s="9">
        <f t="shared" si="16"/>
        <v>6</v>
      </c>
      <c r="AD12" s="10" t="str">
        <f>IF(AC12="","",VLOOKUP(WEEKDAY(DATE($C$2,MONTH(AC$5),AC12),2),Tables!$A$2:$B$8,2,FALSE))</f>
        <v>V</v>
      </c>
      <c r="AE12" s="22"/>
      <c r="AF12" s="4"/>
      <c r="AG12" s="12" t="str">
        <f>IF(AH12="","",IF(OR(AND(Paramètre!$B$3="Dimanche",WEEKDAY(DATE($C$2,MONTH(AH$5),AH12),2)=3),AND(Paramètre!$B$3&lt;&gt;"Dimanche",WEEKDAY(DATE($C$2,MONTH(AH$5),AH12),2)=4)),WEEKNUM(DATE($C$2,MONTH(AH$5),AH12)),""))</f>
        <v/>
      </c>
      <c r="AH12" s="9">
        <f t="shared" si="17"/>
        <v>6</v>
      </c>
      <c r="AI12" s="10" t="str">
        <f>IF(AH12="","",VLOOKUP(WEEKDAY(DATE($C$2,MONTH(AH$5),AH12),2),Tables!$A$2:$B$8,2,FALSE))</f>
        <v>D</v>
      </c>
      <c r="AJ12" s="22"/>
      <c r="AK12" s="4"/>
      <c r="AL12" s="12" t="str">
        <f>IF(AM12="","",IF(OR(AND(Paramètre!$B$3="Dimanche",WEEKDAY(DATE($C$2,MONTH(AM$5),AM12),2)=3),AND(Paramètre!$B$3&lt;&gt;"Dimanche",WEEKDAY(DATE($C$2,MONTH(AM$5),AM12),2)=4)),WEEKNUM(DATE($C$2,MONTH(AM$5),AM12)),""))</f>
        <v/>
      </c>
      <c r="AM12" s="9">
        <f t="shared" si="18"/>
        <v>6</v>
      </c>
      <c r="AN12" s="10" t="str">
        <f>IF(AM12="","",VLOOKUP(WEEKDAY(DATE($C$2,MONTH(AM$5),AM12),2),Tables!$A$2:$B$8,2,FALSE))</f>
        <v>M</v>
      </c>
      <c r="AO12" s="22"/>
      <c r="AP12" s="4"/>
      <c r="AQ12" s="12" t="str">
        <f>IF(AR12="","",IF(OR(AND(Paramètre!$B$3="Dimanche",WEEKDAY(DATE($C$2,MONTH(AR$5),AR12),2)=3),AND(Paramètre!$B$3&lt;&gt;"Dimanche",WEEKDAY(DATE($C$2,MONTH(AR$5),AR12),2)=4)),WEEKNUM(DATE($C$2,MONTH(AR$5),AR12)),""))</f>
        <v/>
      </c>
      <c r="AR12" s="9">
        <f t="shared" si="19"/>
        <v>6</v>
      </c>
      <c r="AS12" s="10" t="str">
        <f>IF(AR12="","",VLOOKUP(WEEKDAY(DATE($C$2,MONTH(AR$5),AR12),2),Tables!$A$2:$B$8,2,FALSE))</f>
        <v>S</v>
      </c>
      <c r="AT12" s="22"/>
      <c r="AU12" s="4"/>
      <c r="AV12" s="12" t="str">
        <f>IF(AW12="","",IF(OR(AND(Paramètre!$B$3="Dimanche",WEEKDAY(DATE($C$2,MONTH(AW$5),AW12),2)=3),AND(Paramètre!$B$3&lt;&gt;"Dimanche",WEEKDAY(DATE($C$2,MONTH(AW$5),AW12),2)=4)),WEEKNUM(DATE($C$2,MONTH(AW$5),AW12)),""))</f>
        <v/>
      </c>
      <c r="AW12" s="9">
        <f t="shared" si="20"/>
        <v>6</v>
      </c>
      <c r="AX12" s="10" t="str">
        <f>IF(AW12="","",VLOOKUP(WEEKDAY(DATE($C$2,MONTH(AW$5),AW12),2),Tables!$A$2:$B$8,2,FALSE))</f>
        <v>L</v>
      </c>
      <c r="AY12" s="22"/>
      <c r="AZ12" s="4"/>
      <c r="BA12" s="12">
        <f>IF(BB12="","",IF(OR(AND(Paramètre!$B$3="Dimanche",WEEKDAY(DATE($C$2,MONTH(BB$5),BB12),2)=3),AND(Paramètre!$B$3&lt;&gt;"Dimanche",WEEKDAY(DATE($C$2,MONTH(BB$5),BB12),2)=4)),WEEKNUM(DATE($C$2,MONTH(BB$5),BB12)),""))</f>
        <v>45</v>
      </c>
      <c r="BB12" s="9">
        <f t="shared" si="21"/>
        <v>6</v>
      </c>
      <c r="BC12" s="10" t="str">
        <f>IF(BB12="","",VLOOKUP(WEEKDAY(DATE($C$2,MONTH(BB$5),BB12),2),Tables!$A$2:$B$8,2,FALSE))</f>
        <v>J</v>
      </c>
      <c r="BD12" s="22"/>
      <c r="BE12" s="4"/>
      <c r="BF12" s="12" t="str">
        <f>IF(BG12="","",IF(OR(AND(Paramètre!$B$3="Dimanche",WEEKDAY(DATE($C$2,MONTH(BG$5),BG12),2)=3),AND(Paramètre!$B$3&lt;&gt;"Dimanche",WEEKDAY(DATE($C$2,MONTH(BG$5),BG12),2)=4)),WEEKNUM(DATE($C$2,MONTH(BG$5),BG12)),""))</f>
        <v/>
      </c>
      <c r="BG12" s="9">
        <f t="shared" si="22"/>
        <v>6</v>
      </c>
      <c r="BH12" s="10" t="str">
        <f>IF(BG12="","",VLOOKUP(WEEKDAY(DATE($C$2,MONTH(BG$5),BG12),2),Tables!$A$2:$B$8,2,FALSE))</f>
        <v>S</v>
      </c>
      <c r="BI12" s="22"/>
      <c r="BJ12" s="4"/>
    </row>
    <row r="13" spans="2:62" x14ac:dyDescent="0.25">
      <c r="B13" s="4"/>
      <c r="C13" s="12" t="str">
        <f>IF(D13="","",IF(OR(AND(Paramètre!$B$3="Dimanche",WEEKDAY(DATE($C$2,MONTH(D$5),D13),2)=3),AND(Paramètre!$B$3&lt;&gt;"Dimanche",WEEKDAY(DATE($C$2,MONTH(D$5),D13),2)=4)),WEEKNUM(DATE($C$2,MONTH(D$5),D13)),""))</f>
        <v/>
      </c>
      <c r="D13" s="9">
        <f t="shared" si="11"/>
        <v>7</v>
      </c>
      <c r="E13" s="10" t="str">
        <f>IF(D13="","",VLOOKUP(WEEKDAY(DATE($C$2,MONTH(D$5),D13),2),Tables!$A$2:$B$8,2,FALSE))</f>
        <v>M</v>
      </c>
      <c r="F13" s="22"/>
      <c r="G13" s="4"/>
      <c r="H13" s="12" t="str">
        <f>IF(I13="","",IF(OR(AND(Paramètre!$B$3="Dimanche",WEEKDAY(DATE($C$2,MONTH(I$5),I13),2)=3),AND(Paramètre!$B$3&lt;&gt;"Dimanche",WEEKDAY(DATE($C$2,MONTH(I$5),I13),2)=4)),WEEKNUM(DATE($C$2,MONTH(I$5),I13)),""))</f>
        <v/>
      </c>
      <c r="I13" s="9">
        <f t="shared" si="12"/>
        <v>7</v>
      </c>
      <c r="J13" s="10" t="str">
        <f>IF(I13="","",VLOOKUP(WEEKDAY(DATE($C$2,MONTH(I$5),I13),2),Tables!$A$2:$B$8,2,FALSE))</f>
        <v>V</v>
      </c>
      <c r="K13" s="22"/>
      <c r="L13" s="4"/>
      <c r="M13" s="12" t="str">
        <f>IF(N13="","",IF(OR(AND(Paramètre!$B$3="Dimanche",WEEKDAY(DATE($C$2,MONTH(N$5),N13),2)=3),AND(Paramètre!$B$3&lt;&gt;"Dimanche",WEEKDAY(DATE($C$2,MONTH(N$5),N13),2)=4)),WEEKNUM(DATE($C$2,MONTH(N$5),N13)),""))</f>
        <v/>
      </c>
      <c r="N13" s="9">
        <f t="shared" si="13"/>
        <v>7</v>
      </c>
      <c r="O13" s="10" t="str">
        <f>IF(N13="","",VLOOKUP(WEEKDAY(DATE($C$2,MONTH(N$5),N13),2),Tables!$A$2:$B$8,2,FALSE))</f>
        <v>V</v>
      </c>
      <c r="P13" s="22"/>
      <c r="Q13" s="4"/>
      <c r="R13" s="12" t="str">
        <f>IF(S13="","",IF(OR(AND(Paramètre!$B$3="Dimanche",WEEKDAY(DATE($C$2,MONTH(S$5),S13),2)=3),AND(Paramètre!$B$3&lt;&gt;"Dimanche",WEEKDAY(DATE($C$2,MONTH(S$5),S13),2)=4)),WEEKNUM(DATE($C$2,MONTH(S$5),S13)),""))</f>
        <v/>
      </c>
      <c r="S13" s="9">
        <f t="shared" si="14"/>
        <v>7</v>
      </c>
      <c r="T13" s="10" t="str">
        <f>IF(S13="","",VLOOKUP(WEEKDAY(DATE($C$2,MONTH(S$5),S13),2),Tables!$A$2:$B$8,2,FALSE))</f>
        <v>L</v>
      </c>
      <c r="U13" s="22"/>
      <c r="V13" s="4"/>
      <c r="W13" s="12" t="str">
        <f>IF(X13="","",IF(OR(AND(Paramètre!$B$3="Dimanche",WEEKDAY(DATE($C$2,MONTH(X$5),X13),2)=3),AND(Paramètre!$B$3&lt;&gt;"Dimanche",WEEKDAY(DATE($C$2,MONTH(X$5),X13),2)=4)),WEEKNUM(DATE($C$2,MONTH(X$5),X13)),""))</f>
        <v/>
      </c>
      <c r="X13" s="9">
        <f t="shared" si="15"/>
        <v>7</v>
      </c>
      <c r="Y13" s="10" t="str">
        <f>IF(X13="","",VLOOKUP(WEEKDAY(DATE($C$2,MONTH(X$5),X13),2),Tables!$A$2:$B$8,2,FALSE))</f>
        <v>M</v>
      </c>
      <c r="Z13" s="22"/>
      <c r="AA13" s="4"/>
      <c r="AB13" s="12" t="str">
        <f>IF(AC13="","",IF(OR(AND(Paramètre!$B$3="Dimanche",WEEKDAY(DATE($C$2,MONTH(AC$5),AC13),2)=3),AND(Paramètre!$B$3&lt;&gt;"Dimanche",WEEKDAY(DATE($C$2,MONTH(AC$5),AC13),2)=4)),WEEKNUM(DATE($C$2,MONTH(AC$5),AC13)),""))</f>
        <v/>
      </c>
      <c r="AC13" s="9">
        <f t="shared" si="16"/>
        <v>7</v>
      </c>
      <c r="AD13" s="10" t="str">
        <f>IF(AC13="","",VLOOKUP(WEEKDAY(DATE($C$2,MONTH(AC$5),AC13),2),Tables!$A$2:$B$8,2,FALSE))</f>
        <v>S</v>
      </c>
      <c r="AE13" s="22"/>
      <c r="AF13" s="4"/>
      <c r="AG13" s="12" t="str">
        <f>IF(AH13="","",IF(OR(AND(Paramètre!$B$3="Dimanche",WEEKDAY(DATE($C$2,MONTH(AH$5),AH13),2)=3),AND(Paramètre!$B$3&lt;&gt;"Dimanche",WEEKDAY(DATE($C$2,MONTH(AH$5),AH13),2)=4)),WEEKNUM(DATE($C$2,MONTH(AH$5),AH13)),""))</f>
        <v/>
      </c>
      <c r="AH13" s="9">
        <f t="shared" si="17"/>
        <v>7</v>
      </c>
      <c r="AI13" s="10" t="str">
        <f>IF(AH13="","",VLOOKUP(WEEKDAY(DATE($C$2,MONTH(AH$5),AH13),2),Tables!$A$2:$B$8,2,FALSE))</f>
        <v>L</v>
      </c>
      <c r="AJ13" s="22"/>
      <c r="AK13" s="4"/>
      <c r="AL13" s="12">
        <f>IF(AM13="","",IF(OR(AND(Paramètre!$B$3="Dimanche",WEEKDAY(DATE($C$2,MONTH(AM$5),AM13),2)=3),AND(Paramètre!$B$3&lt;&gt;"Dimanche",WEEKDAY(DATE($C$2,MONTH(AM$5),AM13),2)=4)),WEEKNUM(DATE($C$2,MONTH(AM$5),AM13)),""))</f>
        <v>32</v>
      </c>
      <c r="AM13" s="9">
        <f t="shared" si="18"/>
        <v>7</v>
      </c>
      <c r="AN13" s="10" t="str">
        <f>IF(AM13="","",VLOOKUP(WEEKDAY(DATE($C$2,MONTH(AM$5),AM13),2),Tables!$A$2:$B$8,2,FALSE))</f>
        <v>J</v>
      </c>
      <c r="AO13" s="22"/>
      <c r="AP13" s="4"/>
      <c r="AQ13" s="12" t="str">
        <f>IF(AR13="","",IF(OR(AND(Paramètre!$B$3="Dimanche",WEEKDAY(DATE($C$2,MONTH(AR$5),AR13),2)=3),AND(Paramètre!$B$3&lt;&gt;"Dimanche",WEEKDAY(DATE($C$2,MONTH(AR$5),AR13),2)=4)),WEEKNUM(DATE($C$2,MONTH(AR$5),AR13)),""))</f>
        <v/>
      </c>
      <c r="AR13" s="9">
        <f t="shared" si="19"/>
        <v>7</v>
      </c>
      <c r="AS13" s="10" t="str">
        <f>IF(AR13="","",VLOOKUP(WEEKDAY(DATE($C$2,MONTH(AR$5),AR13),2),Tables!$A$2:$B$8,2,FALSE))</f>
        <v>D</v>
      </c>
      <c r="AT13" s="22"/>
      <c r="AU13" s="4"/>
      <c r="AV13" s="12" t="str">
        <f>IF(AW13="","",IF(OR(AND(Paramètre!$B$3="Dimanche",WEEKDAY(DATE($C$2,MONTH(AW$5),AW13),2)=3),AND(Paramètre!$B$3&lt;&gt;"Dimanche",WEEKDAY(DATE($C$2,MONTH(AW$5),AW13),2)=4)),WEEKNUM(DATE($C$2,MONTH(AW$5),AW13)),""))</f>
        <v/>
      </c>
      <c r="AW13" s="9">
        <f t="shared" si="20"/>
        <v>7</v>
      </c>
      <c r="AX13" s="10" t="str">
        <f>IF(AW13="","",VLOOKUP(WEEKDAY(DATE($C$2,MONTH(AW$5),AW13),2),Tables!$A$2:$B$8,2,FALSE))</f>
        <v>M</v>
      </c>
      <c r="AY13" s="22"/>
      <c r="AZ13" s="4"/>
      <c r="BA13" s="12" t="str">
        <f>IF(BB13="","",IF(OR(AND(Paramètre!$B$3="Dimanche",WEEKDAY(DATE($C$2,MONTH(BB$5),BB13),2)=3),AND(Paramètre!$B$3&lt;&gt;"Dimanche",WEEKDAY(DATE($C$2,MONTH(BB$5),BB13),2)=4)),WEEKNUM(DATE($C$2,MONTH(BB$5),BB13)),""))</f>
        <v/>
      </c>
      <c r="BB13" s="9">
        <f t="shared" si="21"/>
        <v>7</v>
      </c>
      <c r="BC13" s="10" t="str">
        <f>IF(BB13="","",VLOOKUP(WEEKDAY(DATE($C$2,MONTH(BB$5),BB13),2),Tables!$A$2:$B$8,2,FALSE))</f>
        <v>V</v>
      </c>
      <c r="BD13" s="22"/>
      <c r="BE13" s="4"/>
      <c r="BF13" s="12" t="str">
        <f>IF(BG13="","",IF(OR(AND(Paramètre!$B$3="Dimanche",WEEKDAY(DATE($C$2,MONTH(BG$5),BG13),2)=3),AND(Paramètre!$B$3&lt;&gt;"Dimanche",WEEKDAY(DATE($C$2,MONTH(BG$5),BG13),2)=4)),WEEKNUM(DATE($C$2,MONTH(BG$5),BG13)),""))</f>
        <v/>
      </c>
      <c r="BG13" s="9">
        <f t="shared" si="22"/>
        <v>7</v>
      </c>
      <c r="BH13" s="10" t="str">
        <f>IF(BG13="","",VLOOKUP(WEEKDAY(DATE($C$2,MONTH(BG$5),BG13),2),Tables!$A$2:$B$8,2,FALSE))</f>
        <v>D</v>
      </c>
      <c r="BI13" s="22"/>
      <c r="BJ13" s="4"/>
    </row>
    <row r="14" spans="2:62" x14ac:dyDescent="0.25">
      <c r="B14" s="4"/>
      <c r="C14" s="12" t="str">
        <f>IF(D14="","",IF(OR(AND(Paramètre!$B$3="Dimanche",WEEKDAY(DATE($C$2,MONTH(D$5),D14),2)=3),AND(Paramètre!$B$3&lt;&gt;"Dimanche",WEEKDAY(DATE($C$2,MONTH(D$5),D14),2)=4)),WEEKNUM(DATE($C$2,MONTH(D$5),D14)),""))</f>
        <v/>
      </c>
      <c r="D14" s="9">
        <f t="shared" si="11"/>
        <v>8</v>
      </c>
      <c r="E14" s="10" t="str">
        <f>IF(D14="","",VLOOKUP(WEEKDAY(DATE($C$2,MONTH(D$5),D14),2),Tables!$A$2:$B$8,2,FALSE))</f>
        <v>M</v>
      </c>
      <c r="F14" s="22"/>
      <c r="G14" s="4"/>
      <c r="H14" s="12" t="str">
        <f>IF(I14="","",IF(OR(AND(Paramètre!$B$3="Dimanche",WEEKDAY(DATE($C$2,MONTH(I$5),I14),2)=3),AND(Paramètre!$B$3&lt;&gt;"Dimanche",WEEKDAY(DATE($C$2,MONTH(I$5),I14),2)=4)),WEEKNUM(DATE($C$2,MONTH(I$5),I14)),""))</f>
        <v/>
      </c>
      <c r="I14" s="9">
        <f t="shared" si="12"/>
        <v>8</v>
      </c>
      <c r="J14" s="10" t="str">
        <f>IF(I14="","",VLOOKUP(WEEKDAY(DATE($C$2,MONTH(I$5),I14),2),Tables!$A$2:$B$8,2,FALSE))</f>
        <v>S</v>
      </c>
      <c r="K14" s="22"/>
      <c r="L14" s="4"/>
      <c r="M14" s="12" t="str">
        <f>IF(N14="","",IF(OR(AND(Paramètre!$B$3="Dimanche",WEEKDAY(DATE($C$2,MONTH(N$5),N14),2)=3),AND(Paramètre!$B$3&lt;&gt;"Dimanche",WEEKDAY(DATE($C$2,MONTH(N$5),N14),2)=4)),WEEKNUM(DATE($C$2,MONTH(N$5),N14)),""))</f>
        <v/>
      </c>
      <c r="N14" s="9">
        <f t="shared" si="13"/>
        <v>8</v>
      </c>
      <c r="O14" s="10" t="str">
        <f>IF(N14="","",VLOOKUP(WEEKDAY(DATE($C$2,MONTH(N$5),N14),2),Tables!$A$2:$B$8,2,FALSE))</f>
        <v>S</v>
      </c>
      <c r="P14" s="22"/>
      <c r="Q14" s="4"/>
      <c r="R14" s="12" t="str">
        <f>IF(S14="","",IF(OR(AND(Paramètre!$B$3="Dimanche",WEEKDAY(DATE($C$2,MONTH(S$5),S14),2)=3),AND(Paramètre!$B$3&lt;&gt;"Dimanche",WEEKDAY(DATE($C$2,MONTH(S$5),S14),2)=4)),WEEKNUM(DATE($C$2,MONTH(S$5),S14)),""))</f>
        <v/>
      </c>
      <c r="S14" s="9">
        <f t="shared" si="14"/>
        <v>8</v>
      </c>
      <c r="T14" s="10" t="str">
        <f>IF(S14="","",VLOOKUP(WEEKDAY(DATE($C$2,MONTH(S$5),S14),2),Tables!$A$2:$B$8,2,FALSE))</f>
        <v>M</v>
      </c>
      <c r="U14" s="22"/>
      <c r="V14" s="4"/>
      <c r="W14" s="12">
        <f>IF(X14="","",IF(OR(AND(Paramètre!$B$3="Dimanche",WEEKDAY(DATE($C$2,MONTH(X$5),X14),2)=3),AND(Paramètre!$B$3&lt;&gt;"Dimanche",WEEKDAY(DATE($C$2,MONTH(X$5),X14),2)=4)),WEEKNUM(DATE($C$2,MONTH(X$5),X14)),""))</f>
        <v>19</v>
      </c>
      <c r="X14" s="9">
        <f t="shared" si="15"/>
        <v>8</v>
      </c>
      <c r="Y14" s="10" t="str">
        <f>IF(X14="","",VLOOKUP(WEEKDAY(DATE($C$2,MONTH(X$5),X14),2),Tables!$A$2:$B$8,2,FALSE))</f>
        <v>J</v>
      </c>
      <c r="Z14" s="22"/>
      <c r="AA14" s="4"/>
      <c r="AB14" s="12" t="str">
        <f>IF(AC14="","",IF(OR(AND(Paramètre!$B$3="Dimanche",WEEKDAY(DATE($C$2,MONTH(AC$5),AC14),2)=3),AND(Paramètre!$B$3&lt;&gt;"Dimanche",WEEKDAY(DATE($C$2,MONTH(AC$5),AC14),2)=4)),WEEKNUM(DATE($C$2,MONTH(AC$5),AC14)),""))</f>
        <v/>
      </c>
      <c r="AC14" s="9">
        <f t="shared" si="16"/>
        <v>8</v>
      </c>
      <c r="AD14" s="10" t="str">
        <f>IF(AC14="","",VLOOKUP(WEEKDAY(DATE($C$2,MONTH(AC$5),AC14),2),Tables!$A$2:$B$8,2,FALSE))</f>
        <v>D</v>
      </c>
      <c r="AE14" s="22"/>
      <c r="AF14" s="4"/>
      <c r="AG14" s="12" t="str">
        <f>IF(AH14="","",IF(OR(AND(Paramètre!$B$3="Dimanche",WEEKDAY(DATE($C$2,MONTH(AH$5),AH14),2)=3),AND(Paramètre!$B$3&lt;&gt;"Dimanche",WEEKDAY(DATE($C$2,MONTH(AH$5),AH14),2)=4)),WEEKNUM(DATE($C$2,MONTH(AH$5),AH14)),""))</f>
        <v/>
      </c>
      <c r="AH14" s="9">
        <f t="shared" si="17"/>
        <v>8</v>
      </c>
      <c r="AI14" s="10" t="str">
        <f>IF(AH14="","",VLOOKUP(WEEKDAY(DATE($C$2,MONTH(AH$5),AH14),2),Tables!$A$2:$B$8,2,FALSE))</f>
        <v>M</v>
      </c>
      <c r="AJ14" s="22"/>
      <c r="AK14" s="4"/>
      <c r="AL14" s="12" t="str">
        <f>IF(AM14="","",IF(OR(AND(Paramètre!$B$3="Dimanche",WEEKDAY(DATE($C$2,MONTH(AM$5),AM14),2)=3),AND(Paramètre!$B$3&lt;&gt;"Dimanche",WEEKDAY(DATE($C$2,MONTH(AM$5),AM14),2)=4)),WEEKNUM(DATE($C$2,MONTH(AM$5),AM14)),""))</f>
        <v/>
      </c>
      <c r="AM14" s="9">
        <f t="shared" si="18"/>
        <v>8</v>
      </c>
      <c r="AN14" s="10" t="str">
        <f>IF(AM14="","",VLOOKUP(WEEKDAY(DATE($C$2,MONTH(AM$5),AM14),2),Tables!$A$2:$B$8,2,FALSE))</f>
        <v>V</v>
      </c>
      <c r="AO14" s="22"/>
      <c r="AP14" s="4"/>
      <c r="AQ14" s="12" t="str">
        <f>IF(AR14="","",IF(OR(AND(Paramètre!$B$3="Dimanche",WEEKDAY(DATE($C$2,MONTH(AR$5),AR14),2)=3),AND(Paramètre!$B$3&lt;&gt;"Dimanche",WEEKDAY(DATE($C$2,MONTH(AR$5),AR14),2)=4)),WEEKNUM(DATE($C$2,MONTH(AR$5),AR14)),""))</f>
        <v/>
      </c>
      <c r="AR14" s="9">
        <f t="shared" si="19"/>
        <v>8</v>
      </c>
      <c r="AS14" s="10" t="str">
        <f>IF(AR14="","",VLOOKUP(WEEKDAY(DATE($C$2,MONTH(AR$5),AR14),2),Tables!$A$2:$B$8,2,FALSE))</f>
        <v>L</v>
      </c>
      <c r="AT14" s="22"/>
      <c r="AU14" s="4"/>
      <c r="AV14" s="12" t="str">
        <f>IF(AW14="","",IF(OR(AND(Paramètre!$B$3="Dimanche",WEEKDAY(DATE($C$2,MONTH(AW$5),AW14),2)=3),AND(Paramètre!$B$3&lt;&gt;"Dimanche",WEEKDAY(DATE($C$2,MONTH(AW$5),AW14),2)=4)),WEEKNUM(DATE($C$2,MONTH(AW$5),AW14)),""))</f>
        <v/>
      </c>
      <c r="AW14" s="9">
        <f t="shared" si="20"/>
        <v>8</v>
      </c>
      <c r="AX14" s="10" t="str">
        <f>IF(AW14="","",VLOOKUP(WEEKDAY(DATE($C$2,MONTH(AW$5),AW14),2),Tables!$A$2:$B$8,2,FALSE))</f>
        <v>M</v>
      </c>
      <c r="AY14" s="22"/>
      <c r="AZ14" s="4"/>
      <c r="BA14" s="12" t="str">
        <f>IF(BB14="","",IF(OR(AND(Paramètre!$B$3="Dimanche",WEEKDAY(DATE($C$2,MONTH(BB$5),BB14),2)=3),AND(Paramètre!$B$3&lt;&gt;"Dimanche",WEEKDAY(DATE($C$2,MONTH(BB$5),BB14),2)=4)),WEEKNUM(DATE($C$2,MONTH(BB$5),BB14)),""))</f>
        <v/>
      </c>
      <c r="BB14" s="9">
        <f t="shared" si="21"/>
        <v>8</v>
      </c>
      <c r="BC14" s="10" t="str">
        <f>IF(BB14="","",VLOOKUP(WEEKDAY(DATE($C$2,MONTH(BB$5),BB14),2),Tables!$A$2:$B$8,2,FALSE))</f>
        <v>S</v>
      </c>
      <c r="BD14" s="22"/>
      <c r="BE14" s="4"/>
      <c r="BF14" s="12" t="str">
        <f>IF(BG14="","",IF(OR(AND(Paramètre!$B$3="Dimanche",WEEKDAY(DATE($C$2,MONTH(BG$5),BG14),2)=3),AND(Paramètre!$B$3&lt;&gt;"Dimanche",WEEKDAY(DATE($C$2,MONTH(BG$5),BG14),2)=4)),WEEKNUM(DATE($C$2,MONTH(BG$5),BG14)),""))</f>
        <v/>
      </c>
      <c r="BG14" s="9">
        <f t="shared" si="22"/>
        <v>8</v>
      </c>
      <c r="BH14" s="10" t="str">
        <f>IF(BG14="","",VLOOKUP(WEEKDAY(DATE($C$2,MONTH(BG$5),BG14),2),Tables!$A$2:$B$8,2,FALSE))</f>
        <v>L</v>
      </c>
      <c r="BI14" s="22"/>
      <c r="BJ14" s="4"/>
    </row>
    <row r="15" spans="2:62" x14ac:dyDescent="0.25">
      <c r="B15" s="4"/>
      <c r="C15" s="12">
        <f>IF(D15="","",IF(OR(AND(Paramètre!$B$3="Dimanche",WEEKDAY(DATE($C$2,MONTH(D$5),D15),2)=3),AND(Paramètre!$B$3&lt;&gt;"Dimanche",WEEKDAY(DATE($C$2,MONTH(D$5),D15),2)=4)),WEEKNUM(DATE($C$2,MONTH(D$5),D15)),""))</f>
        <v>2</v>
      </c>
      <c r="D15" s="9">
        <f t="shared" si="11"/>
        <v>9</v>
      </c>
      <c r="E15" s="10" t="str">
        <f>IF(D15="","",VLOOKUP(WEEKDAY(DATE($C$2,MONTH(D$5),D15),2),Tables!$A$2:$B$8,2,FALSE))</f>
        <v>J</v>
      </c>
      <c r="F15" s="22"/>
      <c r="G15" s="4"/>
      <c r="H15" s="12" t="str">
        <f>IF(I15="","",IF(OR(AND(Paramètre!$B$3="Dimanche",WEEKDAY(DATE($C$2,MONTH(I$5),I15),2)=3),AND(Paramètre!$B$3&lt;&gt;"Dimanche",WEEKDAY(DATE($C$2,MONTH(I$5),I15),2)=4)),WEEKNUM(DATE($C$2,MONTH(I$5),I15)),""))</f>
        <v/>
      </c>
      <c r="I15" s="9">
        <f t="shared" si="12"/>
        <v>9</v>
      </c>
      <c r="J15" s="10" t="str">
        <f>IF(I15="","",VLOOKUP(WEEKDAY(DATE($C$2,MONTH(I$5),I15),2),Tables!$A$2:$B$8,2,FALSE))</f>
        <v>D</v>
      </c>
      <c r="K15" s="22"/>
      <c r="L15" s="4"/>
      <c r="M15" s="12" t="str">
        <f>IF(N15="","",IF(OR(AND(Paramètre!$B$3="Dimanche",WEEKDAY(DATE($C$2,MONTH(N$5),N15),2)=3),AND(Paramètre!$B$3&lt;&gt;"Dimanche",WEEKDAY(DATE($C$2,MONTH(N$5),N15),2)=4)),WEEKNUM(DATE($C$2,MONTH(N$5),N15)),""))</f>
        <v/>
      </c>
      <c r="N15" s="9">
        <f t="shared" si="13"/>
        <v>9</v>
      </c>
      <c r="O15" s="10" t="str">
        <f>IF(N15="","",VLOOKUP(WEEKDAY(DATE($C$2,MONTH(N$5),N15),2),Tables!$A$2:$B$8,2,FALSE))</f>
        <v>D</v>
      </c>
      <c r="P15" s="22"/>
      <c r="Q15" s="4"/>
      <c r="R15" s="12" t="str">
        <f>IF(S15="","",IF(OR(AND(Paramètre!$B$3="Dimanche",WEEKDAY(DATE($C$2,MONTH(S$5),S15),2)=3),AND(Paramètre!$B$3&lt;&gt;"Dimanche",WEEKDAY(DATE($C$2,MONTH(S$5),S15),2)=4)),WEEKNUM(DATE($C$2,MONTH(S$5),S15)),""))</f>
        <v/>
      </c>
      <c r="S15" s="9">
        <f t="shared" si="14"/>
        <v>9</v>
      </c>
      <c r="T15" s="10" t="str">
        <f>IF(S15="","",VLOOKUP(WEEKDAY(DATE($C$2,MONTH(S$5),S15),2),Tables!$A$2:$B$8,2,FALSE))</f>
        <v>M</v>
      </c>
      <c r="U15" s="22"/>
      <c r="V15" s="4"/>
      <c r="W15" s="12" t="str">
        <f>IF(X15="","",IF(OR(AND(Paramètre!$B$3="Dimanche",WEEKDAY(DATE($C$2,MONTH(X$5),X15),2)=3),AND(Paramètre!$B$3&lt;&gt;"Dimanche",WEEKDAY(DATE($C$2,MONTH(X$5),X15),2)=4)),WEEKNUM(DATE($C$2,MONTH(X$5),X15)),""))</f>
        <v/>
      </c>
      <c r="X15" s="9">
        <f t="shared" si="15"/>
        <v>9</v>
      </c>
      <c r="Y15" s="10" t="str">
        <f>IF(X15="","",VLOOKUP(WEEKDAY(DATE($C$2,MONTH(X$5),X15),2),Tables!$A$2:$B$8,2,FALSE))</f>
        <v>V</v>
      </c>
      <c r="Z15" s="22"/>
      <c r="AA15" s="4"/>
      <c r="AB15" s="12" t="str">
        <f>IF(AC15="","",IF(OR(AND(Paramètre!$B$3="Dimanche",WEEKDAY(DATE($C$2,MONTH(AC$5),AC15),2)=3),AND(Paramètre!$B$3&lt;&gt;"Dimanche",WEEKDAY(DATE($C$2,MONTH(AC$5),AC15),2)=4)),WEEKNUM(DATE($C$2,MONTH(AC$5),AC15)),""))</f>
        <v/>
      </c>
      <c r="AC15" s="9">
        <f t="shared" si="16"/>
        <v>9</v>
      </c>
      <c r="AD15" s="10" t="str">
        <f>IF(AC15="","",VLOOKUP(WEEKDAY(DATE($C$2,MONTH(AC$5),AC15),2),Tables!$A$2:$B$8,2,FALSE))</f>
        <v>L</v>
      </c>
      <c r="AE15" s="22"/>
      <c r="AF15" s="4"/>
      <c r="AG15" s="12" t="str">
        <f>IF(AH15="","",IF(OR(AND(Paramètre!$B$3="Dimanche",WEEKDAY(DATE($C$2,MONTH(AH$5),AH15),2)=3),AND(Paramètre!$B$3&lt;&gt;"Dimanche",WEEKDAY(DATE($C$2,MONTH(AH$5),AH15),2)=4)),WEEKNUM(DATE($C$2,MONTH(AH$5),AH15)),""))</f>
        <v/>
      </c>
      <c r="AH15" s="9">
        <f t="shared" si="17"/>
        <v>9</v>
      </c>
      <c r="AI15" s="10" t="str">
        <f>IF(AH15="","",VLOOKUP(WEEKDAY(DATE($C$2,MONTH(AH$5),AH15),2),Tables!$A$2:$B$8,2,FALSE))</f>
        <v>M</v>
      </c>
      <c r="AJ15" s="22"/>
      <c r="AK15" s="4"/>
      <c r="AL15" s="12" t="str">
        <f>IF(AM15="","",IF(OR(AND(Paramètre!$B$3="Dimanche",WEEKDAY(DATE($C$2,MONTH(AM$5),AM15),2)=3),AND(Paramètre!$B$3&lt;&gt;"Dimanche",WEEKDAY(DATE($C$2,MONTH(AM$5),AM15),2)=4)),WEEKNUM(DATE($C$2,MONTH(AM$5),AM15)),""))</f>
        <v/>
      </c>
      <c r="AM15" s="9">
        <f t="shared" si="18"/>
        <v>9</v>
      </c>
      <c r="AN15" s="10" t="str">
        <f>IF(AM15="","",VLOOKUP(WEEKDAY(DATE($C$2,MONTH(AM$5),AM15),2),Tables!$A$2:$B$8,2,FALSE))</f>
        <v>S</v>
      </c>
      <c r="AO15" s="22"/>
      <c r="AP15" s="4"/>
      <c r="AQ15" s="12" t="str">
        <f>IF(AR15="","",IF(OR(AND(Paramètre!$B$3="Dimanche",WEEKDAY(DATE($C$2,MONTH(AR$5),AR15),2)=3),AND(Paramètre!$B$3&lt;&gt;"Dimanche",WEEKDAY(DATE($C$2,MONTH(AR$5),AR15),2)=4)),WEEKNUM(DATE($C$2,MONTH(AR$5),AR15)),""))</f>
        <v/>
      </c>
      <c r="AR15" s="9">
        <f t="shared" si="19"/>
        <v>9</v>
      </c>
      <c r="AS15" s="10" t="str">
        <f>IF(AR15="","",VLOOKUP(WEEKDAY(DATE($C$2,MONTH(AR$5),AR15),2),Tables!$A$2:$B$8,2,FALSE))</f>
        <v>M</v>
      </c>
      <c r="AT15" s="22"/>
      <c r="AU15" s="4"/>
      <c r="AV15" s="12">
        <f>IF(AW15="","",IF(OR(AND(Paramètre!$B$3="Dimanche",WEEKDAY(DATE($C$2,MONTH(AW$5),AW15),2)=3),AND(Paramètre!$B$3&lt;&gt;"Dimanche",WEEKDAY(DATE($C$2,MONTH(AW$5),AW15),2)=4)),WEEKNUM(DATE($C$2,MONTH(AW$5),AW15)),""))</f>
        <v>41</v>
      </c>
      <c r="AW15" s="9">
        <f t="shared" si="20"/>
        <v>9</v>
      </c>
      <c r="AX15" s="10" t="str">
        <f>IF(AW15="","",VLOOKUP(WEEKDAY(DATE($C$2,MONTH(AW$5),AW15),2),Tables!$A$2:$B$8,2,FALSE))</f>
        <v>J</v>
      </c>
      <c r="AY15" s="22"/>
      <c r="AZ15" s="4"/>
      <c r="BA15" s="12" t="str">
        <f>IF(BB15="","",IF(OR(AND(Paramètre!$B$3="Dimanche",WEEKDAY(DATE($C$2,MONTH(BB$5),BB15),2)=3),AND(Paramètre!$B$3&lt;&gt;"Dimanche",WEEKDAY(DATE($C$2,MONTH(BB$5),BB15),2)=4)),WEEKNUM(DATE($C$2,MONTH(BB$5),BB15)),""))</f>
        <v/>
      </c>
      <c r="BB15" s="9">
        <f t="shared" si="21"/>
        <v>9</v>
      </c>
      <c r="BC15" s="10" t="str">
        <f>IF(BB15="","",VLOOKUP(WEEKDAY(DATE($C$2,MONTH(BB$5),BB15),2),Tables!$A$2:$B$8,2,FALSE))</f>
        <v>D</v>
      </c>
      <c r="BD15" s="22"/>
      <c r="BE15" s="4"/>
      <c r="BF15" s="12" t="str">
        <f>IF(BG15="","",IF(OR(AND(Paramètre!$B$3="Dimanche",WEEKDAY(DATE($C$2,MONTH(BG$5),BG15),2)=3),AND(Paramètre!$B$3&lt;&gt;"Dimanche",WEEKDAY(DATE($C$2,MONTH(BG$5),BG15),2)=4)),WEEKNUM(DATE($C$2,MONTH(BG$5),BG15)),""))</f>
        <v/>
      </c>
      <c r="BG15" s="9">
        <f t="shared" si="22"/>
        <v>9</v>
      </c>
      <c r="BH15" s="10" t="str">
        <f>IF(BG15="","",VLOOKUP(WEEKDAY(DATE($C$2,MONTH(BG$5),BG15),2),Tables!$A$2:$B$8,2,FALSE))</f>
        <v>M</v>
      </c>
      <c r="BI15" s="22"/>
      <c r="BJ15" s="4"/>
    </row>
    <row r="16" spans="2:62" x14ac:dyDescent="0.25">
      <c r="B16" s="4"/>
      <c r="C16" s="12" t="str">
        <f>IF(D16="","",IF(OR(AND(Paramètre!$B$3="Dimanche",WEEKDAY(DATE($C$2,MONTH(D$5),D16),2)=3),AND(Paramètre!$B$3&lt;&gt;"Dimanche",WEEKDAY(DATE($C$2,MONTH(D$5),D16),2)=4)),WEEKNUM(DATE($C$2,MONTH(D$5),D16)),""))</f>
        <v/>
      </c>
      <c r="D16" s="9">
        <f t="shared" si="11"/>
        <v>10</v>
      </c>
      <c r="E16" s="10" t="str">
        <f>IF(D16="","",VLOOKUP(WEEKDAY(DATE($C$2,MONTH(D$5),D16),2),Tables!$A$2:$B$8,2,FALSE))</f>
        <v>V</v>
      </c>
      <c r="F16" s="22"/>
      <c r="G16" s="4"/>
      <c r="H16" s="12" t="str">
        <f>IF(I16="","",IF(OR(AND(Paramètre!$B$3="Dimanche",WEEKDAY(DATE($C$2,MONTH(I$5),I16),2)=3),AND(Paramètre!$B$3&lt;&gt;"Dimanche",WEEKDAY(DATE($C$2,MONTH(I$5),I16),2)=4)),WEEKNUM(DATE($C$2,MONTH(I$5),I16)),""))</f>
        <v/>
      </c>
      <c r="I16" s="9">
        <f t="shared" si="12"/>
        <v>10</v>
      </c>
      <c r="J16" s="10" t="str">
        <f>IF(I16="","",VLOOKUP(WEEKDAY(DATE($C$2,MONTH(I$5),I16),2),Tables!$A$2:$B$8,2,FALSE))</f>
        <v>L</v>
      </c>
      <c r="K16" s="22"/>
      <c r="L16" s="4"/>
      <c r="M16" s="12" t="str">
        <f>IF(N16="","",IF(OR(AND(Paramètre!$B$3="Dimanche",WEEKDAY(DATE($C$2,MONTH(N$5),N16),2)=3),AND(Paramètre!$B$3&lt;&gt;"Dimanche",WEEKDAY(DATE($C$2,MONTH(N$5),N16),2)=4)),WEEKNUM(DATE($C$2,MONTH(N$5),N16)),""))</f>
        <v/>
      </c>
      <c r="N16" s="9">
        <f t="shared" si="13"/>
        <v>10</v>
      </c>
      <c r="O16" s="10" t="str">
        <f>IF(N16="","",VLOOKUP(WEEKDAY(DATE($C$2,MONTH(N$5),N16),2),Tables!$A$2:$B$8,2,FALSE))</f>
        <v>L</v>
      </c>
      <c r="P16" s="22"/>
      <c r="Q16" s="4"/>
      <c r="R16" s="12">
        <f>IF(S16="","",IF(OR(AND(Paramètre!$B$3="Dimanche",WEEKDAY(DATE($C$2,MONTH(S$5),S16),2)=3),AND(Paramètre!$B$3&lt;&gt;"Dimanche",WEEKDAY(DATE($C$2,MONTH(S$5),S16),2)=4)),WEEKNUM(DATE($C$2,MONTH(S$5),S16)),""))</f>
        <v>15</v>
      </c>
      <c r="S16" s="9">
        <f t="shared" si="14"/>
        <v>10</v>
      </c>
      <c r="T16" s="10" t="str">
        <f>IF(S16="","",VLOOKUP(WEEKDAY(DATE($C$2,MONTH(S$5),S16),2),Tables!$A$2:$B$8,2,FALSE))</f>
        <v>J</v>
      </c>
      <c r="U16" s="22"/>
      <c r="V16" s="4"/>
      <c r="W16" s="12" t="str">
        <f>IF(X16="","",IF(OR(AND(Paramètre!$B$3="Dimanche",WEEKDAY(DATE($C$2,MONTH(X$5),X16),2)=3),AND(Paramètre!$B$3&lt;&gt;"Dimanche",WEEKDAY(DATE($C$2,MONTH(X$5),X16),2)=4)),WEEKNUM(DATE($C$2,MONTH(X$5),X16)),""))</f>
        <v/>
      </c>
      <c r="X16" s="9">
        <f t="shared" si="15"/>
        <v>10</v>
      </c>
      <c r="Y16" s="10" t="str">
        <f>IF(X16="","",VLOOKUP(WEEKDAY(DATE($C$2,MONTH(X$5),X16),2),Tables!$A$2:$B$8,2,FALSE))</f>
        <v>S</v>
      </c>
      <c r="Z16" s="22"/>
      <c r="AA16" s="4"/>
      <c r="AB16" s="12" t="str">
        <f>IF(AC16="","",IF(OR(AND(Paramètre!$B$3="Dimanche",WEEKDAY(DATE($C$2,MONTH(AC$5),AC16),2)=3),AND(Paramètre!$B$3&lt;&gt;"Dimanche",WEEKDAY(DATE($C$2,MONTH(AC$5),AC16),2)=4)),WEEKNUM(DATE($C$2,MONTH(AC$5),AC16)),""))</f>
        <v/>
      </c>
      <c r="AC16" s="9">
        <f t="shared" si="16"/>
        <v>10</v>
      </c>
      <c r="AD16" s="10" t="str">
        <f>IF(AC16="","",VLOOKUP(WEEKDAY(DATE($C$2,MONTH(AC$5),AC16),2),Tables!$A$2:$B$8,2,FALSE))</f>
        <v>M</v>
      </c>
      <c r="AE16" s="22"/>
      <c r="AF16" s="4"/>
      <c r="AG16" s="12">
        <f>IF(AH16="","",IF(OR(AND(Paramètre!$B$3="Dimanche",WEEKDAY(DATE($C$2,MONTH(AH$5),AH16),2)=3),AND(Paramètre!$B$3&lt;&gt;"Dimanche",WEEKDAY(DATE($C$2,MONTH(AH$5),AH16),2)=4)),WEEKNUM(DATE($C$2,MONTH(AH$5),AH16)),""))</f>
        <v>28</v>
      </c>
      <c r="AH16" s="9">
        <f t="shared" si="17"/>
        <v>10</v>
      </c>
      <c r="AI16" s="10" t="str">
        <f>IF(AH16="","",VLOOKUP(WEEKDAY(DATE($C$2,MONTH(AH$5),AH16),2),Tables!$A$2:$B$8,2,FALSE))</f>
        <v>J</v>
      </c>
      <c r="AJ16" s="22"/>
      <c r="AK16" s="4"/>
      <c r="AL16" s="12" t="str">
        <f>IF(AM16="","",IF(OR(AND(Paramètre!$B$3="Dimanche",WEEKDAY(DATE($C$2,MONTH(AM$5),AM16),2)=3),AND(Paramètre!$B$3&lt;&gt;"Dimanche",WEEKDAY(DATE($C$2,MONTH(AM$5),AM16),2)=4)),WEEKNUM(DATE($C$2,MONTH(AM$5),AM16)),""))</f>
        <v/>
      </c>
      <c r="AM16" s="9">
        <f t="shared" si="18"/>
        <v>10</v>
      </c>
      <c r="AN16" s="10" t="str">
        <f>IF(AM16="","",VLOOKUP(WEEKDAY(DATE($C$2,MONTH(AM$5),AM16),2),Tables!$A$2:$B$8,2,FALSE))</f>
        <v>D</v>
      </c>
      <c r="AO16" s="22"/>
      <c r="AP16" s="4"/>
      <c r="AQ16" s="12" t="str">
        <f>IF(AR16="","",IF(OR(AND(Paramètre!$B$3="Dimanche",WEEKDAY(DATE($C$2,MONTH(AR$5),AR16),2)=3),AND(Paramètre!$B$3&lt;&gt;"Dimanche",WEEKDAY(DATE($C$2,MONTH(AR$5),AR16),2)=4)),WEEKNUM(DATE($C$2,MONTH(AR$5),AR16)),""))</f>
        <v/>
      </c>
      <c r="AR16" s="9">
        <f t="shared" si="19"/>
        <v>10</v>
      </c>
      <c r="AS16" s="10" t="str">
        <f>IF(AR16="","",VLOOKUP(WEEKDAY(DATE($C$2,MONTH(AR$5),AR16),2),Tables!$A$2:$B$8,2,FALSE))</f>
        <v>M</v>
      </c>
      <c r="AT16" s="22"/>
      <c r="AU16" s="4"/>
      <c r="AV16" s="12" t="str">
        <f>IF(AW16="","",IF(OR(AND(Paramètre!$B$3="Dimanche",WEEKDAY(DATE($C$2,MONTH(AW$5),AW16),2)=3),AND(Paramètre!$B$3&lt;&gt;"Dimanche",WEEKDAY(DATE($C$2,MONTH(AW$5),AW16),2)=4)),WEEKNUM(DATE($C$2,MONTH(AW$5),AW16)),""))</f>
        <v/>
      </c>
      <c r="AW16" s="9">
        <f t="shared" si="20"/>
        <v>10</v>
      </c>
      <c r="AX16" s="10" t="str">
        <f>IF(AW16="","",VLOOKUP(WEEKDAY(DATE($C$2,MONTH(AW$5),AW16),2),Tables!$A$2:$B$8,2,FALSE))</f>
        <v>V</v>
      </c>
      <c r="AY16" s="22"/>
      <c r="AZ16" s="4"/>
      <c r="BA16" s="12" t="str">
        <f>IF(BB16="","",IF(OR(AND(Paramètre!$B$3="Dimanche",WEEKDAY(DATE($C$2,MONTH(BB$5),BB16),2)=3),AND(Paramètre!$B$3&lt;&gt;"Dimanche",WEEKDAY(DATE($C$2,MONTH(BB$5),BB16),2)=4)),WEEKNUM(DATE($C$2,MONTH(BB$5),BB16)),""))</f>
        <v/>
      </c>
      <c r="BB16" s="9">
        <f t="shared" si="21"/>
        <v>10</v>
      </c>
      <c r="BC16" s="10" t="str">
        <f>IF(BB16="","",VLOOKUP(WEEKDAY(DATE($C$2,MONTH(BB$5),BB16),2),Tables!$A$2:$B$8,2,FALSE))</f>
        <v>L</v>
      </c>
      <c r="BD16" s="22"/>
      <c r="BE16" s="4"/>
      <c r="BF16" s="12" t="str">
        <f>IF(BG16="","",IF(OR(AND(Paramètre!$B$3="Dimanche",WEEKDAY(DATE($C$2,MONTH(BG$5),BG16),2)=3),AND(Paramètre!$B$3&lt;&gt;"Dimanche",WEEKDAY(DATE($C$2,MONTH(BG$5),BG16),2)=4)),WEEKNUM(DATE($C$2,MONTH(BG$5),BG16)),""))</f>
        <v/>
      </c>
      <c r="BG16" s="9">
        <f t="shared" si="22"/>
        <v>10</v>
      </c>
      <c r="BH16" s="10" t="str">
        <f>IF(BG16="","",VLOOKUP(WEEKDAY(DATE($C$2,MONTH(BG$5),BG16),2),Tables!$A$2:$B$8,2,FALSE))</f>
        <v>M</v>
      </c>
      <c r="BI16" s="22"/>
      <c r="BJ16" s="4"/>
    </row>
    <row r="17" spans="2:62" x14ac:dyDescent="0.25">
      <c r="B17" s="4"/>
      <c r="C17" s="12" t="str">
        <f>IF(D17="","",IF(OR(AND(Paramètre!$B$3="Dimanche",WEEKDAY(DATE($C$2,MONTH(D$5),D17),2)=3),AND(Paramètre!$B$3&lt;&gt;"Dimanche",WEEKDAY(DATE($C$2,MONTH(D$5),D17),2)=4)),WEEKNUM(DATE($C$2,MONTH(D$5),D17)),""))</f>
        <v/>
      </c>
      <c r="D17" s="9">
        <f t="shared" si="11"/>
        <v>11</v>
      </c>
      <c r="E17" s="10" t="str">
        <f>IF(D17="","",VLOOKUP(WEEKDAY(DATE($C$2,MONTH(D$5),D17),2),Tables!$A$2:$B$8,2,FALSE))</f>
        <v>S</v>
      </c>
      <c r="F17" s="22"/>
      <c r="G17" s="4"/>
      <c r="H17" s="12" t="str">
        <f>IF(I17="","",IF(OR(AND(Paramètre!$B$3="Dimanche",WEEKDAY(DATE($C$2,MONTH(I$5),I17),2)=3),AND(Paramètre!$B$3&lt;&gt;"Dimanche",WEEKDAY(DATE($C$2,MONTH(I$5),I17),2)=4)),WEEKNUM(DATE($C$2,MONTH(I$5),I17)),""))</f>
        <v/>
      </c>
      <c r="I17" s="9">
        <f t="shared" si="12"/>
        <v>11</v>
      </c>
      <c r="J17" s="10" t="str">
        <f>IF(I17="","",VLOOKUP(WEEKDAY(DATE($C$2,MONTH(I$5),I17),2),Tables!$A$2:$B$8,2,FALSE))</f>
        <v>M</v>
      </c>
      <c r="K17" s="22"/>
      <c r="L17" s="4"/>
      <c r="M17" s="12" t="str">
        <f>IF(N17="","",IF(OR(AND(Paramètre!$B$3="Dimanche",WEEKDAY(DATE($C$2,MONTH(N$5),N17),2)=3),AND(Paramètre!$B$3&lt;&gt;"Dimanche",WEEKDAY(DATE($C$2,MONTH(N$5),N17),2)=4)),WEEKNUM(DATE($C$2,MONTH(N$5),N17)),""))</f>
        <v/>
      </c>
      <c r="N17" s="9">
        <f t="shared" si="13"/>
        <v>11</v>
      </c>
      <c r="O17" s="10" t="str">
        <f>IF(N17="","",VLOOKUP(WEEKDAY(DATE($C$2,MONTH(N$5),N17),2),Tables!$A$2:$B$8,2,FALSE))</f>
        <v>M</v>
      </c>
      <c r="P17" s="22"/>
      <c r="Q17" s="4"/>
      <c r="R17" s="12" t="str">
        <f>IF(S17="","",IF(OR(AND(Paramètre!$B$3="Dimanche",WEEKDAY(DATE($C$2,MONTH(S$5),S17),2)=3),AND(Paramètre!$B$3&lt;&gt;"Dimanche",WEEKDAY(DATE($C$2,MONTH(S$5),S17),2)=4)),WEEKNUM(DATE($C$2,MONTH(S$5),S17)),""))</f>
        <v/>
      </c>
      <c r="S17" s="9">
        <f t="shared" si="14"/>
        <v>11</v>
      </c>
      <c r="T17" s="10" t="str">
        <f>IF(S17="","",VLOOKUP(WEEKDAY(DATE($C$2,MONTH(S$5),S17),2),Tables!$A$2:$B$8,2,FALSE))</f>
        <v>V</v>
      </c>
      <c r="U17" s="22"/>
      <c r="V17" s="4"/>
      <c r="W17" s="12" t="str">
        <f>IF(X17="","",IF(OR(AND(Paramètre!$B$3="Dimanche",WEEKDAY(DATE($C$2,MONTH(X$5),X17),2)=3),AND(Paramètre!$B$3&lt;&gt;"Dimanche",WEEKDAY(DATE($C$2,MONTH(X$5),X17),2)=4)),WEEKNUM(DATE($C$2,MONTH(X$5),X17)),""))</f>
        <v/>
      </c>
      <c r="X17" s="9">
        <f t="shared" si="15"/>
        <v>11</v>
      </c>
      <c r="Y17" s="10" t="str">
        <f>IF(X17="","",VLOOKUP(WEEKDAY(DATE($C$2,MONTH(X$5),X17),2),Tables!$A$2:$B$8,2,FALSE))</f>
        <v>D</v>
      </c>
      <c r="Z17" s="22"/>
      <c r="AA17" s="4"/>
      <c r="AB17" s="12" t="str">
        <f>IF(AC17="","",IF(OR(AND(Paramètre!$B$3="Dimanche",WEEKDAY(DATE($C$2,MONTH(AC$5),AC17),2)=3),AND(Paramètre!$B$3&lt;&gt;"Dimanche",WEEKDAY(DATE($C$2,MONTH(AC$5),AC17),2)=4)),WEEKNUM(DATE($C$2,MONTH(AC$5),AC17)),""))</f>
        <v/>
      </c>
      <c r="AC17" s="9">
        <f t="shared" si="16"/>
        <v>11</v>
      </c>
      <c r="AD17" s="10" t="str">
        <f>IF(AC17="","",VLOOKUP(WEEKDAY(DATE($C$2,MONTH(AC$5),AC17),2),Tables!$A$2:$B$8,2,FALSE))</f>
        <v>M</v>
      </c>
      <c r="AE17" s="22"/>
      <c r="AF17" s="4"/>
      <c r="AG17" s="12" t="str">
        <f>IF(AH17="","",IF(OR(AND(Paramètre!$B$3="Dimanche",WEEKDAY(DATE($C$2,MONTH(AH$5),AH17),2)=3),AND(Paramètre!$B$3&lt;&gt;"Dimanche",WEEKDAY(DATE($C$2,MONTH(AH$5),AH17),2)=4)),WEEKNUM(DATE($C$2,MONTH(AH$5),AH17)),""))</f>
        <v/>
      </c>
      <c r="AH17" s="9">
        <f t="shared" si="17"/>
        <v>11</v>
      </c>
      <c r="AI17" s="10" t="str">
        <f>IF(AH17="","",VLOOKUP(WEEKDAY(DATE($C$2,MONTH(AH$5),AH17),2),Tables!$A$2:$B$8,2,FALSE))</f>
        <v>V</v>
      </c>
      <c r="AJ17" s="22"/>
      <c r="AK17" s="4"/>
      <c r="AL17" s="12" t="str">
        <f>IF(AM17="","",IF(OR(AND(Paramètre!$B$3="Dimanche",WEEKDAY(DATE($C$2,MONTH(AM$5),AM17),2)=3),AND(Paramètre!$B$3&lt;&gt;"Dimanche",WEEKDAY(DATE($C$2,MONTH(AM$5),AM17),2)=4)),WEEKNUM(DATE($C$2,MONTH(AM$5),AM17)),""))</f>
        <v/>
      </c>
      <c r="AM17" s="9">
        <f t="shared" si="18"/>
        <v>11</v>
      </c>
      <c r="AN17" s="10" t="str">
        <f>IF(AM17="","",VLOOKUP(WEEKDAY(DATE($C$2,MONTH(AM$5),AM17),2),Tables!$A$2:$B$8,2,FALSE))</f>
        <v>L</v>
      </c>
      <c r="AO17" s="22"/>
      <c r="AP17" s="4"/>
      <c r="AQ17" s="12">
        <f>IF(AR17="","",IF(OR(AND(Paramètre!$B$3="Dimanche",WEEKDAY(DATE($C$2,MONTH(AR$5),AR17),2)=3),AND(Paramètre!$B$3&lt;&gt;"Dimanche",WEEKDAY(DATE($C$2,MONTH(AR$5),AR17),2)=4)),WEEKNUM(DATE($C$2,MONTH(AR$5),AR17)),""))</f>
        <v>37</v>
      </c>
      <c r="AR17" s="9">
        <f t="shared" si="19"/>
        <v>11</v>
      </c>
      <c r="AS17" s="10" t="str">
        <f>IF(AR17="","",VLOOKUP(WEEKDAY(DATE($C$2,MONTH(AR$5),AR17),2),Tables!$A$2:$B$8,2,FALSE))</f>
        <v>J</v>
      </c>
      <c r="AT17" s="22"/>
      <c r="AU17" s="4"/>
      <c r="AV17" s="12" t="str">
        <f>IF(AW17="","",IF(OR(AND(Paramètre!$B$3="Dimanche",WEEKDAY(DATE($C$2,MONTH(AW$5),AW17),2)=3),AND(Paramètre!$B$3&lt;&gt;"Dimanche",WEEKDAY(DATE($C$2,MONTH(AW$5),AW17),2)=4)),WEEKNUM(DATE($C$2,MONTH(AW$5),AW17)),""))</f>
        <v/>
      </c>
      <c r="AW17" s="9">
        <f t="shared" si="20"/>
        <v>11</v>
      </c>
      <c r="AX17" s="10" t="str">
        <f>IF(AW17="","",VLOOKUP(WEEKDAY(DATE($C$2,MONTH(AW$5),AW17),2),Tables!$A$2:$B$8,2,FALSE))</f>
        <v>S</v>
      </c>
      <c r="AY17" s="22"/>
      <c r="AZ17" s="4"/>
      <c r="BA17" s="12" t="str">
        <f>IF(BB17="","",IF(OR(AND(Paramètre!$B$3="Dimanche",WEEKDAY(DATE($C$2,MONTH(BB$5),BB17),2)=3),AND(Paramètre!$B$3&lt;&gt;"Dimanche",WEEKDAY(DATE($C$2,MONTH(BB$5),BB17),2)=4)),WEEKNUM(DATE($C$2,MONTH(BB$5),BB17)),""))</f>
        <v/>
      </c>
      <c r="BB17" s="9">
        <f t="shared" si="21"/>
        <v>11</v>
      </c>
      <c r="BC17" s="10" t="str">
        <f>IF(BB17="","",VLOOKUP(WEEKDAY(DATE($C$2,MONTH(BB$5),BB17),2),Tables!$A$2:$B$8,2,FALSE))</f>
        <v>M</v>
      </c>
      <c r="BD17" s="22"/>
      <c r="BE17" s="4"/>
      <c r="BF17" s="12">
        <f>IF(BG17="","",IF(OR(AND(Paramètre!$B$3="Dimanche",WEEKDAY(DATE($C$2,MONTH(BG$5),BG17),2)=3),AND(Paramètre!$B$3&lt;&gt;"Dimanche",WEEKDAY(DATE($C$2,MONTH(BG$5),BG17),2)=4)),WEEKNUM(DATE($C$2,MONTH(BG$5),BG17)),""))</f>
        <v>50</v>
      </c>
      <c r="BG17" s="9">
        <f t="shared" si="22"/>
        <v>11</v>
      </c>
      <c r="BH17" s="10" t="str">
        <f>IF(BG17="","",VLOOKUP(WEEKDAY(DATE($C$2,MONTH(BG$5),BG17),2),Tables!$A$2:$B$8,2,FALSE))</f>
        <v>J</v>
      </c>
      <c r="BI17" s="22"/>
      <c r="BJ17" s="4"/>
    </row>
    <row r="18" spans="2:62" x14ac:dyDescent="0.25">
      <c r="B18" s="4"/>
      <c r="C18" s="12" t="str">
        <f>IF(D18="","",IF(OR(AND(Paramètre!$B$3="Dimanche",WEEKDAY(DATE($C$2,MONTH(D$5),D18),2)=3),AND(Paramètre!$B$3&lt;&gt;"Dimanche",WEEKDAY(DATE($C$2,MONTH(D$5),D18),2)=4)),WEEKNUM(DATE($C$2,MONTH(D$5),D18)),""))</f>
        <v/>
      </c>
      <c r="D18" s="9">
        <f t="shared" si="11"/>
        <v>12</v>
      </c>
      <c r="E18" s="10" t="str">
        <f>IF(D18="","",VLOOKUP(WEEKDAY(DATE($C$2,MONTH(D$5),D18),2),Tables!$A$2:$B$8,2,FALSE))</f>
        <v>D</v>
      </c>
      <c r="F18" s="22"/>
      <c r="G18" s="4"/>
      <c r="H18" s="12" t="str">
        <f>IF(I18="","",IF(OR(AND(Paramètre!$B$3="Dimanche",WEEKDAY(DATE($C$2,MONTH(I$5),I18),2)=3),AND(Paramètre!$B$3&lt;&gt;"Dimanche",WEEKDAY(DATE($C$2,MONTH(I$5),I18),2)=4)),WEEKNUM(DATE($C$2,MONTH(I$5),I18)),""))</f>
        <v/>
      </c>
      <c r="I18" s="9">
        <f t="shared" si="12"/>
        <v>12</v>
      </c>
      <c r="J18" s="10" t="str">
        <f>IF(I18="","",VLOOKUP(WEEKDAY(DATE($C$2,MONTH(I$5),I18),2),Tables!$A$2:$B$8,2,FALSE))</f>
        <v>M</v>
      </c>
      <c r="K18" s="22"/>
      <c r="L18" s="4"/>
      <c r="M18" s="12" t="str">
        <f>IF(N18="","",IF(OR(AND(Paramètre!$B$3="Dimanche",WEEKDAY(DATE($C$2,MONTH(N$5),N18),2)=3),AND(Paramètre!$B$3&lt;&gt;"Dimanche",WEEKDAY(DATE($C$2,MONTH(N$5),N18),2)=4)),WEEKNUM(DATE($C$2,MONTH(N$5),N18)),""))</f>
        <v/>
      </c>
      <c r="N18" s="9">
        <f t="shared" si="13"/>
        <v>12</v>
      </c>
      <c r="O18" s="10" t="str">
        <f>IF(N18="","",VLOOKUP(WEEKDAY(DATE($C$2,MONTH(N$5),N18),2),Tables!$A$2:$B$8,2,FALSE))</f>
        <v>M</v>
      </c>
      <c r="P18" s="22"/>
      <c r="Q18" s="4"/>
      <c r="R18" s="12" t="str">
        <f>IF(S18="","",IF(OR(AND(Paramètre!$B$3="Dimanche",WEEKDAY(DATE($C$2,MONTH(S$5),S18),2)=3),AND(Paramètre!$B$3&lt;&gt;"Dimanche",WEEKDAY(DATE($C$2,MONTH(S$5),S18),2)=4)),WEEKNUM(DATE($C$2,MONTH(S$5),S18)),""))</f>
        <v/>
      </c>
      <c r="S18" s="9">
        <f t="shared" si="14"/>
        <v>12</v>
      </c>
      <c r="T18" s="10" t="str">
        <f>IF(S18="","",VLOOKUP(WEEKDAY(DATE($C$2,MONTH(S$5),S18),2),Tables!$A$2:$B$8,2,FALSE))</f>
        <v>S</v>
      </c>
      <c r="U18" s="22"/>
      <c r="V18" s="4"/>
      <c r="W18" s="12" t="str">
        <f>IF(X18="","",IF(OR(AND(Paramètre!$B$3="Dimanche",WEEKDAY(DATE($C$2,MONTH(X$5),X18),2)=3),AND(Paramètre!$B$3&lt;&gt;"Dimanche",WEEKDAY(DATE($C$2,MONTH(X$5),X18),2)=4)),WEEKNUM(DATE($C$2,MONTH(X$5),X18)),""))</f>
        <v/>
      </c>
      <c r="X18" s="9">
        <f t="shared" si="15"/>
        <v>12</v>
      </c>
      <c r="Y18" s="10" t="str">
        <f>IF(X18="","",VLOOKUP(WEEKDAY(DATE($C$2,MONTH(X$5),X18),2),Tables!$A$2:$B$8,2,FALSE))</f>
        <v>L</v>
      </c>
      <c r="Z18" s="22"/>
      <c r="AA18" s="4"/>
      <c r="AB18" s="12">
        <f>IF(AC18="","",IF(OR(AND(Paramètre!$B$3="Dimanche",WEEKDAY(DATE($C$2,MONTH(AC$5),AC18),2)=3),AND(Paramètre!$B$3&lt;&gt;"Dimanche",WEEKDAY(DATE($C$2,MONTH(AC$5),AC18),2)=4)),WEEKNUM(DATE($C$2,MONTH(AC$5),AC18)),""))</f>
        <v>24</v>
      </c>
      <c r="AC18" s="9">
        <f t="shared" si="16"/>
        <v>12</v>
      </c>
      <c r="AD18" s="10" t="str">
        <f>IF(AC18="","",VLOOKUP(WEEKDAY(DATE($C$2,MONTH(AC$5),AC18),2),Tables!$A$2:$B$8,2,FALSE))</f>
        <v>J</v>
      </c>
      <c r="AE18" s="22"/>
      <c r="AF18" s="4"/>
      <c r="AG18" s="12" t="str">
        <f>IF(AH18="","",IF(OR(AND(Paramètre!$B$3="Dimanche",WEEKDAY(DATE($C$2,MONTH(AH$5),AH18),2)=3),AND(Paramètre!$B$3&lt;&gt;"Dimanche",WEEKDAY(DATE($C$2,MONTH(AH$5),AH18),2)=4)),WEEKNUM(DATE($C$2,MONTH(AH$5),AH18)),""))</f>
        <v/>
      </c>
      <c r="AH18" s="9">
        <f t="shared" si="17"/>
        <v>12</v>
      </c>
      <c r="AI18" s="10" t="str">
        <f>IF(AH18="","",VLOOKUP(WEEKDAY(DATE($C$2,MONTH(AH$5),AH18),2),Tables!$A$2:$B$8,2,FALSE))</f>
        <v>S</v>
      </c>
      <c r="AJ18" s="22"/>
      <c r="AK18" s="4"/>
      <c r="AL18" s="12" t="str">
        <f>IF(AM18="","",IF(OR(AND(Paramètre!$B$3="Dimanche",WEEKDAY(DATE($C$2,MONTH(AM$5),AM18),2)=3),AND(Paramètre!$B$3&lt;&gt;"Dimanche",WEEKDAY(DATE($C$2,MONTH(AM$5),AM18),2)=4)),WEEKNUM(DATE($C$2,MONTH(AM$5),AM18)),""))</f>
        <v/>
      </c>
      <c r="AM18" s="9">
        <f t="shared" si="18"/>
        <v>12</v>
      </c>
      <c r="AN18" s="10" t="str">
        <f>IF(AM18="","",VLOOKUP(WEEKDAY(DATE($C$2,MONTH(AM$5),AM18),2),Tables!$A$2:$B$8,2,FALSE))</f>
        <v>M</v>
      </c>
      <c r="AO18" s="22"/>
      <c r="AP18" s="4"/>
      <c r="AQ18" s="12" t="str">
        <f>IF(AR18="","",IF(OR(AND(Paramètre!$B$3="Dimanche",WEEKDAY(DATE($C$2,MONTH(AR$5),AR18),2)=3),AND(Paramètre!$B$3&lt;&gt;"Dimanche",WEEKDAY(DATE($C$2,MONTH(AR$5),AR18),2)=4)),WEEKNUM(DATE($C$2,MONTH(AR$5),AR18)),""))</f>
        <v/>
      </c>
      <c r="AR18" s="9">
        <f t="shared" si="19"/>
        <v>12</v>
      </c>
      <c r="AS18" s="10" t="str">
        <f>IF(AR18="","",VLOOKUP(WEEKDAY(DATE($C$2,MONTH(AR$5),AR18),2),Tables!$A$2:$B$8,2,FALSE))</f>
        <v>V</v>
      </c>
      <c r="AT18" s="22"/>
      <c r="AU18" s="4"/>
      <c r="AV18" s="12" t="str">
        <f>IF(AW18="","",IF(OR(AND(Paramètre!$B$3="Dimanche",WEEKDAY(DATE($C$2,MONTH(AW$5),AW18),2)=3),AND(Paramètre!$B$3&lt;&gt;"Dimanche",WEEKDAY(DATE($C$2,MONTH(AW$5),AW18),2)=4)),WEEKNUM(DATE($C$2,MONTH(AW$5),AW18)),""))</f>
        <v/>
      </c>
      <c r="AW18" s="9">
        <f t="shared" si="20"/>
        <v>12</v>
      </c>
      <c r="AX18" s="10" t="str">
        <f>IF(AW18="","",VLOOKUP(WEEKDAY(DATE($C$2,MONTH(AW$5),AW18),2),Tables!$A$2:$B$8,2,FALSE))</f>
        <v>D</v>
      </c>
      <c r="AY18" s="22"/>
      <c r="AZ18" s="4"/>
      <c r="BA18" s="12" t="str">
        <f>IF(BB18="","",IF(OR(AND(Paramètre!$B$3="Dimanche",WEEKDAY(DATE($C$2,MONTH(BB$5),BB18),2)=3),AND(Paramètre!$B$3&lt;&gt;"Dimanche",WEEKDAY(DATE($C$2,MONTH(BB$5),BB18),2)=4)),WEEKNUM(DATE($C$2,MONTH(BB$5),BB18)),""))</f>
        <v/>
      </c>
      <c r="BB18" s="9">
        <f t="shared" si="21"/>
        <v>12</v>
      </c>
      <c r="BC18" s="10" t="str">
        <f>IF(BB18="","",VLOOKUP(WEEKDAY(DATE($C$2,MONTH(BB$5),BB18),2),Tables!$A$2:$B$8,2,FALSE))</f>
        <v>M</v>
      </c>
      <c r="BD18" s="22"/>
      <c r="BE18" s="4"/>
      <c r="BF18" s="12" t="str">
        <f>IF(BG18="","",IF(OR(AND(Paramètre!$B$3="Dimanche",WEEKDAY(DATE($C$2,MONTH(BG$5),BG18),2)=3),AND(Paramètre!$B$3&lt;&gt;"Dimanche",WEEKDAY(DATE($C$2,MONTH(BG$5),BG18),2)=4)),WEEKNUM(DATE($C$2,MONTH(BG$5),BG18)),""))</f>
        <v/>
      </c>
      <c r="BG18" s="9">
        <f t="shared" si="22"/>
        <v>12</v>
      </c>
      <c r="BH18" s="10" t="str">
        <f>IF(BG18="","",VLOOKUP(WEEKDAY(DATE($C$2,MONTH(BG$5),BG18),2),Tables!$A$2:$B$8,2,FALSE))</f>
        <v>V</v>
      </c>
      <c r="BI18" s="22"/>
      <c r="BJ18" s="4"/>
    </row>
    <row r="19" spans="2:62" x14ac:dyDescent="0.25">
      <c r="B19" s="4"/>
      <c r="C19" s="12" t="str">
        <f>IF(D19="","",IF(OR(AND(Paramètre!$B$3="Dimanche",WEEKDAY(DATE($C$2,MONTH(D$5),D19),2)=3),AND(Paramètre!$B$3&lt;&gt;"Dimanche",WEEKDAY(DATE($C$2,MONTH(D$5),D19),2)=4)),WEEKNUM(DATE($C$2,MONTH(D$5),D19)),""))</f>
        <v/>
      </c>
      <c r="D19" s="9">
        <f t="shared" si="11"/>
        <v>13</v>
      </c>
      <c r="E19" s="10" t="str">
        <f>IF(D19="","",VLOOKUP(WEEKDAY(DATE($C$2,MONTH(D$5),D19),2),Tables!$A$2:$B$8,2,FALSE))</f>
        <v>L</v>
      </c>
      <c r="F19" s="22"/>
      <c r="G19" s="4"/>
      <c r="H19" s="12">
        <f>IF(I19="","",IF(OR(AND(Paramètre!$B$3="Dimanche",WEEKDAY(DATE($C$2,MONTH(I$5),I19),2)=3),AND(Paramètre!$B$3&lt;&gt;"Dimanche",WEEKDAY(DATE($C$2,MONTH(I$5),I19),2)=4)),WEEKNUM(DATE($C$2,MONTH(I$5),I19)),""))</f>
        <v>7</v>
      </c>
      <c r="I19" s="9">
        <f t="shared" si="12"/>
        <v>13</v>
      </c>
      <c r="J19" s="10" t="str">
        <f>IF(I19="","",VLOOKUP(WEEKDAY(DATE($C$2,MONTH(I$5),I19),2),Tables!$A$2:$B$8,2,FALSE))</f>
        <v>J</v>
      </c>
      <c r="K19" s="22"/>
      <c r="L19" s="4"/>
      <c r="M19" s="12">
        <f>IF(N19="","",IF(OR(AND(Paramètre!$B$3="Dimanche",WEEKDAY(DATE($C$2,MONTH(N$5),N19),2)=3),AND(Paramètre!$B$3&lt;&gt;"Dimanche",WEEKDAY(DATE($C$2,MONTH(N$5),N19),2)=4)),WEEKNUM(DATE($C$2,MONTH(N$5),N19)),""))</f>
        <v>11</v>
      </c>
      <c r="N19" s="9">
        <f t="shared" si="13"/>
        <v>13</v>
      </c>
      <c r="O19" s="10" t="str">
        <f>IF(N19="","",VLOOKUP(WEEKDAY(DATE($C$2,MONTH(N$5),N19),2),Tables!$A$2:$B$8,2,FALSE))</f>
        <v>J</v>
      </c>
      <c r="P19" s="22"/>
      <c r="Q19" s="4"/>
      <c r="R19" s="12" t="str">
        <f>IF(S19="","",IF(OR(AND(Paramètre!$B$3="Dimanche",WEEKDAY(DATE($C$2,MONTH(S$5),S19),2)=3),AND(Paramètre!$B$3&lt;&gt;"Dimanche",WEEKDAY(DATE($C$2,MONTH(S$5),S19),2)=4)),WEEKNUM(DATE($C$2,MONTH(S$5),S19)),""))</f>
        <v/>
      </c>
      <c r="S19" s="9">
        <f t="shared" si="14"/>
        <v>13</v>
      </c>
      <c r="T19" s="10" t="str">
        <f>IF(S19="","",VLOOKUP(WEEKDAY(DATE($C$2,MONTH(S$5),S19),2),Tables!$A$2:$B$8,2,FALSE))</f>
        <v>D</v>
      </c>
      <c r="U19" s="22"/>
      <c r="V19" s="4"/>
      <c r="W19" s="12" t="str">
        <f>IF(X19="","",IF(OR(AND(Paramètre!$B$3="Dimanche",WEEKDAY(DATE($C$2,MONTH(X$5),X19),2)=3),AND(Paramètre!$B$3&lt;&gt;"Dimanche",WEEKDAY(DATE($C$2,MONTH(X$5),X19),2)=4)),WEEKNUM(DATE($C$2,MONTH(X$5),X19)),""))</f>
        <v/>
      </c>
      <c r="X19" s="9">
        <f t="shared" si="15"/>
        <v>13</v>
      </c>
      <c r="Y19" s="10" t="str">
        <f>IF(X19="","",VLOOKUP(WEEKDAY(DATE($C$2,MONTH(X$5),X19),2),Tables!$A$2:$B$8,2,FALSE))</f>
        <v>M</v>
      </c>
      <c r="Z19" s="22"/>
      <c r="AA19" s="4"/>
      <c r="AB19" s="12" t="str">
        <f>IF(AC19="","",IF(OR(AND(Paramètre!$B$3="Dimanche",WEEKDAY(DATE($C$2,MONTH(AC$5),AC19),2)=3),AND(Paramètre!$B$3&lt;&gt;"Dimanche",WEEKDAY(DATE($C$2,MONTH(AC$5),AC19),2)=4)),WEEKNUM(DATE($C$2,MONTH(AC$5),AC19)),""))</f>
        <v/>
      </c>
      <c r="AC19" s="9">
        <f t="shared" si="16"/>
        <v>13</v>
      </c>
      <c r="AD19" s="10" t="str">
        <f>IF(AC19="","",VLOOKUP(WEEKDAY(DATE($C$2,MONTH(AC$5),AC19),2),Tables!$A$2:$B$8,2,FALSE))</f>
        <v>V</v>
      </c>
      <c r="AE19" s="22"/>
      <c r="AF19" s="4"/>
      <c r="AG19" s="12" t="str">
        <f>IF(AH19="","",IF(OR(AND(Paramètre!$B$3="Dimanche",WEEKDAY(DATE($C$2,MONTH(AH$5),AH19),2)=3),AND(Paramètre!$B$3&lt;&gt;"Dimanche",WEEKDAY(DATE($C$2,MONTH(AH$5),AH19),2)=4)),WEEKNUM(DATE($C$2,MONTH(AH$5),AH19)),""))</f>
        <v/>
      </c>
      <c r="AH19" s="9">
        <f t="shared" si="17"/>
        <v>13</v>
      </c>
      <c r="AI19" s="10" t="str">
        <f>IF(AH19="","",VLOOKUP(WEEKDAY(DATE($C$2,MONTH(AH$5),AH19),2),Tables!$A$2:$B$8,2,FALSE))</f>
        <v>D</v>
      </c>
      <c r="AJ19" s="22"/>
      <c r="AK19" s="4"/>
      <c r="AL19" s="12" t="str">
        <f>IF(AM19="","",IF(OR(AND(Paramètre!$B$3="Dimanche",WEEKDAY(DATE($C$2,MONTH(AM$5),AM19),2)=3),AND(Paramètre!$B$3&lt;&gt;"Dimanche",WEEKDAY(DATE($C$2,MONTH(AM$5),AM19),2)=4)),WEEKNUM(DATE($C$2,MONTH(AM$5),AM19)),""))</f>
        <v/>
      </c>
      <c r="AM19" s="9">
        <f t="shared" si="18"/>
        <v>13</v>
      </c>
      <c r="AN19" s="10" t="str">
        <f>IF(AM19="","",VLOOKUP(WEEKDAY(DATE($C$2,MONTH(AM$5),AM19),2),Tables!$A$2:$B$8,2,FALSE))</f>
        <v>M</v>
      </c>
      <c r="AO19" s="22"/>
      <c r="AP19" s="4"/>
      <c r="AQ19" s="12" t="str">
        <f>IF(AR19="","",IF(OR(AND(Paramètre!$B$3="Dimanche",WEEKDAY(DATE($C$2,MONTH(AR$5),AR19),2)=3),AND(Paramètre!$B$3&lt;&gt;"Dimanche",WEEKDAY(DATE($C$2,MONTH(AR$5),AR19),2)=4)),WEEKNUM(DATE($C$2,MONTH(AR$5),AR19)),""))</f>
        <v/>
      </c>
      <c r="AR19" s="9">
        <f t="shared" si="19"/>
        <v>13</v>
      </c>
      <c r="AS19" s="10" t="str">
        <f>IF(AR19="","",VLOOKUP(WEEKDAY(DATE($C$2,MONTH(AR$5),AR19),2),Tables!$A$2:$B$8,2,FALSE))</f>
        <v>S</v>
      </c>
      <c r="AT19" s="22"/>
      <c r="AU19" s="4"/>
      <c r="AV19" s="12" t="str">
        <f>IF(AW19="","",IF(OR(AND(Paramètre!$B$3="Dimanche",WEEKDAY(DATE($C$2,MONTH(AW$5),AW19),2)=3),AND(Paramètre!$B$3&lt;&gt;"Dimanche",WEEKDAY(DATE($C$2,MONTH(AW$5),AW19),2)=4)),WEEKNUM(DATE($C$2,MONTH(AW$5),AW19)),""))</f>
        <v/>
      </c>
      <c r="AW19" s="9">
        <f t="shared" si="20"/>
        <v>13</v>
      </c>
      <c r="AX19" s="10" t="str">
        <f>IF(AW19="","",VLOOKUP(WEEKDAY(DATE($C$2,MONTH(AW$5),AW19),2),Tables!$A$2:$B$8,2,FALSE))</f>
        <v>L</v>
      </c>
      <c r="AY19" s="22"/>
      <c r="AZ19" s="4"/>
      <c r="BA19" s="12">
        <f>IF(BB19="","",IF(OR(AND(Paramètre!$B$3="Dimanche",WEEKDAY(DATE($C$2,MONTH(BB$5),BB19),2)=3),AND(Paramètre!$B$3&lt;&gt;"Dimanche",WEEKDAY(DATE($C$2,MONTH(BB$5),BB19),2)=4)),WEEKNUM(DATE($C$2,MONTH(BB$5),BB19)),""))</f>
        <v>46</v>
      </c>
      <c r="BB19" s="9">
        <f t="shared" si="21"/>
        <v>13</v>
      </c>
      <c r="BC19" s="10" t="str">
        <f>IF(BB19="","",VLOOKUP(WEEKDAY(DATE($C$2,MONTH(BB$5),BB19),2),Tables!$A$2:$B$8,2,FALSE))</f>
        <v>J</v>
      </c>
      <c r="BD19" s="22"/>
      <c r="BE19" s="4"/>
      <c r="BF19" s="12" t="str">
        <f>IF(BG19="","",IF(OR(AND(Paramètre!$B$3="Dimanche",WEEKDAY(DATE($C$2,MONTH(BG$5),BG19),2)=3),AND(Paramètre!$B$3&lt;&gt;"Dimanche",WEEKDAY(DATE($C$2,MONTH(BG$5),BG19),2)=4)),WEEKNUM(DATE($C$2,MONTH(BG$5),BG19)),""))</f>
        <v/>
      </c>
      <c r="BG19" s="9">
        <f t="shared" si="22"/>
        <v>13</v>
      </c>
      <c r="BH19" s="10" t="str">
        <f>IF(BG19="","",VLOOKUP(WEEKDAY(DATE($C$2,MONTH(BG$5),BG19),2),Tables!$A$2:$B$8,2,FALSE))</f>
        <v>S</v>
      </c>
      <c r="BI19" s="22"/>
      <c r="BJ19" s="4"/>
    </row>
    <row r="20" spans="2:62" x14ac:dyDescent="0.25">
      <c r="B20" s="4"/>
      <c r="C20" s="12" t="str">
        <f>IF(D20="","",IF(OR(AND(Paramètre!$B$3="Dimanche",WEEKDAY(DATE($C$2,MONTH(D$5),D20),2)=3),AND(Paramètre!$B$3&lt;&gt;"Dimanche",WEEKDAY(DATE($C$2,MONTH(D$5),D20),2)=4)),WEEKNUM(DATE($C$2,MONTH(D$5),D20)),""))</f>
        <v/>
      </c>
      <c r="D20" s="9">
        <f t="shared" si="11"/>
        <v>14</v>
      </c>
      <c r="E20" s="10" t="str">
        <f>IF(D20="","",VLOOKUP(WEEKDAY(DATE($C$2,MONTH(D$5),D20),2),Tables!$A$2:$B$8,2,FALSE))</f>
        <v>M</v>
      </c>
      <c r="F20" s="22"/>
      <c r="G20" s="4"/>
      <c r="H20" s="12" t="str">
        <f>IF(I20="","",IF(OR(AND(Paramètre!$B$3="Dimanche",WEEKDAY(DATE($C$2,MONTH(I$5),I20),2)=3),AND(Paramètre!$B$3&lt;&gt;"Dimanche",WEEKDAY(DATE($C$2,MONTH(I$5),I20),2)=4)),WEEKNUM(DATE($C$2,MONTH(I$5),I20)),""))</f>
        <v/>
      </c>
      <c r="I20" s="9">
        <f t="shared" si="12"/>
        <v>14</v>
      </c>
      <c r="J20" s="10" t="str">
        <f>IF(I20="","",VLOOKUP(WEEKDAY(DATE($C$2,MONTH(I$5),I20),2),Tables!$A$2:$B$8,2,FALSE))</f>
        <v>V</v>
      </c>
      <c r="K20" s="22"/>
      <c r="L20" s="4"/>
      <c r="M20" s="12" t="str">
        <f>IF(N20="","",IF(OR(AND(Paramètre!$B$3="Dimanche",WEEKDAY(DATE($C$2,MONTH(N$5),N20),2)=3),AND(Paramètre!$B$3&lt;&gt;"Dimanche",WEEKDAY(DATE($C$2,MONTH(N$5),N20),2)=4)),WEEKNUM(DATE($C$2,MONTH(N$5),N20)),""))</f>
        <v/>
      </c>
      <c r="N20" s="9">
        <f t="shared" si="13"/>
        <v>14</v>
      </c>
      <c r="O20" s="10" t="str">
        <f>IF(N20="","",VLOOKUP(WEEKDAY(DATE($C$2,MONTH(N$5),N20),2),Tables!$A$2:$B$8,2,FALSE))</f>
        <v>V</v>
      </c>
      <c r="P20" s="22"/>
      <c r="Q20" s="4"/>
      <c r="R20" s="12" t="str">
        <f>IF(S20="","",IF(OR(AND(Paramètre!$B$3="Dimanche",WEEKDAY(DATE($C$2,MONTH(S$5),S20),2)=3),AND(Paramètre!$B$3&lt;&gt;"Dimanche",WEEKDAY(DATE($C$2,MONTH(S$5),S20),2)=4)),WEEKNUM(DATE($C$2,MONTH(S$5),S20)),""))</f>
        <v/>
      </c>
      <c r="S20" s="9">
        <f t="shared" si="14"/>
        <v>14</v>
      </c>
      <c r="T20" s="10" t="str">
        <f>IF(S20="","",VLOOKUP(WEEKDAY(DATE($C$2,MONTH(S$5),S20),2),Tables!$A$2:$B$8,2,FALSE))</f>
        <v>L</v>
      </c>
      <c r="U20" s="22"/>
      <c r="V20" s="4"/>
      <c r="W20" s="12" t="str">
        <f>IF(X20="","",IF(OR(AND(Paramètre!$B$3="Dimanche",WEEKDAY(DATE($C$2,MONTH(X$5),X20),2)=3),AND(Paramètre!$B$3&lt;&gt;"Dimanche",WEEKDAY(DATE($C$2,MONTH(X$5),X20),2)=4)),WEEKNUM(DATE($C$2,MONTH(X$5),X20)),""))</f>
        <v/>
      </c>
      <c r="X20" s="9">
        <f t="shared" si="15"/>
        <v>14</v>
      </c>
      <c r="Y20" s="10" t="str">
        <f>IF(X20="","",VLOOKUP(WEEKDAY(DATE($C$2,MONTH(X$5),X20),2),Tables!$A$2:$B$8,2,FALSE))</f>
        <v>M</v>
      </c>
      <c r="Z20" s="22"/>
      <c r="AA20" s="4"/>
      <c r="AB20" s="12" t="str">
        <f>IF(AC20="","",IF(OR(AND(Paramètre!$B$3="Dimanche",WEEKDAY(DATE($C$2,MONTH(AC$5),AC20),2)=3),AND(Paramètre!$B$3&lt;&gt;"Dimanche",WEEKDAY(DATE($C$2,MONTH(AC$5),AC20),2)=4)),WEEKNUM(DATE($C$2,MONTH(AC$5),AC20)),""))</f>
        <v/>
      </c>
      <c r="AC20" s="9">
        <f t="shared" si="16"/>
        <v>14</v>
      </c>
      <c r="AD20" s="10" t="str">
        <f>IF(AC20="","",VLOOKUP(WEEKDAY(DATE($C$2,MONTH(AC$5),AC20),2),Tables!$A$2:$B$8,2,FALSE))</f>
        <v>S</v>
      </c>
      <c r="AE20" s="22"/>
      <c r="AF20" s="4"/>
      <c r="AG20" s="12" t="str">
        <f>IF(AH20="","",IF(OR(AND(Paramètre!$B$3="Dimanche",WEEKDAY(DATE($C$2,MONTH(AH$5),AH20),2)=3),AND(Paramètre!$B$3&lt;&gt;"Dimanche",WEEKDAY(DATE($C$2,MONTH(AH$5),AH20),2)=4)),WEEKNUM(DATE($C$2,MONTH(AH$5),AH20)),""))</f>
        <v/>
      </c>
      <c r="AH20" s="9">
        <f t="shared" si="17"/>
        <v>14</v>
      </c>
      <c r="AI20" s="10" t="str">
        <f>IF(AH20="","",VLOOKUP(WEEKDAY(DATE($C$2,MONTH(AH$5),AH20),2),Tables!$A$2:$B$8,2,FALSE))</f>
        <v>L</v>
      </c>
      <c r="AJ20" s="22"/>
      <c r="AK20" s="4"/>
      <c r="AL20" s="12">
        <f>IF(AM20="","",IF(OR(AND(Paramètre!$B$3="Dimanche",WEEKDAY(DATE($C$2,MONTH(AM$5),AM20),2)=3),AND(Paramètre!$B$3&lt;&gt;"Dimanche",WEEKDAY(DATE($C$2,MONTH(AM$5),AM20),2)=4)),WEEKNUM(DATE($C$2,MONTH(AM$5),AM20)),""))</f>
        <v>33</v>
      </c>
      <c r="AM20" s="9">
        <f t="shared" si="18"/>
        <v>14</v>
      </c>
      <c r="AN20" s="10" t="str">
        <f>IF(AM20="","",VLOOKUP(WEEKDAY(DATE($C$2,MONTH(AM$5),AM20),2),Tables!$A$2:$B$8,2,FALSE))</f>
        <v>J</v>
      </c>
      <c r="AO20" s="22"/>
      <c r="AP20" s="4"/>
      <c r="AQ20" s="12" t="str">
        <f>IF(AR20="","",IF(OR(AND(Paramètre!$B$3="Dimanche",WEEKDAY(DATE($C$2,MONTH(AR$5),AR20),2)=3),AND(Paramètre!$B$3&lt;&gt;"Dimanche",WEEKDAY(DATE($C$2,MONTH(AR$5),AR20),2)=4)),WEEKNUM(DATE($C$2,MONTH(AR$5),AR20)),""))</f>
        <v/>
      </c>
      <c r="AR20" s="9">
        <f t="shared" si="19"/>
        <v>14</v>
      </c>
      <c r="AS20" s="10" t="str">
        <f>IF(AR20="","",VLOOKUP(WEEKDAY(DATE($C$2,MONTH(AR$5),AR20),2),Tables!$A$2:$B$8,2,FALSE))</f>
        <v>D</v>
      </c>
      <c r="AT20" s="22"/>
      <c r="AU20" s="4"/>
      <c r="AV20" s="12" t="str">
        <f>IF(AW20="","",IF(OR(AND(Paramètre!$B$3="Dimanche",WEEKDAY(DATE($C$2,MONTH(AW$5),AW20),2)=3),AND(Paramètre!$B$3&lt;&gt;"Dimanche",WEEKDAY(DATE($C$2,MONTH(AW$5),AW20),2)=4)),WEEKNUM(DATE($C$2,MONTH(AW$5),AW20)),""))</f>
        <v/>
      </c>
      <c r="AW20" s="9">
        <f t="shared" si="20"/>
        <v>14</v>
      </c>
      <c r="AX20" s="10" t="str">
        <f>IF(AW20="","",VLOOKUP(WEEKDAY(DATE($C$2,MONTH(AW$5),AW20),2),Tables!$A$2:$B$8,2,FALSE))</f>
        <v>M</v>
      </c>
      <c r="AY20" s="22"/>
      <c r="AZ20" s="4"/>
      <c r="BA20" s="12" t="str">
        <f>IF(BB20="","",IF(OR(AND(Paramètre!$B$3="Dimanche",WEEKDAY(DATE($C$2,MONTH(BB$5),BB20),2)=3),AND(Paramètre!$B$3&lt;&gt;"Dimanche",WEEKDAY(DATE($C$2,MONTH(BB$5),BB20),2)=4)),WEEKNUM(DATE($C$2,MONTH(BB$5),BB20)),""))</f>
        <v/>
      </c>
      <c r="BB20" s="9">
        <f t="shared" si="21"/>
        <v>14</v>
      </c>
      <c r="BC20" s="10" t="str">
        <f>IF(BB20="","",VLOOKUP(WEEKDAY(DATE($C$2,MONTH(BB$5),BB20),2),Tables!$A$2:$B$8,2,FALSE))</f>
        <v>V</v>
      </c>
      <c r="BD20" s="22"/>
      <c r="BE20" s="4"/>
      <c r="BF20" s="12" t="str">
        <f>IF(BG20="","",IF(OR(AND(Paramètre!$B$3="Dimanche",WEEKDAY(DATE($C$2,MONTH(BG$5),BG20),2)=3),AND(Paramètre!$B$3&lt;&gt;"Dimanche",WEEKDAY(DATE($C$2,MONTH(BG$5),BG20),2)=4)),WEEKNUM(DATE($C$2,MONTH(BG$5),BG20)),""))</f>
        <v/>
      </c>
      <c r="BG20" s="9">
        <f t="shared" si="22"/>
        <v>14</v>
      </c>
      <c r="BH20" s="10" t="str">
        <f>IF(BG20="","",VLOOKUP(WEEKDAY(DATE($C$2,MONTH(BG$5),BG20),2),Tables!$A$2:$B$8,2,FALSE))</f>
        <v>D</v>
      </c>
      <c r="BI20" s="22"/>
      <c r="BJ20" s="4"/>
    </row>
    <row r="21" spans="2:62" x14ac:dyDescent="0.25">
      <c r="B21" s="4"/>
      <c r="C21" s="12" t="str">
        <f>IF(D21="","",IF(OR(AND(Paramètre!$B$3="Dimanche",WEEKDAY(DATE($C$2,MONTH(D$5),D21),2)=3),AND(Paramètre!$B$3&lt;&gt;"Dimanche",WEEKDAY(DATE($C$2,MONTH(D$5),D21),2)=4)),WEEKNUM(DATE($C$2,MONTH(D$5),D21)),""))</f>
        <v/>
      </c>
      <c r="D21" s="9">
        <f t="shared" si="11"/>
        <v>15</v>
      </c>
      <c r="E21" s="10" t="str">
        <f>IF(D21="","",VLOOKUP(WEEKDAY(DATE($C$2,MONTH(D$5),D21),2),Tables!$A$2:$B$8,2,FALSE))</f>
        <v>M</v>
      </c>
      <c r="F21" s="22"/>
      <c r="G21" s="4"/>
      <c r="H21" s="12" t="str">
        <f>IF(I21="","",IF(OR(AND(Paramètre!$B$3="Dimanche",WEEKDAY(DATE($C$2,MONTH(I$5),I21),2)=3),AND(Paramètre!$B$3&lt;&gt;"Dimanche",WEEKDAY(DATE($C$2,MONTH(I$5),I21),2)=4)),WEEKNUM(DATE($C$2,MONTH(I$5),I21)),""))</f>
        <v/>
      </c>
      <c r="I21" s="9">
        <f t="shared" si="12"/>
        <v>15</v>
      </c>
      <c r="J21" s="10" t="str">
        <f>IF(I21="","",VLOOKUP(WEEKDAY(DATE($C$2,MONTH(I$5),I21),2),Tables!$A$2:$B$8,2,FALSE))</f>
        <v>S</v>
      </c>
      <c r="K21" s="22"/>
      <c r="L21" s="4"/>
      <c r="M21" s="12" t="str">
        <f>IF(N21="","",IF(OR(AND(Paramètre!$B$3="Dimanche",WEEKDAY(DATE($C$2,MONTH(N$5),N21),2)=3),AND(Paramètre!$B$3&lt;&gt;"Dimanche",WEEKDAY(DATE($C$2,MONTH(N$5),N21),2)=4)),WEEKNUM(DATE($C$2,MONTH(N$5),N21)),""))</f>
        <v/>
      </c>
      <c r="N21" s="9">
        <f t="shared" si="13"/>
        <v>15</v>
      </c>
      <c r="O21" s="10" t="str">
        <f>IF(N21="","",VLOOKUP(WEEKDAY(DATE($C$2,MONTH(N$5),N21),2),Tables!$A$2:$B$8,2,FALSE))</f>
        <v>S</v>
      </c>
      <c r="P21" s="22"/>
      <c r="Q21" s="4"/>
      <c r="R21" s="12" t="str">
        <f>IF(S21="","",IF(OR(AND(Paramètre!$B$3="Dimanche",WEEKDAY(DATE($C$2,MONTH(S$5),S21),2)=3),AND(Paramètre!$B$3&lt;&gt;"Dimanche",WEEKDAY(DATE($C$2,MONTH(S$5),S21),2)=4)),WEEKNUM(DATE($C$2,MONTH(S$5),S21)),""))</f>
        <v/>
      </c>
      <c r="S21" s="9">
        <f t="shared" si="14"/>
        <v>15</v>
      </c>
      <c r="T21" s="10" t="str">
        <f>IF(S21="","",VLOOKUP(WEEKDAY(DATE($C$2,MONTH(S$5),S21),2),Tables!$A$2:$B$8,2,FALSE))</f>
        <v>M</v>
      </c>
      <c r="U21" s="22"/>
      <c r="V21" s="4"/>
      <c r="W21" s="12">
        <f>IF(X21="","",IF(OR(AND(Paramètre!$B$3="Dimanche",WEEKDAY(DATE($C$2,MONTH(X$5),X21),2)=3),AND(Paramètre!$B$3&lt;&gt;"Dimanche",WEEKDAY(DATE($C$2,MONTH(X$5),X21),2)=4)),WEEKNUM(DATE($C$2,MONTH(X$5),X21)),""))</f>
        <v>20</v>
      </c>
      <c r="X21" s="9">
        <f t="shared" si="15"/>
        <v>15</v>
      </c>
      <c r="Y21" s="10" t="str">
        <f>IF(X21="","",VLOOKUP(WEEKDAY(DATE($C$2,MONTH(X$5),X21),2),Tables!$A$2:$B$8,2,FALSE))</f>
        <v>J</v>
      </c>
      <c r="Z21" s="22"/>
      <c r="AA21" s="4"/>
      <c r="AB21" s="12" t="str">
        <f>IF(AC21="","",IF(OR(AND(Paramètre!$B$3="Dimanche",WEEKDAY(DATE($C$2,MONTH(AC$5),AC21),2)=3),AND(Paramètre!$B$3&lt;&gt;"Dimanche",WEEKDAY(DATE($C$2,MONTH(AC$5),AC21),2)=4)),WEEKNUM(DATE($C$2,MONTH(AC$5),AC21)),""))</f>
        <v/>
      </c>
      <c r="AC21" s="9">
        <f t="shared" si="16"/>
        <v>15</v>
      </c>
      <c r="AD21" s="10" t="str">
        <f>IF(AC21="","",VLOOKUP(WEEKDAY(DATE($C$2,MONTH(AC$5),AC21),2),Tables!$A$2:$B$8,2,FALSE))</f>
        <v>D</v>
      </c>
      <c r="AE21" s="22"/>
      <c r="AF21" s="4"/>
      <c r="AG21" s="12" t="str">
        <f>IF(AH21="","",IF(OR(AND(Paramètre!$B$3="Dimanche",WEEKDAY(DATE($C$2,MONTH(AH$5),AH21),2)=3),AND(Paramètre!$B$3&lt;&gt;"Dimanche",WEEKDAY(DATE($C$2,MONTH(AH$5),AH21),2)=4)),WEEKNUM(DATE($C$2,MONTH(AH$5),AH21)),""))</f>
        <v/>
      </c>
      <c r="AH21" s="9">
        <f t="shared" si="17"/>
        <v>15</v>
      </c>
      <c r="AI21" s="10" t="str">
        <f>IF(AH21="","",VLOOKUP(WEEKDAY(DATE($C$2,MONTH(AH$5),AH21),2),Tables!$A$2:$B$8,2,FALSE))</f>
        <v>M</v>
      </c>
      <c r="AJ21" s="22"/>
      <c r="AK21" s="4"/>
      <c r="AL21" s="12" t="str">
        <f>IF(AM21="","",IF(OR(AND(Paramètre!$B$3="Dimanche",WEEKDAY(DATE($C$2,MONTH(AM$5),AM21),2)=3),AND(Paramètre!$B$3&lt;&gt;"Dimanche",WEEKDAY(DATE($C$2,MONTH(AM$5),AM21),2)=4)),WEEKNUM(DATE($C$2,MONTH(AM$5),AM21)),""))</f>
        <v/>
      </c>
      <c r="AM21" s="9">
        <f t="shared" si="18"/>
        <v>15</v>
      </c>
      <c r="AN21" s="10" t="str">
        <f>IF(AM21="","",VLOOKUP(WEEKDAY(DATE($C$2,MONTH(AM$5),AM21),2),Tables!$A$2:$B$8,2,FALSE))</f>
        <v>V</v>
      </c>
      <c r="AO21" s="22"/>
      <c r="AP21" s="4"/>
      <c r="AQ21" s="12" t="str">
        <f>IF(AR21="","",IF(OR(AND(Paramètre!$B$3="Dimanche",WEEKDAY(DATE($C$2,MONTH(AR$5),AR21),2)=3),AND(Paramètre!$B$3&lt;&gt;"Dimanche",WEEKDAY(DATE($C$2,MONTH(AR$5),AR21),2)=4)),WEEKNUM(DATE($C$2,MONTH(AR$5),AR21)),""))</f>
        <v/>
      </c>
      <c r="AR21" s="9">
        <f t="shared" si="19"/>
        <v>15</v>
      </c>
      <c r="AS21" s="10" t="str">
        <f>IF(AR21="","",VLOOKUP(WEEKDAY(DATE($C$2,MONTH(AR$5),AR21),2),Tables!$A$2:$B$8,2,FALSE))</f>
        <v>L</v>
      </c>
      <c r="AT21" s="22"/>
      <c r="AU21" s="4"/>
      <c r="AV21" s="12" t="str">
        <f>IF(AW21="","",IF(OR(AND(Paramètre!$B$3="Dimanche",WEEKDAY(DATE($C$2,MONTH(AW$5),AW21),2)=3),AND(Paramètre!$B$3&lt;&gt;"Dimanche",WEEKDAY(DATE($C$2,MONTH(AW$5),AW21),2)=4)),WEEKNUM(DATE($C$2,MONTH(AW$5),AW21)),""))</f>
        <v/>
      </c>
      <c r="AW21" s="9">
        <f t="shared" si="20"/>
        <v>15</v>
      </c>
      <c r="AX21" s="10" t="str">
        <f>IF(AW21="","",VLOOKUP(WEEKDAY(DATE($C$2,MONTH(AW$5),AW21),2),Tables!$A$2:$B$8,2,FALSE))</f>
        <v>M</v>
      </c>
      <c r="AY21" s="22"/>
      <c r="AZ21" s="4"/>
      <c r="BA21" s="12" t="str">
        <f>IF(BB21="","",IF(OR(AND(Paramètre!$B$3="Dimanche",WEEKDAY(DATE($C$2,MONTH(BB$5),BB21),2)=3),AND(Paramètre!$B$3&lt;&gt;"Dimanche",WEEKDAY(DATE($C$2,MONTH(BB$5),BB21),2)=4)),WEEKNUM(DATE($C$2,MONTH(BB$5),BB21)),""))</f>
        <v/>
      </c>
      <c r="BB21" s="9">
        <f t="shared" si="21"/>
        <v>15</v>
      </c>
      <c r="BC21" s="10" t="str">
        <f>IF(BB21="","",VLOOKUP(WEEKDAY(DATE($C$2,MONTH(BB$5),BB21),2),Tables!$A$2:$B$8,2,FALSE))</f>
        <v>S</v>
      </c>
      <c r="BD21" s="22"/>
      <c r="BE21" s="4"/>
      <c r="BF21" s="12" t="str">
        <f>IF(BG21="","",IF(OR(AND(Paramètre!$B$3="Dimanche",WEEKDAY(DATE($C$2,MONTH(BG$5),BG21),2)=3),AND(Paramètre!$B$3&lt;&gt;"Dimanche",WEEKDAY(DATE($C$2,MONTH(BG$5),BG21),2)=4)),WEEKNUM(DATE($C$2,MONTH(BG$5),BG21)),""))</f>
        <v/>
      </c>
      <c r="BG21" s="9">
        <f t="shared" si="22"/>
        <v>15</v>
      </c>
      <c r="BH21" s="10" t="str">
        <f>IF(BG21="","",VLOOKUP(WEEKDAY(DATE($C$2,MONTH(BG$5),BG21),2),Tables!$A$2:$B$8,2,FALSE))</f>
        <v>L</v>
      </c>
      <c r="BI21" s="22"/>
      <c r="BJ21" s="4"/>
    </row>
    <row r="22" spans="2:62" x14ac:dyDescent="0.25">
      <c r="B22" s="4"/>
      <c r="C22" s="12">
        <f>IF(D22="","",IF(OR(AND(Paramètre!$B$3="Dimanche",WEEKDAY(DATE($C$2,MONTH(D$5),D22),2)=3),AND(Paramètre!$B$3&lt;&gt;"Dimanche",WEEKDAY(DATE($C$2,MONTH(D$5),D22),2)=4)),WEEKNUM(DATE($C$2,MONTH(D$5),D22)),""))</f>
        <v>3</v>
      </c>
      <c r="D22" s="9">
        <f t="shared" si="11"/>
        <v>16</v>
      </c>
      <c r="E22" s="10" t="str">
        <f>IF(D22="","",VLOOKUP(WEEKDAY(DATE($C$2,MONTH(D$5),D22),2),Tables!$A$2:$B$8,2,FALSE))</f>
        <v>J</v>
      </c>
      <c r="F22" s="22"/>
      <c r="G22" s="4"/>
      <c r="H22" s="12" t="str">
        <f>IF(I22="","",IF(OR(AND(Paramètre!$B$3="Dimanche",WEEKDAY(DATE($C$2,MONTH(I$5),I22),2)=3),AND(Paramètre!$B$3&lt;&gt;"Dimanche",WEEKDAY(DATE($C$2,MONTH(I$5),I22),2)=4)),WEEKNUM(DATE($C$2,MONTH(I$5),I22)),""))</f>
        <v/>
      </c>
      <c r="I22" s="9">
        <f t="shared" si="12"/>
        <v>16</v>
      </c>
      <c r="J22" s="10" t="str">
        <f>IF(I22="","",VLOOKUP(WEEKDAY(DATE($C$2,MONTH(I$5),I22),2),Tables!$A$2:$B$8,2,FALSE))</f>
        <v>D</v>
      </c>
      <c r="K22" s="22"/>
      <c r="L22" s="4"/>
      <c r="M22" s="12" t="str">
        <f>IF(N22="","",IF(OR(AND(Paramètre!$B$3="Dimanche",WEEKDAY(DATE($C$2,MONTH(N$5),N22),2)=3),AND(Paramètre!$B$3&lt;&gt;"Dimanche",WEEKDAY(DATE($C$2,MONTH(N$5),N22),2)=4)),WEEKNUM(DATE($C$2,MONTH(N$5),N22)),""))</f>
        <v/>
      </c>
      <c r="N22" s="9">
        <f t="shared" si="13"/>
        <v>16</v>
      </c>
      <c r="O22" s="10" t="str">
        <f>IF(N22="","",VLOOKUP(WEEKDAY(DATE($C$2,MONTH(N$5),N22),2),Tables!$A$2:$B$8,2,FALSE))</f>
        <v>D</v>
      </c>
      <c r="P22" s="22"/>
      <c r="Q22" s="4"/>
      <c r="R22" s="12" t="str">
        <f>IF(S22="","",IF(OR(AND(Paramètre!$B$3="Dimanche",WEEKDAY(DATE($C$2,MONTH(S$5),S22),2)=3),AND(Paramètre!$B$3&lt;&gt;"Dimanche",WEEKDAY(DATE($C$2,MONTH(S$5),S22),2)=4)),WEEKNUM(DATE($C$2,MONTH(S$5),S22)),""))</f>
        <v/>
      </c>
      <c r="S22" s="9">
        <f t="shared" si="14"/>
        <v>16</v>
      </c>
      <c r="T22" s="10" t="str">
        <f>IF(S22="","",VLOOKUP(WEEKDAY(DATE($C$2,MONTH(S$5),S22),2),Tables!$A$2:$B$8,2,FALSE))</f>
        <v>M</v>
      </c>
      <c r="U22" s="22"/>
      <c r="V22" s="4"/>
      <c r="W22" s="12" t="str">
        <f>IF(X22="","",IF(OR(AND(Paramètre!$B$3="Dimanche",WEEKDAY(DATE($C$2,MONTH(X$5),X22),2)=3),AND(Paramètre!$B$3&lt;&gt;"Dimanche",WEEKDAY(DATE($C$2,MONTH(X$5),X22),2)=4)),WEEKNUM(DATE($C$2,MONTH(X$5),X22)),""))</f>
        <v/>
      </c>
      <c r="X22" s="9">
        <f t="shared" si="15"/>
        <v>16</v>
      </c>
      <c r="Y22" s="10" t="str">
        <f>IF(X22="","",VLOOKUP(WEEKDAY(DATE($C$2,MONTH(X$5),X22),2),Tables!$A$2:$B$8,2,FALSE))</f>
        <v>V</v>
      </c>
      <c r="Z22" s="22"/>
      <c r="AA22" s="4"/>
      <c r="AB22" s="12" t="str">
        <f>IF(AC22="","",IF(OR(AND(Paramètre!$B$3="Dimanche",WEEKDAY(DATE($C$2,MONTH(AC$5),AC22),2)=3),AND(Paramètre!$B$3&lt;&gt;"Dimanche",WEEKDAY(DATE($C$2,MONTH(AC$5),AC22),2)=4)),WEEKNUM(DATE($C$2,MONTH(AC$5),AC22)),""))</f>
        <v/>
      </c>
      <c r="AC22" s="9">
        <f t="shared" si="16"/>
        <v>16</v>
      </c>
      <c r="AD22" s="10" t="str">
        <f>IF(AC22="","",VLOOKUP(WEEKDAY(DATE($C$2,MONTH(AC$5),AC22),2),Tables!$A$2:$B$8,2,FALSE))</f>
        <v>L</v>
      </c>
      <c r="AE22" s="22"/>
      <c r="AF22" s="4"/>
      <c r="AG22" s="12" t="str">
        <f>IF(AH22="","",IF(OR(AND(Paramètre!$B$3="Dimanche",WEEKDAY(DATE($C$2,MONTH(AH$5),AH22),2)=3),AND(Paramètre!$B$3&lt;&gt;"Dimanche",WEEKDAY(DATE($C$2,MONTH(AH$5),AH22),2)=4)),WEEKNUM(DATE($C$2,MONTH(AH$5),AH22)),""))</f>
        <v/>
      </c>
      <c r="AH22" s="9">
        <f t="shared" si="17"/>
        <v>16</v>
      </c>
      <c r="AI22" s="10" t="str">
        <f>IF(AH22="","",VLOOKUP(WEEKDAY(DATE($C$2,MONTH(AH$5),AH22),2),Tables!$A$2:$B$8,2,FALSE))</f>
        <v>M</v>
      </c>
      <c r="AJ22" s="22"/>
      <c r="AK22" s="4"/>
      <c r="AL22" s="12" t="str">
        <f>IF(AM22="","",IF(OR(AND(Paramètre!$B$3="Dimanche",WEEKDAY(DATE($C$2,MONTH(AM$5),AM22),2)=3),AND(Paramètre!$B$3&lt;&gt;"Dimanche",WEEKDAY(DATE($C$2,MONTH(AM$5),AM22),2)=4)),WEEKNUM(DATE($C$2,MONTH(AM$5),AM22)),""))</f>
        <v/>
      </c>
      <c r="AM22" s="9">
        <f t="shared" si="18"/>
        <v>16</v>
      </c>
      <c r="AN22" s="10" t="str">
        <f>IF(AM22="","",VLOOKUP(WEEKDAY(DATE($C$2,MONTH(AM$5),AM22),2),Tables!$A$2:$B$8,2,FALSE))</f>
        <v>S</v>
      </c>
      <c r="AO22" s="22"/>
      <c r="AP22" s="4"/>
      <c r="AQ22" s="12" t="str">
        <f>IF(AR22="","",IF(OR(AND(Paramètre!$B$3="Dimanche",WEEKDAY(DATE($C$2,MONTH(AR$5),AR22),2)=3),AND(Paramètre!$B$3&lt;&gt;"Dimanche",WEEKDAY(DATE($C$2,MONTH(AR$5),AR22),2)=4)),WEEKNUM(DATE($C$2,MONTH(AR$5),AR22)),""))</f>
        <v/>
      </c>
      <c r="AR22" s="9">
        <f t="shared" si="19"/>
        <v>16</v>
      </c>
      <c r="AS22" s="10" t="str">
        <f>IF(AR22="","",VLOOKUP(WEEKDAY(DATE($C$2,MONTH(AR$5),AR22),2),Tables!$A$2:$B$8,2,FALSE))</f>
        <v>M</v>
      </c>
      <c r="AT22" s="22"/>
      <c r="AU22" s="4"/>
      <c r="AV22" s="12">
        <f>IF(AW22="","",IF(OR(AND(Paramètre!$B$3="Dimanche",WEEKDAY(DATE($C$2,MONTH(AW$5),AW22),2)=3),AND(Paramètre!$B$3&lt;&gt;"Dimanche",WEEKDAY(DATE($C$2,MONTH(AW$5),AW22),2)=4)),WEEKNUM(DATE($C$2,MONTH(AW$5),AW22)),""))</f>
        <v>42</v>
      </c>
      <c r="AW22" s="9">
        <f t="shared" si="20"/>
        <v>16</v>
      </c>
      <c r="AX22" s="10" t="str">
        <f>IF(AW22="","",VLOOKUP(WEEKDAY(DATE($C$2,MONTH(AW$5),AW22),2),Tables!$A$2:$B$8,2,FALSE))</f>
        <v>J</v>
      </c>
      <c r="AY22" s="22"/>
      <c r="AZ22" s="4"/>
      <c r="BA22" s="12" t="str">
        <f>IF(BB22="","",IF(OR(AND(Paramètre!$B$3="Dimanche",WEEKDAY(DATE($C$2,MONTH(BB$5),BB22),2)=3),AND(Paramètre!$B$3&lt;&gt;"Dimanche",WEEKDAY(DATE($C$2,MONTH(BB$5),BB22),2)=4)),WEEKNUM(DATE($C$2,MONTH(BB$5),BB22)),""))</f>
        <v/>
      </c>
      <c r="BB22" s="9">
        <f t="shared" si="21"/>
        <v>16</v>
      </c>
      <c r="BC22" s="10" t="str">
        <f>IF(BB22="","",VLOOKUP(WEEKDAY(DATE($C$2,MONTH(BB$5),BB22),2),Tables!$A$2:$B$8,2,FALSE))</f>
        <v>D</v>
      </c>
      <c r="BD22" s="22"/>
      <c r="BE22" s="4"/>
      <c r="BF22" s="12" t="str">
        <f>IF(BG22="","",IF(OR(AND(Paramètre!$B$3="Dimanche",WEEKDAY(DATE($C$2,MONTH(BG$5),BG22),2)=3),AND(Paramètre!$B$3&lt;&gt;"Dimanche",WEEKDAY(DATE($C$2,MONTH(BG$5),BG22),2)=4)),WEEKNUM(DATE($C$2,MONTH(BG$5),BG22)),""))</f>
        <v/>
      </c>
      <c r="BG22" s="9">
        <f t="shared" si="22"/>
        <v>16</v>
      </c>
      <c r="BH22" s="10" t="str">
        <f>IF(BG22="","",VLOOKUP(WEEKDAY(DATE($C$2,MONTH(BG$5),BG22),2),Tables!$A$2:$B$8,2,FALSE))</f>
        <v>M</v>
      </c>
      <c r="BI22" s="22"/>
      <c r="BJ22" s="4"/>
    </row>
    <row r="23" spans="2:62" x14ac:dyDescent="0.25">
      <c r="B23" s="4"/>
      <c r="C23" s="12" t="str">
        <f>IF(D23="","",IF(OR(AND(Paramètre!$B$3="Dimanche",WEEKDAY(DATE($C$2,MONTH(D$5),D23),2)=3),AND(Paramètre!$B$3&lt;&gt;"Dimanche",WEEKDAY(DATE($C$2,MONTH(D$5),D23),2)=4)),WEEKNUM(DATE($C$2,MONTH(D$5),D23)),""))</f>
        <v/>
      </c>
      <c r="D23" s="9">
        <f t="shared" si="11"/>
        <v>17</v>
      </c>
      <c r="E23" s="10" t="str">
        <f>IF(D23="","",VLOOKUP(WEEKDAY(DATE($C$2,MONTH(D$5),D23),2),Tables!$A$2:$B$8,2,FALSE))</f>
        <v>V</v>
      </c>
      <c r="F23" s="22"/>
      <c r="G23" s="4"/>
      <c r="H23" s="12" t="str">
        <f>IF(I23="","",IF(OR(AND(Paramètre!$B$3="Dimanche",WEEKDAY(DATE($C$2,MONTH(I$5),I23),2)=3),AND(Paramètre!$B$3&lt;&gt;"Dimanche",WEEKDAY(DATE($C$2,MONTH(I$5),I23),2)=4)),WEEKNUM(DATE($C$2,MONTH(I$5),I23)),""))</f>
        <v/>
      </c>
      <c r="I23" s="9">
        <f t="shared" si="12"/>
        <v>17</v>
      </c>
      <c r="J23" s="10" t="str">
        <f>IF(I23="","",VLOOKUP(WEEKDAY(DATE($C$2,MONTH(I$5),I23),2),Tables!$A$2:$B$8,2,FALSE))</f>
        <v>L</v>
      </c>
      <c r="K23" s="22"/>
      <c r="L23" s="4"/>
      <c r="M23" s="12" t="str">
        <f>IF(N23="","",IF(OR(AND(Paramètre!$B$3="Dimanche",WEEKDAY(DATE($C$2,MONTH(N$5),N23),2)=3),AND(Paramètre!$B$3&lt;&gt;"Dimanche",WEEKDAY(DATE($C$2,MONTH(N$5),N23),2)=4)),WEEKNUM(DATE($C$2,MONTH(N$5),N23)),""))</f>
        <v/>
      </c>
      <c r="N23" s="9">
        <f t="shared" si="13"/>
        <v>17</v>
      </c>
      <c r="O23" s="10" t="str">
        <f>IF(N23="","",VLOOKUP(WEEKDAY(DATE($C$2,MONTH(N$5),N23),2),Tables!$A$2:$B$8,2,FALSE))</f>
        <v>L</v>
      </c>
      <c r="P23" s="22"/>
      <c r="Q23" s="4"/>
      <c r="R23" s="12">
        <f>IF(S23="","",IF(OR(AND(Paramètre!$B$3="Dimanche",WEEKDAY(DATE($C$2,MONTH(S$5),S23),2)=3),AND(Paramètre!$B$3&lt;&gt;"Dimanche",WEEKDAY(DATE($C$2,MONTH(S$5),S23),2)=4)),WEEKNUM(DATE($C$2,MONTH(S$5),S23)),""))</f>
        <v>16</v>
      </c>
      <c r="S23" s="9">
        <f t="shared" si="14"/>
        <v>17</v>
      </c>
      <c r="T23" s="10" t="str">
        <f>IF(S23="","",VLOOKUP(WEEKDAY(DATE($C$2,MONTH(S$5),S23),2),Tables!$A$2:$B$8,2,FALSE))</f>
        <v>J</v>
      </c>
      <c r="U23" s="22"/>
      <c r="V23" s="4"/>
      <c r="W23" s="12" t="str">
        <f>IF(X23="","",IF(OR(AND(Paramètre!$B$3="Dimanche",WEEKDAY(DATE($C$2,MONTH(X$5),X23),2)=3),AND(Paramètre!$B$3&lt;&gt;"Dimanche",WEEKDAY(DATE($C$2,MONTH(X$5),X23),2)=4)),WEEKNUM(DATE($C$2,MONTH(X$5),X23)),""))</f>
        <v/>
      </c>
      <c r="X23" s="9">
        <f t="shared" si="15"/>
        <v>17</v>
      </c>
      <c r="Y23" s="10" t="str">
        <f>IF(X23="","",VLOOKUP(WEEKDAY(DATE($C$2,MONTH(X$5),X23),2),Tables!$A$2:$B$8,2,FALSE))</f>
        <v>S</v>
      </c>
      <c r="Z23" s="22"/>
      <c r="AA23" s="4"/>
      <c r="AB23" s="12" t="str">
        <f>IF(AC23="","",IF(OR(AND(Paramètre!$B$3="Dimanche",WEEKDAY(DATE($C$2,MONTH(AC$5),AC23),2)=3),AND(Paramètre!$B$3&lt;&gt;"Dimanche",WEEKDAY(DATE($C$2,MONTH(AC$5),AC23),2)=4)),WEEKNUM(DATE($C$2,MONTH(AC$5),AC23)),""))</f>
        <v/>
      </c>
      <c r="AC23" s="9">
        <f t="shared" si="16"/>
        <v>17</v>
      </c>
      <c r="AD23" s="10" t="str">
        <f>IF(AC23="","",VLOOKUP(WEEKDAY(DATE($C$2,MONTH(AC$5),AC23),2),Tables!$A$2:$B$8,2,FALSE))</f>
        <v>M</v>
      </c>
      <c r="AE23" s="22"/>
      <c r="AF23" s="4"/>
      <c r="AG23" s="12">
        <f>IF(AH23="","",IF(OR(AND(Paramètre!$B$3="Dimanche",WEEKDAY(DATE($C$2,MONTH(AH$5),AH23),2)=3),AND(Paramètre!$B$3&lt;&gt;"Dimanche",WEEKDAY(DATE($C$2,MONTH(AH$5),AH23),2)=4)),WEEKNUM(DATE($C$2,MONTH(AH$5),AH23)),""))</f>
        <v>29</v>
      </c>
      <c r="AH23" s="9">
        <f t="shared" si="17"/>
        <v>17</v>
      </c>
      <c r="AI23" s="10" t="str">
        <f>IF(AH23="","",VLOOKUP(WEEKDAY(DATE($C$2,MONTH(AH$5),AH23),2),Tables!$A$2:$B$8,2,FALSE))</f>
        <v>J</v>
      </c>
      <c r="AJ23" s="22"/>
      <c r="AK23" s="4"/>
      <c r="AL23" s="12" t="str">
        <f>IF(AM23="","",IF(OR(AND(Paramètre!$B$3="Dimanche",WEEKDAY(DATE($C$2,MONTH(AM$5),AM23),2)=3),AND(Paramètre!$B$3&lt;&gt;"Dimanche",WEEKDAY(DATE($C$2,MONTH(AM$5),AM23),2)=4)),WEEKNUM(DATE($C$2,MONTH(AM$5),AM23)),""))</f>
        <v/>
      </c>
      <c r="AM23" s="9">
        <f t="shared" si="18"/>
        <v>17</v>
      </c>
      <c r="AN23" s="10" t="str">
        <f>IF(AM23="","",VLOOKUP(WEEKDAY(DATE($C$2,MONTH(AM$5),AM23),2),Tables!$A$2:$B$8,2,FALSE))</f>
        <v>D</v>
      </c>
      <c r="AO23" s="22"/>
      <c r="AP23" s="4"/>
      <c r="AQ23" s="12" t="str">
        <f>IF(AR23="","",IF(OR(AND(Paramètre!$B$3="Dimanche",WEEKDAY(DATE($C$2,MONTH(AR$5),AR23),2)=3),AND(Paramètre!$B$3&lt;&gt;"Dimanche",WEEKDAY(DATE($C$2,MONTH(AR$5),AR23),2)=4)),WEEKNUM(DATE($C$2,MONTH(AR$5),AR23)),""))</f>
        <v/>
      </c>
      <c r="AR23" s="9">
        <f t="shared" si="19"/>
        <v>17</v>
      </c>
      <c r="AS23" s="10" t="str">
        <f>IF(AR23="","",VLOOKUP(WEEKDAY(DATE($C$2,MONTH(AR$5),AR23),2),Tables!$A$2:$B$8,2,FALSE))</f>
        <v>M</v>
      </c>
      <c r="AT23" s="22"/>
      <c r="AU23" s="4"/>
      <c r="AV23" s="12" t="str">
        <f>IF(AW23="","",IF(OR(AND(Paramètre!$B$3="Dimanche",WEEKDAY(DATE($C$2,MONTH(AW$5),AW23),2)=3),AND(Paramètre!$B$3&lt;&gt;"Dimanche",WEEKDAY(DATE($C$2,MONTH(AW$5),AW23),2)=4)),WEEKNUM(DATE($C$2,MONTH(AW$5),AW23)),""))</f>
        <v/>
      </c>
      <c r="AW23" s="9">
        <f t="shared" si="20"/>
        <v>17</v>
      </c>
      <c r="AX23" s="10" t="str">
        <f>IF(AW23="","",VLOOKUP(WEEKDAY(DATE($C$2,MONTH(AW$5),AW23),2),Tables!$A$2:$B$8,2,FALSE))</f>
        <v>V</v>
      </c>
      <c r="AY23" s="22"/>
      <c r="AZ23" s="4"/>
      <c r="BA23" s="12" t="str">
        <f>IF(BB23="","",IF(OR(AND(Paramètre!$B$3="Dimanche",WEEKDAY(DATE($C$2,MONTH(BB$5),BB23),2)=3),AND(Paramètre!$B$3&lt;&gt;"Dimanche",WEEKDAY(DATE($C$2,MONTH(BB$5),BB23),2)=4)),WEEKNUM(DATE($C$2,MONTH(BB$5),BB23)),""))</f>
        <v/>
      </c>
      <c r="BB23" s="9">
        <f t="shared" si="21"/>
        <v>17</v>
      </c>
      <c r="BC23" s="10" t="str">
        <f>IF(BB23="","",VLOOKUP(WEEKDAY(DATE($C$2,MONTH(BB$5),BB23),2),Tables!$A$2:$B$8,2,FALSE))</f>
        <v>L</v>
      </c>
      <c r="BD23" s="22"/>
      <c r="BE23" s="4"/>
      <c r="BF23" s="12" t="str">
        <f>IF(BG23="","",IF(OR(AND(Paramètre!$B$3="Dimanche",WEEKDAY(DATE($C$2,MONTH(BG$5),BG23),2)=3),AND(Paramètre!$B$3&lt;&gt;"Dimanche",WEEKDAY(DATE($C$2,MONTH(BG$5),BG23),2)=4)),WEEKNUM(DATE($C$2,MONTH(BG$5),BG23)),""))</f>
        <v/>
      </c>
      <c r="BG23" s="9">
        <f t="shared" si="22"/>
        <v>17</v>
      </c>
      <c r="BH23" s="10" t="str">
        <f>IF(BG23="","",VLOOKUP(WEEKDAY(DATE($C$2,MONTH(BG$5),BG23),2),Tables!$A$2:$B$8,2,FALSE))</f>
        <v>M</v>
      </c>
      <c r="BI23" s="22"/>
      <c r="BJ23" s="4"/>
    </row>
    <row r="24" spans="2:62" x14ac:dyDescent="0.25">
      <c r="B24" s="4"/>
      <c r="C24" s="12" t="str">
        <f>IF(D24="","",IF(OR(AND(Paramètre!$B$3="Dimanche",WEEKDAY(DATE($C$2,MONTH(D$5),D24),2)=3),AND(Paramètre!$B$3&lt;&gt;"Dimanche",WEEKDAY(DATE($C$2,MONTH(D$5),D24),2)=4)),WEEKNUM(DATE($C$2,MONTH(D$5),D24)),""))</f>
        <v/>
      </c>
      <c r="D24" s="9">
        <f t="shared" si="11"/>
        <v>18</v>
      </c>
      <c r="E24" s="10" t="str">
        <f>IF(D24="","",VLOOKUP(WEEKDAY(DATE($C$2,MONTH(D$5),D24),2),Tables!$A$2:$B$8,2,FALSE))</f>
        <v>S</v>
      </c>
      <c r="F24" s="22"/>
      <c r="G24" s="4"/>
      <c r="H24" s="12" t="str">
        <f>IF(I24="","",IF(OR(AND(Paramètre!$B$3="Dimanche",WEEKDAY(DATE($C$2,MONTH(I$5),I24),2)=3),AND(Paramètre!$B$3&lt;&gt;"Dimanche",WEEKDAY(DATE($C$2,MONTH(I$5),I24),2)=4)),WEEKNUM(DATE($C$2,MONTH(I$5),I24)),""))</f>
        <v/>
      </c>
      <c r="I24" s="9">
        <f t="shared" si="12"/>
        <v>18</v>
      </c>
      <c r="J24" s="10" t="str">
        <f>IF(I24="","",VLOOKUP(WEEKDAY(DATE($C$2,MONTH(I$5),I24),2),Tables!$A$2:$B$8,2,FALSE))</f>
        <v>M</v>
      </c>
      <c r="K24" s="22"/>
      <c r="L24" s="4"/>
      <c r="M24" s="12" t="str">
        <f>IF(N24="","",IF(OR(AND(Paramètre!$B$3="Dimanche",WEEKDAY(DATE($C$2,MONTH(N$5),N24),2)=3),AND(Paramètre!$B$3&lt;&gt;"Dimanche",WEEKDAY(DATE($C$2,MONTH(N$5),N24),2)=4)),WEEKNUM(DATE($C$2,MONTH(N$5),N24)),""))</f>
        <v/>
      </c>
      <c r="N24" s="9">
        <f t="shared" si="13"/>
        <v>18</v>
      </c>
      <c r="O24" s="10" t="str">
        <f>IF(N24="","",VLOOKUP(WEEKDAY(DATE($C$2,MONTH(N$5),N24),2),Tables!$A$2:$B$8,2,FALSE))</f>
        <v>M</v>
      </c>
      <c r="P24" s="22"/>
      <c r="Q24" s="4"/>
      <c r="R24" s="12" t="str">
        <f>IF(S24="","",IF(OR(AND(Paramètre!$B$3="Dimanche",WEEKDAY(DATE($C$2,MONTH(S$5),S24),2)=3),AND(Paramètre!$B$3&lt;&gt;"Dimanche",WEEKDAY(DATE($C$2,MONTH(S$5),S24),2)=4)),WEEKNUM(DATE($C$2,MONTH(S$5),S24)),""))</f>
        <v/>
      </c>
      <c r="S24" s="9">
        <f t="shared" si="14"/>
        <v>18</v>
      </c>
      <c r="T24" s="10" t="str">
        <f>IF(S24="","",VLOOKUP(WEEKDAY(DATE($C$2,MONTH(S$5),S24),2),Tables!$A$2:$B$8,2,FALSE))</f>
        <v>V</v>
      </c>
      <c r="U24" s="22"/>
      <c r="V24" s="4"/>
      <c r="W24" s="12" t="str">
        <f>IF(X24="","",IF(OR(AND(Paramètre!$B$3="Dimanche",WEEKDAY(DATE($C$2,MONTH(X$5),X24),2)=3),AND(Paramètre!$B$3&lt;&gt;"Dimanche",WEEKDAY(DATE($C$2,MONTH(X$5),X24),2)=4)),WEEKNUM(DATE($C$2,MONTH(X$5),X24)),""))</f>
        <v/>
      </c>
      <c r="X24" s="9">
        <f t="shared" si="15"/>
        <v>18</v>
      </c>
      <c r="Y24" s="10" t="str">
        <f>IF(X24="","",VLOOKUP(WEEKDAY(DATE($C$2,MONTH(X$5),X24),2),Tables!$A$2:$B$8,2,FALSE))</f>
        <v>D</v>
      </c>
      <c r="Z24" s="22"/>
      <c r="AA24" s="4"/>
      <c r="AB24" s="12" t="str">
        <f>IF(AC24="","",IF(OR(AND(Paramètre!$B$3="Dimanche",WEEKDAY(DATE($C$2,MONTH(AC$5),AC24),2)=3),AND(Paramètre!$B$3&lt;&gt;"Dimanche",WEEKDAY(DATE($C$2,MONTH(AC$5),AC24),2)=4)),WEEKNUM(DATE($C$2,MONTH(AC$5),AC24)),""))</f>
        <v/>
      </c>
      <c r="AC24" s="9">
        <f t="shared" si="16"/>
        <v>18</v>
      </c>
      <c r="AD24" s="10" t="str">
        <f>IF(AC24="","",VLOOKUP(WEEKDAY(DATE($C$2,MONTH(AC$5),AC24),2),Tables!$A$2:$B$8,2,FALSE))</f>
        <v>M</v>
      </c>
      <c r="AE24" s="22"/>
      <c r="AF24" s="4"/>
      <c r="AG24" s="12" t="str">
        <f>IF(AH24="","",IF(OR(AND(Paramètre!$B$3="Dimanche",WEEKDAY(DATE($C$2,MONTH(AH$5),AH24),2)=3),AND(Paramètre!$B$3&lt;&gt;"Dimanche",WEEKDAY(DATE($C$2,MONTH(AH$5),AH24),2)=4)),WEEKNUM(DATE($C$2,MONTH(AH$5),AH24)),""))</f>
        <v/>
      </c>
      <c r="AH24" s="9">
        <f t="shared" si="17"/>
        <v>18</v>
      </c>
      <c r="AI24" s="10" t="str">
        <f>IF(AH24="","",VLOOKUP(WEEKDAY(DATE($C$2,MONTH(AH$5),AH24),2),Tables!$A$2:$B$8,2,FALSE))</f>
        <v>V</v>
      </c>
      <c r="AJ24" s="22"/>
      <c r="AK24" s="4"/>
      <c r="AL24" s="12" t="str">
        <f>IF(AM24="","",IF(OR(AND(Paramètre!$B$3="Dimanche",WEEKDAY(DATE($C$2,MONTH(AM$5),AM24),2)=3),AND(Paramètre!$B$3&lt;&gt;"Dimanche",WEEKDAY(DATE($C$2,MONTH(AM$5),AM24),2)=4)),WEEKNUM(DATE($C$2,MONTH(AM$5),AM24)),""))</f>
        <v/>
      </c>
      <c r="AM24" s="9">
        <f t="shared" si="18"/>
        <v>18</v>
      </c>
      <c r="AN24" s="10" t="str">
        <f>IF(AM24="","",VLOOKUP(WEEKDAY(DATE($C$2,MONTH(AM$5),AM24),2),Tables!$A$2:$B$8,2,FALSE))</f>
        <v>L</v>
      </c>
      <c r="AO24" s="22"/>
      <c r="AP24" s="4"/>
      <c r="AQ24" s="12">
        <f>IF(AR24="","",IF(OR(AND(Paramètre!$B$3="Dimanche",WEEKDAY(DATE($C$2,MONTH(AR$5),AR24),2)=3),AND(Paramètre!$B$3&lt;&gt;"Dimanche",WEEKDAY(DATE($C$2,MONTH(AR$5),AR24),2)=4)),WEEKNUM(DATE($C$2,MONTH(AR$5),AR24)),""))</f>
        <v>38</v>
      </c>
      <c r="AR24" s="9">
        <f t="shared" si="19"/>
        <v>18</v>
      </c>
      <c r="AS24" s="10" t="str">
        <f>IF(AR24="","",VLOOKUP(WEEKDAY(DATE($C$2,MONTH(AR$5),AR24),2),Tables!$A$2:$B$8,2,FALSE))</f>
        <v>J</v>
      </c>
      <c r="AT24" s="22"/>
      <c r="AU24" s="4"/>
      <c r="AV24" s="12" t="str">
        <f>IF(AW24="","",IF(OR(AND(Paramètre!$B$3="Dimanche",WEEKDAY(DATE($C$2,MONTH(AW$5),AW24),2)=3),AND(Paramètre!$B$3&lt;&gt;"Dimanche",WEEKDAY(DATE($C$2,MONTH(AW$5),AW24),2)=4)),WEEKNUM(DATE($C$2,MONTH(AW$5),AW24)),""))</f>
        <v/>
      </c>
      <c r="AW24" s="9">
        <f t="shared" si="20"/>
        <v>18</v>
      </c>
      <c r="AX24" s="10" t="str">
        <f>IF(AW24="","",VLOOKUP(WEEKDAY(DATE($C$2,MONTH(AW$5),AW24),2),Tables!$A$2:$B$8,2,FALSE))</f>
        <v>S</v>
      </c>
      <c r="AY24" s="22"/>
      <c r="AZ24" s="4"/>
      <c r="BA24" s="12" t="str">
        <f>IF(BB24="","",IF(OR(AND(Paramètre!$B$3="Dimanche",WEEKDAY(DATE($C$2,MONTH(BB$5),BB24),2)=3),AND(Paramètre!$B$3&lt;&gt;"Dimanche",WEEKDAY(DATE($C$2,MONTH(BB$5),BB24),2)=4)),WEEKNUM(DATE($C$2,MONTH(BB$5),BB24)),""))</f>
        <v/>
      </c>
      <c r="BB24" s="9">
        <f t="shared" si="21"/>
        <v>18</v>
      </c>
      <c r="BC24" s="10" t="str">
        <f>IF(BB24="","",VLOOKUP(WEEKDAY(DATE($C$2,MONTH(BB$5),BB24),2),Tables!$A$2:$B$8,2,FALSE))</f>
        <v>M</v>
      </c>
      <c r="BD24" s="22"/>
      <c r="BE24" s="4"/>
      <c r="BF24" s="12">
        <f>IF(BG24="","",IF(OR(AND(Paramètre!$B$3="Dimanche",WEEKDAY(DATE($C$2,MONTH(BG$5),BG24),2)=3),AND(Paramètre!$B$3&lt;&gt;"Dimanche",WEEKDAY(DATE($C$2,MONTH(BG$5),BG24),2)=4)),WEEKNUM(DATE($C$2,MONTH(BG$5),BG24)),""))</f>
        <v>51</v>
      </c>
      <c r="BG24" s="9">
        <f t="shared" si="22"/>
        <v>18</v>
      </c>
      <c r="BH24" s="10" t="str">
        <f>IF(BG24="","",VLOOKUP(WEEKDAY(DATE($C$2,MONTH(BG$5),BG24),2),Tables!$A$2:$B$8,2,FALSE))</f>
        <v>J</v>
      </c>
      <c r="BI24" s="22"/>
      <c r="BJ24" s="4"/>
    </row>
    <row r="25" spans="2:62" x14ac:dyDescent="0.25">
      <c r="B25" s="4"/>
      <c r="C25" s="12" t="str">
        <f>IF(D25="","",IF(OR(AND(Paramètre!$B$3="Dimanche",WEEKDAY(DATE($C$2,MONTH(D$5),D25),2)=3),AND(Paramètre!$B$3&lt;&gt;"Dimanche",WEEKDAY(DATE($C$2,MONTH(D$5),D25),2)=4)),WEEKNUM(DATE($C$2,MONTH(D$5),D25)),""))</f>
        <v/>
      </c>
      <c r="D25" s="9">
        <f t="shared" si="11"/>
        <v>19</v>
      </c>
      <c r="E25" s="10" t="str">
        <f>IF(D25="","",VLOOKUP(WEEKDAY(DATE($C$2,MONTH(D$5),D25),2),Tables!$A$2:$B$8,2,FALSE))</f>
        <v>D</v>
      </c>
      <c r="F25" s="22"/>
      <c r="G25" s="4"/>
      <c r="H25" s="12" t="str">
        <f>IF(I25="","",IF(OR(AND(Paramètre!$B$3="Dimanche",WEEKDAY(DATE($C$2,MONTH(I$5),I25),2)=3),AND(Paramètre!$B$3&lt;&gt;"Dimanche",WEEKDAY(DATE($C$2,MONTH(I$5),I25),2)=4)),WEEKNUM(DATE($C$2,MONTH(I$5),I25)),""))</f>
        <v/>
      </c>
      <c r="I25" s="9">
        <f t="shared" si="12"/>
        <v>19</v>
      </c>
      <c r="J25" s="10" t="str">
        <f>IF(I25="","",VLOOKUP(WEEKDAY(DATE($C$2,MONTH(I$5),I25),2),Tables!$A$2:$B$8,2,FALSE))</f>
        <v>M</v>
      </c>
      <c r="K25" s="22"/>
      <c r="L25" s="4"/>
      <c r="M25" s="12" t="str">
        <f>IF(N25="","",IF(OR(AND(Paramètre!$B$3="Dimanche",WEEKDAY(DATE($C$2,MONTH(N$5),N25),2)=3),AND(Paramètre!$B$3&lt;&gt;"Dimanche",WEEKDAY(DATE($C$2,MONTH(N$5),N25),2)=4)),WEEKNUM(DATE($C$2,MONTH(N$5),N25)),""))</f>
        <v/>
      </c>
      <c r="N25" s="9">
        <f t="shared" si="13"/>
        <v>19</v>
      </c>
      <c r="O25" s="10" t="str">
        <f>IF(N25="","",VLOOKUP(WEEKDAY(DATE($C$2,MONTH(N$5),N25),2),Tables!$A$2:$B$8,2,FALSE))</f>
        <v>M</v>
      </c>
      <c r="P25" s="22"/>
      <c r="Q25" s="4"/>
      <c r="R25" s="12" t="str">
        <f>IF(S25="","",IF(OR(AND(Paramètre!$B$3="Dimanche",WEEKDAY(DATE($C$2,MONTH(S$5),S25),2)=3),AND(Paramètre!$B$3&lt;&gt;"Dimanche",WEEKDAY(DATE($C$2,MONTH(S$5),S25),2)=4)),WEEKNUM(DATE($C$2,MONTH(S$5),S25)),""))</f>
        <v/>
      </c>
      <c r="S25" s="9">
        <f t="shared" si="14"/>
        <v>19</v>
      </c>
      <c r="T25" s="10" t="str">
        <f>IF(S25="","",VLOOKUP(WEEKDAY(DATE($C$2,MONTH(S$5),S25),2),Tables!$A$2:$B$8,2,FALSE))</f>
        <v>S</v>
      </c>
      <c r="U25" s="22"/>
      <c r="V25" s="4"/>
      <c r="W25" s="12" t="str">
        <f>IF(X25="","",IF(OR(AND(Paramètre!$B$3="Dimanche",WEEKDAY(DATE($C$2,MONTH(X$5),X25),2)=3),AND(Paramètre!$B$3&lt;&gt;"Dimanche",WEEKDAY(DATE($C$2,MONTH(X$5),X25),2)=4)),WEEKNUM(DATE($C$2,MONTH(X$5),X25)),""))</f>
        <v/>
      </c>
      <c r="X25" s="9">
        <f t="shared" si="15"/>
        <v>19</v>
      </c>
      <c r="Y25" s="10" t="str">
        <f>IF(X25="","",VLOOKUP(WEEKDAY(DATE($C$2,MONTH(X$5),X25),2),Tables!$A$2:$B$8,2,FALSE))</f>
        <v>L</v>
      </c>
      <c r="Z25" s="22"/>
      <c r="AA25" s="4"/>
      <c r="AB25" s="12">
        <f>IF(AC25="","",IF(OR(AND(Paramètre!$B$3="Dimanche",WEEKDAY(DATE($C$2,MONTH(AC$5),AC25),2)=3),AND(Paramètre!$B$3&lt;&gt;"Dimanche",WEEKDAY(DATE($C$2,MONTH(AC$5),AC25),2)=4)),WEEKNUM(DATE($C$2,MONTH(AC$5),AC25)),""))</f>
        <v>25</v>
      </c>
      <c r="AC25" s="9">
        <f t="shared" si="16"/>
        <v>19</v>
      </c>
      <c r="AD25" s="10" t="str">
        <f>IF(AC25="","",VLOOKUP(WEEKDAY(DATE($C$2,MONTH(AC$5),AC25),2),Tables!$A$2:$B$8,2,FALSE))</f>
        <v>J</v>
      </c>
      <c r="AE25" s="22"/>
      <c r="AF25" s="4"/>
      <c r="AG25" s="12" t="str">
        <f>IF(AH25="","",IF(OR(AND(Paramètre!$B$3="Dimanche",WEEKDAY(DATE($C$2,MONTH(AH$5),AH25),2)=3),AND(Paramètre!$B$3&lt;&gt;"Dimanche",WEEKDAY(DATE($C$2,MONTH(AH$5),AH25),2)=4)),WEEKNUM(DATE($C$2,MONTH(AH$5),AH25)),""))</f>
        <v/>
      </c>
      <c r="AH25" s="9">
        <f t="shared" si="17"/>
        <v>19</v>
      </c>
      <c r="AI25" s="10" t="str">
        <f>IF(AH25="","",VLOOKUP(WEEKDAY(DATE($C$2,MONTH(AH$5),AH25),2),Tables!$A$2:$B$8,2,FALSE))</f>
        <v>S</v>
      </c>
      <c r="AJ25" s="22"/>
      <c r="AK25" s="4"/>
      <c r="AL25" s="12" t="str">
        <f>IF(AM25="","",IF(OR(AND(Paramètre!$B$3="Dimanche",WEEKDAY(DATE($C$2,MONTH(AM$5),AM25),2)=3),AND(Paramètre!$B$3&lt;&gt;"Dimanche",WEEKDAY(DATE($C$2,MONTH(AM$5),AM25),2)=4)),WEEKNUM(DATE($C$2,MONTH(AM$5),AM25)),""))</f>
        <v/>
      </c>
      <c r="AM25" s="9">
        <f t="shared" si="18"/>
        <v>19</v>
      </c>
      <c r="AN25" s="10" t="str">
        <f>IF(AM25="","",VLOOKUP(WEEKDAY(DATE($C$2,MONTH(AM$5),AM25),2),Tables!$A$2:$B$8,2,FALSE))</f>
        <v>M</v>
      </c>
      <c r="AO25" s="22"/>
      <c r="AP25" s="4"/>
      <c r="AQ25" s="12" t="str">
        <f>IF(AR25="","",IF(OR(AND(Paramètre!$B$3="Dimanche",WEEKDAY(DATE($C$2,MONTH(AR$5),AR25),2)=3),AND(Paramètre!$B$3&lt;&gt;"Dimanche",WEEKDAY(DATE($C$2,MONTH(AR$5),AR25),2)=4)),WEEKNUM(DATE($C$2,MONTH(AR$5),AR25)),""))</f>
        <v/>
      </c>
      <c r="AR25" s="9">
        <f t="shared" si="19"/>
        <v>19</v>
      </c>
      <c r="AS25" s="10" t="str">
        <f>IF(AR25="","",VLOOKUP(WEEKDAY(DATE($C$2,MONTH(AR$5),AR25),2),Tables!$A$2:$B$8,2,FALSE))</f>
        <v>V</v>
      </c>
      <c r="AT25" s="22"/>
      <c r="AU25" s="4"/>
      <c r="AV25" s="12" t="str">
        <f>IF(AW25="","",IF(OR(AND(Paramètre!$B$3="Dimanche",WEEKDAY(DATE($C$2,MONTH(AW$5),AW25),2)=3),AND(Paramètre!$B$3&lt;&gt;"Dimanche",WEEKDAY(DATE($C$2,MONTH(AW$5),AW25),2)=4)),WEEKNUM(DATE($C$2,MONTH(AW$5),AW25)),""))</f>
        <v/>
      </c>
      <c r="AW25" s="9">
        <f t="shared" si="20"/>
        <v>19</v>
      </c>
      <c r="AX25" s="10" t="str">
        <f>IF(AW25="","",VLOOKUP(WEEKDAY(DATE($C$2,MONTH(AW$5),AW25),2),Tables!$A$2:$B$8,2,FALSE))</f>
        <v>D</v>
      </c>
      <c r="AY25" s="22"/>
      <c r="AZ25" s="4"/>
      <c r="BA25" s="12" t="str">
        <f>IF(BB25="","",IF(OR(AND(Paramètre!$B$3="Dimanche",WEEKDAY(DATE($C$2,MONTH(BB$5),BB25),2)=3),AND(Paramètre!$B$3&lt;&gt;"Dimanche",WEEKDAY(DATE($C$2,MONTH(BB$5),BB25),2)=4)),WEEKNUM(DATE($C$2,MONTH(BB$5),BB25)),""))</f>
        <v/>
      </c>
      <c r="BB25" s="9">
        <f t="shared" si="21"/>
        <v>19</v>
      </c>
      <c r="BC25" s="10" t="str">
        <f>IF(BB25="","",VLOOKUP(WEEKDAY(DATE($C$2,MONTH(BB$5),BB25),2),Tables!$A$2:$B$8,2,FALSE))</f>
        <v>M</v>
      </c>
      <c r="BD25" s="22"/>
      <c r="BE25" s="4"/>
      <c r="BF25" s="12" t="str">
        <f>IF(BG25="","",IF(OR(AND(Paramètre!$B$3="Dimanche",WEEKDAY(DATE($C$2,MONTH(BG$5),BG25),2)=3),AND(Paramètre!$B$3&lt;&gt;"Dimanche",WEEKDAY(DATE($C$2,MONTH(BG$5),BG25),2)=4)),WEEKNUM(DATE($C$2,MONTH(BG$5),BG25)),""))</f>
        <v/>
      </c>
      <c r="BG25" s="9">
        <f t="shared" si="22"/>
        <v>19</v>
      </c>
      <c r="BH25" s="10" t="str">
        <f>IF(BG25="","",VLOOKUP(WEEKDAY(DATE($C$2,MONTH(BG$5),BG25),2),Tables!$A$2:$B$8,2,FALSE))</f>
        <v>V</v>
      </c>
      <c r="BI25" s="22"/>
      <c r="BJ25" s="4"/>
    </row>
    <row r="26" spans="2:62" x14ac:dyDescent="0.25">
      <c r="B26" s="4"/>
      <c r="C26" s="12" t="str">
        <f>IF(D26="","",IF(OR(AND(Paramètre!$B$3="Dimanche",WEEKDAY(DATE($C$2,MONTH(D$5),D26),2)=3),AND(Paramètre!$B$3&lt;&gt;"Dimanche",WEEKDAY(DATE($C$2,MONTH(D$5),D26),2)=4)),WEEKNUM(DATE($C$2,MONTH(D$5),D26)),""))</f>
        <v/>
      </c>
      <c r="D26" s="9">
        <f t="shared" si="11"/>
        <v>20</v>
      </c>
      <c r="E26" s="10" t="str">
        <f>IF(D26="","",VLOOKUP(WEEKDAY(DATE($C$2,MONTH(D$5),D26),2),Tables!$A$2:$B$8,2,FALSE))</f>
        <v>L</v>
      </c>
      <c r="F26" s="22"/>
      <c r="G26" s="4"/>
      <c r="H26" s="12">
        <f>IF(I26="","",IF(OR(AND(Paramètre!$B$3="Dimanche",WEEKDAY(DATE($C$2,MONTH(I$5),I26),2)=3),AND(Paramètre!$B$3&lt;&gt;"Dimanche",WEEKDAY(DATE($C$2,MONTH(I$5),I26),2)=4)),WEEKNUM(DATE($C$2,MONTH(I$5),I26)),""))</f>
        <v>8</v>
      </c>
      <c r="I26" s="9">
        <f t="shared" si="12"/>
        <v>20</v>
      </c>
      <c r="J26" s="10" t="str">
        <f>IF(I26="","",VLOOKUP(WEEKDAY(DATE($C$2,MONTH(I$5),I26),2),Tables!$A$2:$B$8,2,FALSE))</f>
        <v>J</v>
      </c>
      <c r="K26" s="22"/>
      <c r="L26" s="4"/>
      <c r="M26" s="12">
        <f>IF(N26="","",IF(OR(AND(Paramètre!$B$3="Dimanche",WEEKDAY(DATE($C$2,MONTH(N$5),N26),2)=3),AND(Paramètre!$B$3&lt;&gt;"Dimanche",WEEKDAY(DATE($C$2,MONTH(N$5),N26),2)=4)),WEEKNUM(DATE($C$2,MONTH(N$5),N26)),""))</f>
        <v>12</v>
      </c>
      <c r="N26" s="9">
        <f t="shared" si="13"/>
        <v>20</v>
      </c>
      <c r="O26" s="10" t="str">
        <f>IF(N26="","",VLOOKUP(WEEKDAY(DATE($C$2,MONTH(N$5),N26),2),Tables!$A$2:$B$8,2,FALSE))</f>
        <v>J</v>
      </c>
      <c r="P26" s="22"/>
      <c r="Q26" s="4"/>
      <c r="R26" s="12" t="str">
        <f>IF(S26="","",IF(OR(AND(Paramètre!$B$3="Dimanche",WEEKDAY(DATE($C$2,MONTH(S$5),S26),2)=3),AND(Paramètre!$B$3&lt;&gt;"Dimanche",WEEKDAY(DATE($C$2,MONTH(S$5),S26),2)=4)),WEEKNUM(DATE($C$2,MONTH(S$5),S26)),""))</f>
        <v/>
      </c>
      <c r="S26" s="9">
        <f t="shared" si="14"/>
        <v>20</v>
      </c>
      <c r="T26" s="10" t="str">
        <f>IF(S26="","",VLOOKUP(WEEKDAY(DATE($C$2,MONTH(S$5),S26),2),Tables!$A$2:$B$8,2,FALSE))</f>
        <v>D</v>
      </c>
      <c r="U26" s="22"/>
      <c r="V26" s="4"/>
      <c r="W26" s="12" t="str">
        <f>IF(X26="","",IF(OR(AND(Paramètre!$B$3="Dimanche",WEEKDAY(DATE($C$2,MONTH(X$5),X26),2)=3),AND(Paramètre!$B$3&lt;&gt;"Dimanche",WEEKDAY(DATE($C$2,MONTH(X$5),X26),2)=4)),WEEKNUM(DATE($C$2,MONTH(X$5),X26)),""))</f>
        <v/>
      </c>
      <c r="X26" s="9">
        <f t="shared" si="15"/>
        <v>20</v>
      </c>
      <c r="Y26" s="10" t="str">
        <f>IF(X26="","",VLOOKUP(WEEKDAY(DATE($C$2,MONTH(X$5),X26),2),Tables!$A$2:$B$8,2,FALSE))</f>
        <v>M</v>
      </c>
      <c r="Z26" s="22"/>
      <c r="AA26" s="4"/>
      <c r="AB26" s="12" t="str">
        <f>IF(AC26="","",IF(OR(AND(Paramètre!$B$3="Dimanche",WEEKDAY(DATE($C$2,MONTH(AC$5),AC26),2)=3),AND(Paramètre!$B$3&lt;&gt;"Dimanche",WEEKDAY(DATE($C$2,MONTH(AC$5),AC26),2)=4)),WEEKNUM(DATE($C$2,MONTH(AC$5),AC26)),""))</f>
        <v/>
      </c>
      <c r="AC26" s="9">
        <f t="shared" si="16"/>
        <v>20</v>
      </c>
      <c r="AD26" s="10" t="str">
        <f>IF(AC26="","",VLOOKUP(WEEKDAY(DATE($C$2,MONTH(AC$5),AC26),2),Tables!$A$2:$B$8,2,FALSE))</f>
        <v>V</v>
      </c>
      <c r="AE26" s="22"/>
      <c r="AF26" s="4"/>
      <c r="AG26" s="12" t="str">
        <f>IF(AH26="","",IF(OR(AND(Paramètre!$B$3="Dimanche",WEEKDAY(DATE($C$2,MONTH(AH$5),AH26),2)=3),AND(Paramètre!$B$3&lt;&gt;"Dimanche",WEEKDAY(DATE($C$2,MONTH(AH$5),AH26),2)=4)),WEEKNUM(DATE($C$2,MONTH(AH$5),AH26)),""))</f>
        <v/>
      </c>
      <c r="AH26" s="9">
        <f t="shared" si="17"/>
        <v>20</v>
      </c>
      <c r="AI26" s="10" t="str">
        <f>IF(AH26="","",VLOOKUP(WEEKDAY(DATE($C$2,MONTH(AH$5),AH26),2),Tables!$A$2:$B$8,2,FALSE))</f>
        <v>D</v>
      </c>
      <c r="AJ26" s="22"/>
      <c r="AK26" s="4"/>
      <c r="AL26" s="12" t="str">
        <f>IF(AM26="","",IF(OR(AND(Paramètre!$B$3="Dimanche",WEEKDAY(DATE($C$2,MONTH(AM$5),AM26),2)=3),AND(Paramètre!$B$3&lt;&gt;"Dimanche",WEEKDAY(DATE($C$2,MONTH(AM$5),AM26),2)=4)),WEEKNUM(DATE($C$2,MONTH(AM$5),AM26)),""))</f>
        <v/>
      </c>
      <c r="AM26" s="9">
        <f t="shared" si="18"/>
        <v>20</v>
      </c>
      <c r="AN26" s="10" t="str">
        <f>IF(AM26="","",VLOOKUP(WEEKDAY(DATE($C$2,MONTH(AM$5),AM26),2),Tables!$A$2:$B$8,2,FALSE))</f>
        <v>M</v>
      </c>
      <c r="AO26" s="22"/>
      <c r="AP26" s="4"/>
      <c r="AQ26" s="12" t="str">
        <f>IF(AR26="","",IF(OR(AND(Paramètre!$B$3="Dimanche",WEEKDAY(DATE($C$2,MONTH(AR$5),AR26),2)=3),AND(Paramètre!$B$3&lt;&gt;"Dimanche",WEEKDAY(DATE($C$2,MONTH(AR$5),AR26),2)=4)),WEEKNUM(DATE($C$2,MONTH(AR$5),AR26)),""))</f>
        <v/>
      </c>
      <c r="AR26" s="9">
        <f t="shared" si="19"/>
        <v>20</v>
      </c>
      <c r="AS26" s="10" t="str">
        <f>IF(AR26="","",VLOOKUP(WEEKDAY(DATE($C$2,MONTH(AR$5),AR26),2),Tables!$A$2:$B$8,2,FALSE))</f>
        <v>S</v>
      </c>
      <c r="AT26" s="22"/>
      <c r="AU26" s="4"/>
      <c r="AV26" s="12" t="str">
        <f>IF(AW26="","",IF(OR(AND(Paramètre!$B$3="Dimanche",WEEKDAY(DATE($C$2,MONTH(AW$5),AW26),2)=3),AND(Paramètre!$B$3&lt;&gt;"Dimanche",WEEKDAY(DATE($C$2,MONTH(AW$5),AW26),2)=4)),WEEKNUM(DATE($C$2,MONTH(AW$5),AW26)),""))</f>
        <v/>
      </c>
      <c r="AW26" s="9">
        <f t="shared" si="20"/>
        <v>20</v>
      </c>
      <c r="AX26" s="10" t="str">
        <f>IF(AW26="","",VLOOKUP(WEEKDAY(DATE($C$2,MONTH(AW$5),AW26),2),Tables!$A$2:$B$8,2,FALSE))</f>
        <v>L</v>
      </c>
      <c r="AY26" s="22"/>
      <c r="AZ26" s="4"/>
      <c r="BA26" s="12">
        <f>IF(BB26="","",IF(OR(AND(Paramètre!$B$3="Dimanche",WEEKDAY(DATE($C$2,MONTH(BB$5),BB26),2)=3),AND(Paramètre!$B$3&lt;&gt;"Dimanche",WEEKDAY(DATE($C$2,MONTH(BB$5),BB26),2)=4)),WEEKNUM(DATE($C$2,MONTH(BB$5),BB26)),""))</f>
        <v>47</v>
      </c>
      <c r="BB26" s="9">
        <f t="shared" si="21"/>
        <v>20</v>
      </c>
      <c r="BC26" s="10" t="str">
        <f>IF(BB26="","",VLOOKUP(WEEKDAY(DATE($C$2,MONTH(BB$5),BB26),2),Tables!$A$2:$B$8,2,FALSE))</f>
        <v>J</v>
      </c>
      <c r="BD26" s="22"/>
      <c r="BE26" s="4"/>
      <c r="BF26" s="12" t="str">
        <f>IF(BG26="","",IF(OR(AND(Paramètre!$B$3="Dimanche",WEEKDAY(DATE($C$2,MONTH(BG$5),BG26),2)=3),AND(Paramètre!$B$3&lt;&gt;"Dimanche",WEEKDAY(DATE($C$2,MONTH(BG$5),BG26),2)=4)),WEEKNUM(DATE($C$2,MONTH(BG$5),BG26)),""))</f>
        <v/>
      </c>
      <c r="BG26" s="9">
        <f t="shared" si="22"/>
        <v>20</v>
      </c>
      <c r="BH26" s="10" t="str">
        <f>IF(BG26="","",VLOOKUP(WEEKDAY(DATE($C$2,MONTH(BG$5),BG26),2),Tables!$A$2:$B$8,2,FALSE))</f>
        <v>S</v>
      </c>
      <c r="BI26" s="22"/>
      <c r="BJ26" s="4"/>
    </row>
    <row r="27" spans="2:62" x14ac:dyDescent="0.25">
      <c r="B27" s="4"/>
      <c r="C27" s="12" t="str">
        <f>IF(D27="","",IF(OR(AND(Paramètre!$B$3="Dimanche",WEEKDAY(DATE($C$2,MONTH(D$5),D27),2)=3),AND(Paramètre!$B$3&lt;&gt;"Dimanche",WEEKDAY(DATE($C$2,MONTH(D$5),D27),2)=4)),WEEKNUM(DATE($C$2,MONTH(D$5),D27)),""))</f>
        <v/>
      </c>
      <c r="D27" s="9">
        <f t="shared" si="11"/>
        <v>21</v>
      </c>
      <c r="E27" s="10" t="str">
        <f>IF(D27="","",VLOOKUP(WEEKDAY(DATE($C$2,MONTH(D$5),D27),2),Tables!$A$2:$B$8,2,FALSE))</f>
        <v>M</v>
      </c>
      <c r="F27" s="22"/>
      <c r="G27" s="4"/>
      <c r="H27" s="12" t="str">
        <f>IF(I27="","",IF(OR(AND(Paramètre!$B$3="Dimanche",WEEKDAY(DATE($C$2,MONTH(I$5),I27),2)=3),AND(Paramètre!$B$3&lt;&gt;"Dimanche",WEEKDAY(DATE($C$2,MONTH(I$5),I27),2)=4)),WEEKNUM(DATE($C$2,MONTH(I$5),I27)),""))</f>
        <v/>
      </c>
      <c r="I27" s="9">
        <f t="shared" si="12"/>
        <v>21</v>
      </c>
      <c r="J27" s="10" t="str">
        <f>IF(I27="","",VLOOKUP(WEEKDAY(DATE($C$2,MONTH(I$5),I27),2),Tables!$A$2:$B$8,2,FALSE))</f>
        <v>V</v>
      </c>
      <c r="K27" s="22"/>
      <c r="L27" s="4"/>
      <c r="M27" s="12" t="str">
        <f>IF(N27="","",IF(OR(AND(Paramètre!$B$3="Dimanche",WEEKDAY(DATE($C$2,MONTH(N$5),N27),2)=3),AND(Paramètre!$B$3&lt;&gt;"Dimanche",WEEKDAY(DATE($C$2,MONTH(N$5),N27),2)=4)),WEEKNUM(DATE($C$2,MONTH(N$5),N27)),""))</f>
        <v/>
      </c>
      <c r="N27" s="9">
        <f t="shared" si="13"/>
        <v>21</v>
      </c>
      <c r="O27" s="10" t="str">
        <f>IF(N27="","",VLOOKUP(WEEKDAY(DATE($C$2,MONTH(N$5),N27),2),Tables!$A$2:$B$8,2,FALSE))</f>
        <v>V</v>
      </c>
      <c r="P27" s="22"/>
      <c r="Q27" s="4"/>
      <c r="R27" s="12" t="str">
        <f>IF(S27="","",IF(OR(AND(Paramètre!$B$3="Dimanche",WEEKDAY(DATE($C$2,MONTH(S$5),S27),2)=3),AND(Paramètre!$B$3&lt;&gt;"Dimanche",WEEKDAY(DATE($C$2,MONTH(S$5),S27),2)=4)),WEEKNUM(DATE($C$2,MONTH(S$5),S27)),""))</f>
        <v/>
      </c>
      <c r="S27" s="9">
        <f t="shared" si="14"/>
        <v>21</v>
      </c>
      <c r="T27" s="10" t="str">
        <f>IF(S27="","",VLOOKUP(WEEKDAY(DATE($C$2,MONTH(S$5),S27),2),Tables!$A$2:$B$8,2,FALSE))</f>
        <v>L</v>
      </c>
      <c r="U27" s="22"/>
      <c r="V27" s="4"/>
      <c r="W27" s="12" t="str">
        <f>IF(X27="","",IF(OR(AND(Paramètre!$B$3="Dimanche",WEEKDAY(DATE($C$2,MONTH(X$5),X27),2)=3),AND(Paramètre!$B$3&lt;&gt;"Dimanche",WEEKDAY(DATE($C$2,MONTH(X$5),X27),2)=4)),WEEKNUM(DATE($C$2,MONTH(X$5),X27)),""))</f>
        <v/>
      </c>
      <c r="X27" s="9">
        <f t="shared" si="15"/>
        <v>21</v>
      </c>
      <c r="Y27" s="10" t="str">
        <f>IF(X27="","",VLOOKUP(WEEKDAY(DATE($C$2,MONTH(X$5),X27),2),Tables!$A$2:$B$8,2,FALSE))</f>
        <v>M</v>
      </c>
      <c r="Z27" s="22"/>
      <c r="AA27" s="4"/>
      <c r="AB27" s="12" t="str">
        <f>IF(AC27="","",IF(OR(AND(Paramètre!$B$3="Dimanche",WEEKDAY(DATE($C$2,MONTH(AC$5),AC27),2)=3),AND(Paramètre!$B$3&lt;&gt;"Dimanche",WEEKDAY(DATE($C$2,MONTH(AC$5),AC27),2)=4)),WEEKNUM(DATE($C$2,MONTH(AC$5),AC27)),""))</f>
        <v/>
      </c>
      <c r="AC27" s="9">
        <f t="shared" si="16"/>
        <v>21</v>
      </c>
      <c r="AD27" s="10" t="str">
        <f>IF(AC27="","",VLOOKUP(WEEKDAY(DATE($C$2,MONTH(AC$5),AC27),2),Tables!$A$2:$B$8,2,FALSE))</f>
        <v>S</v>
      </c>
      <c r="AE27" s="22"/>
      <c r="AF27" s="4"/>
      <c r="AG27" s="12" t="str">
        <f>IF(AH27="","",IF(OR(AND(Paramètre!$B$3="Dimanche",WEEKDAY(DATE($C$2,MONTH(AH$5),AH27),2)=3),AND(Paramètre!$B$3&lt;&gt;"Dimanche",WEEKDAY(DATE($C$2,MONTH(AH$5),AH27),2)=4)),WEEKNUM(DATE($C$2,MONTH(AH$5),AH27)),""))</f>
        <v/>
      </c>
      <c r="AH27" s="9">
        <f t="shared" si="17"/>
        <v>21</v>
      </c>
      <c r="AI27" s="10" t="str">
        <f>IF(AH27="","",VLOOKUP(WEEKDAY(DATE($C$2,MONTH(AH$5),AH27),2),Tables!$A$2:$B$8,2,FALSE))</f>
        <v>L</v>
      </c>
      <c r="AJ27" s="22"/>
      <c r="AK27" s="4"/>
      <c r="AL27" s="12">
        <f>IF(AM27="","",IF(OR(AND(Paramètre!$B$3="Dimanche",WEEKDAY(DATE($C$2,MONTH(AM$5),AM27),2)=3),AND(Paramètre!$B$3&lt;&gt;"Dimanche",WEEKDAY(DATE($C$2,MONTH(AM$5),AM27),2)=4)),WEEKNUM(DATE($C$2,MONTH(AM$5),AM27)),""))</f>
        <v>34</v>
      </c>
      <c r="AM27" s="9">
        <f t="shared" si="18"/>
        <v>21</v>
      </c>
      <c r="AN27" s="10" t="str">
        <f>IF(AM27="","",VLOOKUP(WEEKDAY(DATE($C$2,MONTH(AM$5),AM27),2),Tables!$A$2:$B$8,2,FALSE))</f>
        <v>J</v>
      </c>
      <c r="AO27" s="22"/>
      <c r="AP27" s="4"/>
      <c r="AQ27" s="12" t="str">
        <f>IF(AR27="","",IF(OR(AND(Paramètre!$B$3="Dimanche",WEEKDAY(DATE($C$2,MONTH(AR$5),AR27),2)=3),AND(Paramètre!$B$3&lt;&gt;"Dimanche",WEEKDAY(DATE($C$2,MONTH(AR$5),AR27),2)=4)),WEEKNUM(DATE($C$2,MONTH(AR$5),AR27)),""))</f>
        <v/>
      </c>
      <c r="AR27" s="9">
        <f t="shared" si="19"/>
        <v>21</v>
      </c>
      <c r="AS27" s="10" t="str">
        <f>IF(AR27="","",VLOOKUP(WEEKDAY(DATE($C$2,MONTH(AR$5),AR27),2),Tables!$A$2:$B$8,2,FALSE))</f>
        <v>D</v>
      </c>
      <c r="AT27" s="22"/>
      <c r="AU27" s="4"/>
      <c r="AV27" s="12" t="str">
        <f>IF(AW27="","",IF(OR(AND(Paramètre!$B$3="Dimanche",WEEKDAY(DATE($C$2,MONTH(AW$5),AW27),2)=3),AND(Paramètre!$B$3&lt;&gt;"Dimanche",WEEKDAY(DATE($C$2,MONTH(AW$5),AW27),2)=4)),WEEKNUM(DATE($C$2,MONTH(AW$5),AW27)),""))</f>
        <v/>
      </c>
      <c r="AW27" s="9">
        <f t="shared" si="20"/>
        <v>21</v>
      </c>
      <c r="AX27" s="10" t="str">
        <f>IF(AW27="","",VLOOKUP(WEEKDAY(DATE($C$2,MONTH(AW$5),AW27),2),Tables!$A$2:$B$8,2,FALSE))</f>
        <v>M</v>
      </c>
      <c r="AY27" s="22"/>
      <c r="AZ27" s="4"/>
      <c r="BA27" s="12" t="str">
        <f>IF(BB27="","",IF(OR(AND(Paramètre!$B$3="Dimanche",WEEKDAY(DATE($C$2,MONTH(BB$5),BB27),2)=3),AND(Paramètre!$B$3&lt;&gt;"Dimanche",WEEKDAY(DATE($C$2,MONTH(BB$5),BB27),2)=4)),WEEKNUM(DATE($C$2,MONTH(BB$5),BB27)),""))</f>
        <v/>
      </c>
      <c r="BB27" s="9">
        <f t="shared" si="21"/>
        <v>21</v>
      </c>
      <c r="BC27" s="10" t="str">
        <f>IF(BB27="","",VLOOKUP(WEEKDAY(DATE($C$2,MONTH(BB$5),BB27),2),Tables!$A$2:$B$8,2,FALSE))</f>
        <v>V</v>
      </c>
      <c r="BD27" s="22"/>
      <c r="BE27" s="4"/>
      <c r="BF27" s="12" t="str">
        <f>IF(BG27="","",IF(OR(AND(Paramètre!$B$3="Dimanche",WEEKDAY(DATE($C$2,MONTH(BG$5),BG27),2)=3),AND(Paramètre!$B$3&lt;&gt;"Dimanche",WEEKDAY(DATE($C$2,MONTH(BG$5),BG27),2)=4)),WEEKNUM(DATE($C$2,MONTH(BG$5),BG27)),""))</f>
        <v/>
      </c>
      <c r="BG27" s="9">
        <f t="shared" si="22"/>
        <v>21</v>
      </c>
      <c r="BH27" s="10" t="str">
        <f>IF(BG27="","",VLOOKUP(WEEKDAY(DATE($C$2,MONTH(BG$5),BG27),2),Tables!$A$2:$B$8,2,FALSE))</f>
        <v>D</v>
      </c>
      <c r="BI27" s="22"/>
      <c r="BJ27" s="4"/>
    </row>
    <row r="28" spans="2:62" x14ac:dyDescent="0.25">
      <c r="B28" s="4"/>
      <c r="C28" s="12" t="str">
        <f>IF(D28="","",IF(OR(AND(Paramètre!$B$3="Dimanche",WEEKDAY(DATE($C$2,MONTH(D$5),D28),2)=3),AND(Paramètre!$B$3&lt;&gt;"Dimanche",WEEKDAY(DATE($C$2,MONTH(D$5),D28),2)=4)),WEEKNUM(DATE($C$2,MONTH(D$5),D28)),""))</f>
        <v/>
      </c>
      <c r="D28" s="9">
        <f t="shared" si="11"/>
        <v>22</v>
      </c>
      <c r="E28" s="10" t="str">
        <f>IF(D28="","",VLOOKUP(WEEKDAY(DATE($C$2,MONTH(D$5),D28),2),Tables!$A$2:$B$8,2,FALSE))</f>
        <v>M</v>
      </c>
      <c r="F28" s="22"/>
      <c r="G28" s="4"/>
      <c r="H28" s="12" t="str">
        <f>IF(I28="","",IF(OR(AND(Paramètre!$B$3="Dimanche",WEEKDAY(DATE($C$2,MONTH(I$5),I28),2)=3),AND(Paramètre!$B$3&lt;&gt;"Dimanche",WEEKDAY(DATE($C$2,MONTH(I$5),I28),2)=4)),WEEKNUM(DATE($C$2,MONTH(I$5),I28)),""))</f>
        <v/>
      </c>
      <c r="I28" s="9">
        <f t="shared" si="12"/>
        <v>22</v>
      </c>
      <c r="J28" s="10" t="str">
        <f>IF(I28="","",VLOOKUP(WEEKDAY(DATE($C$2,MONTH(I$5),I28),2),Tables!$A$2:$B$8,2,FALSE))</f>
        <v>S</v>
      </c>
      <c r="K28" s="22"/>
      <c r="L28" s="4"/>
      <c r="M28" s="12" t="str">
        <f>IF(N28="","",IF(OR(AND(Paramètre!$B$3="Dimanche",WEEKDAY(DATE($C$2,MONTH(N$5),N28),2)=3),AND(Paramètre!$B$3&lt;&gt;"Dimanche",WEEKDAY(DATE($C$2,MONTH(N$5),N28),2)=4)),WEEKNUM(DATE($C$2,MONTH(N$5),N28)),""))</f>
        <v/>
      </c>
      <c r="N28" s="9">
        <f t="shared" si="13"/>
        <v>22</v>
      </c>
      <c r="O28" s="10" t="str">
        <f>IF(N28="","",VLOOKUP(WEEKDAY(DATE($C$2,MONTH(N$5),N28),2),Tables!$A$2:$B$8,2,FALSE))</f>
        <v>S</v>
      </c>
      <c r="P28" s="22"/>
      <c r="Q28" s="4"/>
      <c r="R28" s="12" t="str">
        <f>IF(S28="","",IF(OR(AND(Paramètre!$B$3="Dimanche",WEEKDAY(DATE($C$2,MONTH(S$5),S28),2)=3),AND(Paramètre!$B$3&lt;&gt;"Dimanche",WEEKDAY(DATE($C$2,MONTH(S$5),S28),2)=4)),WEEKNUM(DATE($C$2,MONTH(S$5),S28)),""))</f>
        <v/>
      </c>
      <c r="S28" s="9">
        <f t="shared" si="14"/>
        <v>22</v>
      </c>
      <c r="T28" s="10" t="str">
        <f>IF(S28="","",VLOOKUP(WEEKDAY(DATE($C$2,MONTH(S$5),S28),2),Tables!$A$2:$B$8,2,FALSE))</f>
        <v>M</v>
      </c>
      <c r="U28" s="22"/>
      <c r="V28" s="4"/>
      <c r="W28" s="12">
        <f>IF(X28="","",IF(OR(AND(Paramètre!$B$3="Dimanche",WEEKDAY(DATE($C$2,MONTH(X$5),X28),2)=3),AND(Paramètre!$B$3&lt;&gt;"Dimanche",WEEKDAY(DATE($C$2,MONTH(X$5),X28),2)=4)),WEEKNUM(DATE($C$2,MONTH(X$5),X28)),""))</f>
        <v>21</v>
      </c>
      <c r="X28" s="9">
        <f t="shared" si="15"/>
        <v>22</v>
      </c>
      <c r="Y28" s="10" t="str">
        <f>IF(X28="","",VLOOKUP(WEEKDAY(DATE($C$2,MONTH(X$5),X28),2),Tables!$A$2:$B$8,2,FALSE))</f>
        <v>J</v>
      </c>
      <c r="Z28" s="22"/>
      <c r="AA28" s="4"/>
      <c r="AB28" s="12" t="str">
        <f>IF(AC28="","",IF(OR(AND(Paramètre!$B$3="Dimanche",WEEKDAY(DATE($C$2,MONTH(AC$5),AC28),2)=3),AND(Paramètre!$B$3&lt;&gt;"Dimanche",WEEKDAY(DATE($C$2,MONTH(AC$5),AC28),2)=4)),WEEKNUM(DATE($C$2,MONTH(AC$5),AC28)),""))</f>
        <v/>
      </c>
      <c r="AC28" s="9">
        <f t="shared" si="16"/>
        <v>22</v>
      </c>
      <c r="AD28" s="10" t="str">
        <f>IF(AC28="","",VLOOKUP(WEEKDAY(DATE($C$2,MONTH(AC$5),AC28),2),Tables!$A$2:$B$8,2,FALSE))</f>
        <v>D</v>
      </c>
      <c r="AE28" s="22"/>
      <c r="AF28" s="4"/>
      <c r="AG28" s="12" t="str">
        <f>IF(AH28="","",IF(OR(AND(Paramètre!$B$3="Dimanche",WEEKDAY(DATE($C$2,MONTH(AH$5),AH28),2)=3),AND(Paramètre!$B$3&lt;&gt;"Dimanche",WEEKDAY(DATE($C$2,MONTH(AH$5),AH28),2)=4)),WEEKNUM(DATE($C$2,MONTH(AH$5),AH28)),""))</f>
        <v/>
      </c>
      <c r="AH28" s="9">
        <f t="shared" si="17"/>
        <v>22</v>
      </c>
      <c r="AI28" s="10" t="str">
        <f>IF(AH28="","",VLOOKUP(WEEKDAY(DATE($C$2,MONTH(AH$5),AH28),2),Tables!$A$2:$B$8,2,FALSE))</f>
        <v>M</v>
      </c>
      <c r="AJ28" s="22"/>
      <c r="AK28" s="4"/>
      <c r="AL28" s="12" t="str">
        <f>IF(AM28="","",IF(OR(AND(Paramètre!$B$3="Dimanche",WEEKDAY(DATE($C$2,MONTH(AM$5),AM28),2)=3),AND(Paramètre!$B$3&lt;&gt;"Dimanche",WEEKDAY(DATE($C$2,MONTH(AM$5),AM28),2)=4)),WEEKNUM(DATE($C$2,MONTH(AM$5),AM28)),""))</f>
        <v/>
      </c>
      <c r="AM28" s="9">
        <f t="shared" si="18"/>
        <v>22</v>
      </c>
      <c r="AN28" s="10" t="str">
        <f>IF(AM28="","",VLOOKUP(WEEKDAY(DATE($C$2,MONTH(AM$5),AM28),2),Tables!$A$2:$B$8,2,FALSE))</f>
        <v>V</v>
      </c>
      <c r="AO28" s="22"/>
      <c r="AP28" s="4"/>
      <c r="AQ28" s="12" t="str">
        <f>IF(AR28="","",IF(OR(AND(Paramètre!$B$3="Dimanche",WEEKDAY(DATE($C$2,MONTH(AR$5),AR28),2)=3),AND(Paramètre!$B$3&lt;&gt;"Dimanche",WEEKDAY(DATE($C$2,MONTH(AR$5),AR28),2)=4)),WEEKNUM(DATE($C$2,MONTH(AR$5),AR28)),""))</f>
        <v/>
      </c>
      <c r="AR28" s="9">
        <f t="shared" si="19"/>
        <v>22</v>
      </c>
      <c r="AS28" s="10" t="str">
        <f>IF(AR28="","",VLOOKUP(WEEKDAY(DATE($C$2,MONTH(AR$5),AR28),2),Tables!$A$2:$B$8,2,FALSE))</f>
        <v>L</v>
      </c>
      <c r="AT28" s="22"/>
      <c r="AU28" s="4"/>
      <c r="AV28" s="12" t="str">
        <f>IF(AW28="","",IF(OR(AND(Paramètre!$B$3="Dimanche",WEEKDAY(DATE($C$2,MONTH(AW$5),AW28),2)=3),AND(Paramètre!$B$3&lt;&gt;"Dimanche",WEEKDAY(DATE($C$2,MONTH(AW$5),AW28),2)=4)),WEEKNUM(DATE($C$2,MONTH(AW$5),AW28)),""))</f>
        <v/>
      </c>
      <c r="AW28" s="9">
        <f t="shared" si="20"/>
        <v>22</v>
      </c>
      <c r="AX28" s="10" t="str">
        <f>IF(AW28="","",VLOOKUP(WEEKDAY(DATE($C$2,MONTH(AW$5),AW28),2),Tables!$A$2:$B$8,2,FALSE))</f>
        <v>M</v>
      </c>
      <c r="AY28" s="22"/>
      <c r="AZ28" s="4"/>
      <c r="BA28" s="12" t="str">
        <f>IF(BB28="","",IF(OR(AND(Paramètre!$B$3="Dimanche",WEEKDAY(DATE($C$2,MONTH(BB$5),BB28),2)=3),AND(Paramètre!$B$3&lt;&gt;"Dimanche",WEEKDAY(DATE($C$2,MONTH(BB$5),BB28),2)=4)),WEEKNUM(DATE($C$2,MONTH(BB$5),BB28)),""))</f>
        <v/>
      </c>
      <c r="BB28" s="9">
        <f t="shared" si="21"/>
        <v>22</v>
      </c>
      <c r="BC28" s="10" t="str">
        <f>IF(BB28="","",VLOOKUP(WEEKDAY(DATE($C$2,MONTH(BB$5),BB28),2),Tables!$A$2:$B$8,2,FALSE))</f>
        <v>S</v>
      </c>
      <c r="BD28" s="22"/>
      <c r="BE28" s="4"/>
      <c r="BF28" s="12" t="str">
        <f>IF(BG28="","",IF(OR(AND(Paramètre!$B$3="Dimanche",WEEKDAY(DATE($C$2,MONTH(BG$5),BG28),2)=3),AND(Paramètre!$B$3&lt;&gt;"Dimanche",WEEKDAY(DATE($C$2,MONTH(BG$5),BG28),2)=4)),WEEKNUM(DATE($C$2,MONTH(BG$5),BG28)),""))</f>
        <v/>
      </c>
      <c r="BG28" s="9">
        <f t="shared" si="22"/>
        <v>22</v>
      </c>
      <c r="BH28" s="10" t="str">
        <f>IF(BG28="","",VLOOKUP(WEEKDAY(DATE($C$2,MONTH(BG$5),BG28),2),Tables!$A$2:$B$8,2,FALSE))</f>
        <v>L</v>
      </c>
      <c r="BI28" s="22"/>
      <c r="BJ28" s="4"/>
    </row>
    <row r="29" spans="2:62" x14ac:dyDescent="0.25">
      <c r="B29" s="4"/>
      <c r="C29" s="12">
        <f>IF(D29="","",IF(OR(AND(Paramètre!$B$3="Dimanche",WEEKDAY(DATE($C$2,MONTH(D$5),D29),2)=3),AND(Paramètre!$B$3&lt;&gt;"Dimanche",WEEKDAY(DATE($C$2,MONTH(D$5),D29),2)=4)),WEEKNUM(DATE($C$2,MONTH(D$5),D29)),""))</f>
        <v>4</v>
      </c>
      <c r="D29" s="9">
        <f t="shared" si="11"/>
        <v>23</v>
      </c>
      <c r="E29" s="10" t="str">
        <f>IF(D29="","",VLOOKUP(WEEKDAY(DATE($C$2,MONTH(D$5),D29),2),Tables!$A$2:$B$8,2,FALSE))</f>
        <v>J</v>
      </c>
      <c r="F29" s="22"/>
      <c r="G29" s="4"/>
      <c r="H29" s="12" t="str">
        <f>IF(I29="","",IF(OR(AND(Paramètre!$B$3="Dimanche",WEEKDAY(DATE($C$2,MONTH(I$5),I29),2)=3),AND(Paramètre!$B$3&lt;&gt;"Dimanche",WEEKDAY(DATE($C$2,MONTH(I$5),I29),2)=4)),WEEKNUM(DATE($C$2,MONTH(I$5),I29)),""))</f>
        <v/>
      </c>
      <c r="I29" s="9">
        <f t="shared" si="12"/>
        <v>23</v>
      </c>
      <c r="J29" s="10" t="str">
        <f>IF(I29="","",VLOOKUP(WEEKDAY(DATE($C$2,MONTH(I$5),I29),2),Tables!$A$2:$B$8,2,FALSE))</f>
        <v>D</v>
      </c>
      <c r="K29" s="22"/>
      <c r="L29" s="4"/>
      <c r="M29" s="12" t="str">
        <f>IF(N29="","",IF(OR(AND(Paramètre!$B$3="Dimanche",WEEKDAY(DATE($C$2,MONTH(N$5),N29),2)=3),AND(Paramètre!$B$3&lt;&gt;"Dimanche",WEEKDAY(DATE($C$2,MONTH(N$5),N29),2)=4)),WEEKNUM(DATE($C$2,MONTH(N$5),N29)),""))</f>
        <v/>
      </c>
      <c r="N29" s="9">
        <f t="shared" si="13"/>
        <v>23</v>
      </c>
      <c r="O29" s="10" t="str">
        <f>IF(N29="","",VLOOKUP(WEEKDAY(DATE($C$2,MONTH(N$5),N29),2),Tables!$A$2:$B$8,2,FALSE))</f>
        <v>D</v>
      </c>
      <c r="P29" s="22"/>
      <c r="Q29" s="4"/>
      <c r="R29" s="12" t="str">
        <f>IF(S29="","",IF(OR(AND(Paramètre!$B$3="Dimanche",WEEKDAY(DATE($C$2,MONTH(S$5),S29),2)=3),AND(Paramètre!$B$3&lt;&gt;"Dimanche",WEEKDAY(DATE($C$2,MONTH(S$5),S29),2)=4)),WEEKNUM(DATE($C$2,MONTH(S$5),S29)),""))</f>
        <v/>
      </c>
      <c r="S29" s="9">
        <f t="shared" si="14"/>
        <v>23</v>
      </c>
      <c r="T29" s="10" t="str">
        <f>IF(S29="","",VLOOKUP(WEEKDAY(DATE($C$2,MONTH(S$5),S29),2),Tables!$A$2:$B$8,2,FALSE))</f>
        <v>M</v>
      </c>
      <c r="U29" s="22"/>
      <c r="V29" s="4"/>
      <c r="W29" s="12" t="str">
        <f>IF(X29="","",IF(OR(AND(Paramètre!$B$3="Dimanche",WEEKDAY(DATE($C$2,MONTH(X$5),X29),2)=3),AND(Paramètre!$B$3&lt;&gt;"Dimanche",WEEKDAY(DATE($C$2,MONTH(X$5),X29),2)=4)),WEEKNUM(DATE($C$2,MONTH(X$5),X29)),""))</f>
        <v/>
      </c>
      <c r="X29" s="9">
        <f t="shared" si="15"/>
        <v>23</v>
      </c>
      <c r="Y29" s="10" t="str">
        <f>IF(X29="","",VLOOKUP(WEEKDAY(DATE($C$2,MONTH(X$5),X29),2),Tables!$A$2:$B$8,2,FALSE))</f>
        <v>V</v>
      </c>
      <c r="Z29" s="22"/>
      <c r="AA29" s="4"/>
      <c r="AB29" s="12" t="str">
        <f>IF(AC29="","",IF(OR(AND(Paramètre!$B$3="Dimanche",WEEKDAY(DATE($C$2,MONTH(AC$5),AC29),2)=3),AND(Paramètre!$B$3&lt;&gt;"Dimanche",WEEKDAY(DATE($C$2,MONTH(AC$5),AC29),2)=4)),WEEKNUM(DATE($C$2,MONTH(AC$5),AC29)),""))</f>
        <v/>
      </c>
      <c r="AC29" s="9">
        <f t="shared" si="16"/>
        <v>23</v>
      </c>
      <c r="AD29" s="10" t="str">
        <f>IF(AC29="","",VLOOKUP(WEEKDAY(DATE($C$2,MONTH(AC$5),AC29),2),Tables!$A$2:$B$8,2,FALSE))</f>
        <v>L</v>
      </c>
      <c r="AE29" s="22"/>
      <c r="AF29" s="4"/>
      <c r="AG29" s="12" t="str">
        <f>IF(AH29="","",IF(OR(AND(Paramètre!$B$3="Dimanche",WEEKDAY(DATE($C$2,MONTH(AH$5),AH29),2)=3),AND(Paramètre!$B$3&lt;&gt;"Dimanche",WEEKDAY(DATE($C$2,MONTH(AH$5),AH29),2)=4)),WEEKNUM(DATE($C$2,MONTH(AH$5),AH29)),""))</f>
        <v/>
      </c>
      <c r="AH29" s="9">
        <f t="shared" si="17"/>
        <v>23</v>
      </c>
      <c r="AI29" s="10" t="str">
        <f>IF(AH29="","",VLOOKUP(WEEKDAY(DATE($C$2,MONTH(AH$5),AH29),2),Tables!$A$2:$B$8,2,FALSE))</f>
        <v>M</v>
      </c>
      <c r="AJ29" s="22"/>
      <c r="AK29" s="4"/>
      <c r="AL29" s="12" t="str">
        <f>IF(AM29="","",IF(OR(AND(Paramètre!$B$3="Dimanche",WEEKDAY(DATE($C$2,MONTH(AM$5),AM29),2)=3),AND(Paramètre!$B$3&lt;&gt;"Dimanche",WEEKDAY(DATE($C$2,MONTH(AM$5),AM29),2)=4)),WEEKNUM(DATE($C$2,MONTH(AM$5),AM29)),""))</f>
        <v/>
      </c>
      <c r="AM29" s="9">
        <f t="shared" si="18"/>
        <v>23</v>
      </c>
      <c r="AN29" s="10" t="str">
        <f>IF(AM29="","",VLOOKUP(WEEKDAY(DATE($C$2,MONTH(AM$5),AM29),2),Tables!$A$2:$B$8,2,FALSE))</f>
        <v>S</v>
      </c>
      <c r="AO29" s="22"/>
      <c r="AP29" s="4"/>
      <c r="AQ29" s="12" t="str">
        <f>IF(AR29="","",IF(OR(AND(Paramètre!$B$3="Dimanche",WEEKDAY(DATE($C$2,MONTH(AR$5),AR29),2)=3),AND(Paramètre!$B$3&lt;&gt;"Dimanche",WEEKDAY(DATE($C$2,MONTH(AR$5),AR29),2)=4)),WEEKNUM(DATE($C$2,MONTH(AR$5),AR29)),""))</f>
        <v/>
      </c>
      <c r="AR29" s="9">
        <f t="shared" si="19"/>
        <v>23</v>
      </c>
      <c r="AS29" s="10" t="str">
        <f>IF(AR29="","",VLOOKUP(WEEKDAY(DATE($C$2,MONTH(AR$5),AR29),2),Tables!$A$2:$B$8,2,FALSE))</f>
        <v>M</v>
      </c>
      <c r="AT29" s="22"/>
      <c r="AU29" s="4"/>
      <c r="AV29" s="12">
        <f>IF(AW29="","",IF(OR(AND(Paramètre!$B$3="Dimanche",WEEKDAY(DATE($C$2,MONTH(AW$5),AW29),2)=3),AND(Paramètre!$B$3&lt;&gt;"Dimanche",WEEKDAY(DATE($C$2,MONTH(AW$5),AW29),2)=4)),WEEKNUM(DATE($C$2,MONTH(AW$5),AW29)),""))</f>
        <v>43</v>
      </c>
      <c r="AW29" s="9">
        <f t="shared" si="20"/>
        <v>23</v>
      </c>
      <c r="AX29" s="10" t="str">
        <f>IF(AW29="","",VLOOKUP(WEEKDAY(DATE($C$2,MONTH(AW$5),AW29),2),Tables!$A$2:$B$8,2,FALSE))</f>
        <v>J</v>
      </c>
      <c r="AY29" s="22"/>
      <c r="AZ29" s="4"/>
      <c r="BA29" s="12" t="str">
        <f>IF(BB29="","",IF(OR(AND(Paramètre!$B$3="Dimanche",WEEKDAY(DATE($C$2,MONTH(BB$5),BB29),2)=3),AND(Paramètre!$B$3&lt;&gt;"Dimanche",WEEKDAY(DATE($C$2,MONTH(BB$5),BB29),2)=4)),WEEKNUM(DATE($C$2,MONTH(BB$5),BB29)),""))</f>
        <v/>
      </c>
      <c r="BB29" s="9">
        <f t="shared" si="21"/>
        <v>23</v>
      </c>
      <c r="BC29" s="10" t="str">
        <f>IF(BB29="","",VLOOKUP(WEEKDAY(DATE($C$2,MONTH(BB$5),BB29),2),Tables!$A$2:$B$8,2,FALSE))</f>
        <v>D</v>
      </c>
      <c r="BD29" s="22"/>
      <c r="BE29" s="4"/>
      <c r="BF29" s="12" t="str">
        <f>IF(BG29="","",IF(OR(AND(Paramètre!$B$3="Dimanche",WEEKDAY(DATE($C$2,MONTH(BG$5),BG29),2)=3),AND(Paramètre!$B$3&lt;&gt;"Dimanche",WEEKDAY(DATE($C$2,MONTH(BG$5),BG29),2)=4)),WEEKNUM(DATE($C$2,MONTH(BG$5),BG29)),""))</f>
        <v/>
      </c>
      <c r="BG29" s="9">
        <f t="shared" si="22"/>
        <v>23</v>
      </c>
      <c r="BH29" s="10" t="str">
        <f>IF(BG29="","",VLOOKUP(WEEKDAY(DATE($C$2,MONTH(BG$5),BG29),2),Tables!$A$2:$B$8,2,FALSE))</f>
        <v>M</v>
      </c>
      <c r="BI29" s="22"/>
      <c r="BJ29" s="4"/>
    </row>
    <row r="30" spans="2:62" x14ac:dyDescent="0.25">
      <c r="B30" s="4"/>
      <c r="C30" s="12" t="str">
        <f>IF(D30="","",IF(OR(AND(Paramètre!$B$3="Dimanche",WEEKDAY(DATE($C$2,MONTH(D$5),D30),2)=3),AND(Paramètre!$B$3&lt;&gt;"Dimanche",WEEKDAY(DATE($C$2,MONTH(D$5),D30),2)=4)),WEEKNUM(DATE($C$2,MONTH(D$5),D30)),""))</f>
        <v/>
      </c>
      <c r="D30" s="9">
        <f t="shared" si="11"/>
        <v>24</v>
      </c>
      <c r="E30" s="10" t="str">
        <f>IF(D30="","",VLOOKUP(WEEKDAY(DATE($C$2,MONTH(D$5),D30),2),Tables!$A$2:$B$8,2,FALSE))</f>
        <v>V</v>
      </c>
      <c r="F30" s="22"/>
      <c r="G30" s="4"/>
      <c r="H30" s="12" t="str">
        <f>IF(I30="","",IF(OR(AND(Paramètre!$B$3="Dimanche",WEEKDAY(DATE($C$2,MONTH(I$5),I30),2)=3),AND(Paramètre!$B$3&lt;&gt;"Dimanche",WEEKDAY(DATE($C$2,MONTH(I$5),I30),2)=4)),WEEKNUM(DATE($C$2,MONTH(I$5),I30)),""))</f>
        <v/>
      </c>
      <c r="I30" s="9">
        <f t="shared" si="12"/>
        <v>24</v>
      </c>
      <c r="J30" s="10" t="str">
        <f>IF(I30="","",VLOOKUP(WEEKDAY(DATE($C$2,MONTH(I$5),I30),2),Tables!$A$2:$B$8,2,FALSE))</f>
        <v>L</v>
      </c>
      <c r="K30" s="22"/>
      <c r="L30" s="4"/>
      <c r="M30" s="12" t="str">
        <f>IF(N30="","",IF(OR(AND(Paramètre!$B$3="Dimanche",WEEKDAY(DATE($C$2,MONTH(N$5),N30),2)=3),AND(Paramètre!$B$3&lt;&gt;"Dimanche",WEEKDAY(DATE($C$2,MONTH(N$5),N30),2)=4)),WEEKNUM(DATE($C$2,MONTH(N$5),N30)),""))</f>
        <v/>
      </c>
      <c r="N30" s="9">
        <f t="shared" si="13"/>
        <v>24</v>
      </c>
      <c r="O30" s="10" t="str">
        <f>IF(N30="","",VLOOKUP(WEEKDAY(DATE($C$2,MONTH(N$5),N30),2),Tables!$A$2:$B$8,2,FALSE))</f>
        <v>L</v>
      </c>
      <c r="P30" s="22"/>
      <c r="Q30" s="4"/>
      <c r="R30" s="12">
        <f>IF(S30="","",IF(OR(AND(Paramètre!$B$3="Dimanche",WEEKDAY(DATE($C$2,MONTH(S$5),S30),2)=3),AND(Paramètre!$B$3&lt;&gt;"Dimanche",WEEKDAY(DATE($C$2,MONTH(S$5),S30),2)=4)),WEEKNUM(DATE($C$2,MONTH(S$5),S30)),""))</f>
        <v>17</v>
      </c>
      <c r="S30" s="9">
        <f t="shared" si="14"/>
        <v>24</v>
      </c>
      <c r="T30" s="10" t="str">
        <f>IF(S30="","",VLOOKUP(WEEKDAY(DATE($C$2,MONTH(S$5),S30),2),Tables!$A$2:$B$8,2,FALSE))</f>
        <v>J</v>
      </c>
      <c r="U30" s="22"/>
      <c r="V30" s="4"/>
      <c r="W30" s="12" t="str">
        <f>IF(X30="","",IF(OR(AND(Paramètre!$B$3="Dimanche",WEEKDAY(DATE($C$2,MONTH(X$5),X30),2)=3),AND(Paramètre!$B$3&lt;&gt;"Dimanche",WEEKDAY(DATE($C$2,MONTH(X$5),X30),2)=4)),WEEKNUM(DATE($C$2,MONTH(X$5),X30)),""))</f>
        <v/>
      </c>
      <c r="X30" s="9">
        <f t="shared" si="15"/>
        <v>24</v>
      </c>
      <c r="Y30" s="10" t="str">
        <f>IF(X30="","",VLOOKUP(WEEKDAY(DATE($C$2,MONTH(X$5),X30),2),Tables!$A$2:$B$8,2,FALSE))</f>
        <v>S</v>
      </c>
      <c r="Z30" s="22"/>
      <c r="AA30" s="4"/>
      <c r="AB30" s="12" t="str">
        <f>IF(AC30="","",IF(OR(AND(Paramètre!$B$3="Dimanche",WEEKDAY(DATE($C$2,MONTH(AC$5),AC30),2)=3),AND(Paramètre!$B$3&lt;&gt;"Dimanche",WEEKDAY(DATE($C$2,MONTH(AC$5),AC30),2)=4)),WEEKNUM(DATE($C$2,MONTH(AC$5),AC30)),""))</f>
        <v/>
      </c>
      <c r="AC30" s="9">
        <f t="shared" si="16"/>
        <v>24</v>
      </c>
      <c r="AD30" s="10" t="str">
        <f>IF(AC30="","",VLOOKUP(WEEKDAY(DATE($C$2,MONTH(AC$5),AC30),2),Tables!$A$2:$B$8,2,FALSE))</f>
        <v>M</v>
      </c>
      <c r="AE30" s="22"/>
      <c r="AF30" s="4"/>
      <c r="AG30" s="12">
        <f>IF(AH30="","",IF(OR(AND(Paramètre!$B$3="Dimanche",WEEKDAY(DATE($C$2,MONTH(AH$5),AH30),2)=3),AND(Paramètre!$B$3&lt;&gt;"Dimanche",WEEKDAY(DATE($C$2,MONTH(AH$5),AH30),2)=4)),WEEKNUM(DATE($C$2,MONTH(AH$5),AH30)),""))</f>
        <v>30</v>
      </c>
      <c r="AH30" s="9">
        <f t="shared" si="17"/>
        <v>24</v>
      </c>
      <c r="AI30" s="10" t="str">
        <f>IF(AH30="","",VLOOKUP(WEEKDAY(DATE($C$2,MONTH(AH$5),AH30),2),Tables!$A$2:$B$8,2,FALSE))</f>
        <v>J</v>
      </c>
      <c r="AJ30" s="22"/>
      <c r="AK30" s="4"/>
      <c r="AL30" s="12" t="str">
        <f>IF(AM30="","",IF(OR(AND(Paramètre!$B$3="Dimanche",WEEKDAY(DATE($C$2,MONTH(AM$5),AM30),2)=3),AND(Paramètre!$B$3&lt;&gt;"Dimanche",WEEKDAY(DATE($C$2,MONTH(AM$5),AM30),2)=4)),WEEKNUM(DATE($C$2,MONTH(AM$5),AM30)),""))</f>
        <v/>
      </c>
      <c r="AM30" s="9">
        <f t="shared" si="18"/>
        <v>24</v>
      </c>
      <c r="AN30" s="10" t="str">
        <f>IF(AM30="","",VLOOKUP(WEEKDAY(DATE($C$2,MONTH(AM$5),AM30),2),Tables!$A$2:$B$8,2,FALSE))</f>
        <v>D</v>
      </c>
      <c r="AO30" s="22"/>
      <c r="AP30" s="4"/>
      <c r="AQ30" s="12" t="str">
        <f>IF(AR30="","",IF(OR(AND(Paramètre!$B$3="Dimanche",WEEKDAY(DATE($C$2,MONTH(AR$5),AR30),2)=3),AND(Paramètre!$B$3&lt;&gt;"Dimanche",WEEKDAY(DATE($C$2,MONTH(AR$5),AR30),2)=4)),WEEKNUM(DATE($C$2,MONTH(AR$5),AR30)),""))</f>
        <v/>
      </c>
      <c r="AR30" s="9">
        <f t="shared" si="19"/>
        <v>24</v>
      </c>
      <c r="AS30" s="10" t="str">
        <f>IF(AR30="","",VLOOKUP(WEEKDAY(DATE($C$2,MONTH(AR$5),AR30),2),Tables!$A$2:$B$8,2,FALSE))</f>
        <v>M</v>
      </c>
      <c r="AT30" s="22"/>
      <c r="AU30" s="4"/>
      <c r="AV30" s="12" t="str">
        <f>IF(AW30="","",IF(OR(AND(Paramètre!$B$3="Dimanche",WEEKDAY(DATE($C$2,MONTH(AW$5),AW30),2)=3),AND(Paramètre!$B$3&lt;&gt;"Dimanche",WEEKDAY(DATE($C$2,MONTH(AW$5),AW30),2)=4)),WEEKNUM(DATE($C$2,MONTH(AW$5),AW30)),""))</f>
        <v/>
      </c>
      <c r="AW30" s="9">
        <f t="shared" si="20"/>
        <v>24</v>
      </c>
      <c r="AX30" s="10" t="str">
        <f>IF(AW30="","",VLOOKUP(WEEKDAY(DATE($C$2,MONTH(AW$5),AW30),2),Tables!$A$2:$B$8,2,FALSE))</f>
        <v>V</v>
      </c>
      <c r="AY30" s="22"/>
      <c r="AZ30" s="4"/>
      <c r="BA30" s="12" t="str">
        <f>IF(BB30="","",IF(OR(AND(Paramètre!$B$3="Dimanche",WEEKDAY(DATE($C$2,MONTH(BB$5),BB30),2)=3),AND(Paramètre!$B$3&lt;&gt;"Dimanche",WEEKDAY(DATE($C$2,MONTH(BB$5),BB30),2)=4)),WEEKNUM(DATE($C$2,MONTH(BB$5),BB30)),""))</f>
        <v/>
      </c>
      <c r="BB30" s="9">
        <f t="shared" si="21"/>
        <v>24</v>
      </c>
      <c r="BC30" s="10" t="str">
        <f>IF(BB30="","",VLOOKUP(WEEKDAY(DATE($C$2,MONTH(BB$5),BB30),2),Tables!$A$2:$B$8,2,FALSE))</f>
        <v>L</v>
      </c>
      <c r="BD30" s="22"/>
      <c r="BE30" s="4"/>
      <c r="BF30" s="12" t="str">
        <f>IF(BG30="","",IF(OR(AND(Paramètre!$B$3="Dimanche",WEEKDAY(DATE($C$2,MONTH(BG$5),BG30),2)=3),AND(Paramètre!$B$3&lt;&gt;"Dimanche",WEEKDAY(DATE($C$2,MONTH(BG$5),BG30),2)=4)),WEEKNUM(DATE($C$2,MONTH(BG$5),BG30)),""))</f>
        <v/>
      </c>
      <c r="BG30" s="9">
        <f t="shared" si="22"/>
        <v>24</v>
      </c>
      <c r="BH30" s="10" t="str">
        <f>IF(BG30="","",VLOOKUP(WEEKDAY(DATE($C$2,MONTH(BG$5),BG30),2),Tables!$A$2:$B$8,2,FALSE))</f>
        <v>M</v>
      </c>
      <c r="BI30" s="22"/>
      <c r="BJ30" s="4"/>
    </row>
    <row r="31" spans="2:62" x14ac:dyDescent="0.25">
      <c r="B31" s="4"/>
      <c r="C31" s="12" t="str">
        <f>IF(D31="","",IF(OR(AND(Paramètre!$B$3="Dimanche",WEEKDAY(DATE($C$2,MONTH(D$5),D31),2)=3),AND(Paramètre!$B$3&lt;&gt;"Dimanche",WEEKDAY(DATE($C$2,MONTH(D$5),D31),2)=4)),WEEKNUM(DATE($C$2,MONTH(D$5),D31)),""))</f>
        <v/>
      </c>
      <c r="D31" s="9">
        <f t="shared" si="11"/>
        <v>25</v>
      </c>
      <c r="E31" s="10" t="str">
        <f>IF(D31="","",VLOOKUP(WEEKDAY(DATE($C$2,MONTH(D$5),D31),2),Tables!$A$2:$B$8,2,FALSE))</f>
        <v>S</v>
      </c>
      <c r="F31" s="22"/>
      <c r="G31" s="4"/>
      <c r="H31" s="12" t="str">
        <f>IF(I31="","",IF(OR(AND(Paramètre!$B$3="Dimanche",WEEKDAY(DATE($C$2,MONTH(I$5),I31),2)=3),AND(Paramètre!$B$3&lt;&gt;"Dimanche",WEEKDAY(DATE($C$2,MONTH(I$5),I31),2)=4)),WEEKNUM(DATE($C$2,MONTH(I$5),I31)),""))</f>
        <v/>
      </c>
      <c r="I31" s="9">
        <f t="shared" si="12"/>
        <v>25</v>
      </c>
      <c r="J31" s="10" t="str">
        <f>IF(I31="","",VLOOKUP(WEEKDAY(DATE($C$2,MONTH(I$5),I31),2),Tables!$A$2:$B$8,2,FALSE))</f>
        <v>M</v>
      </c>
      <c r="K31" s="22"/>
      <c r="L31" s="4"/>
      <c r="M31" s="12" t="str">
        <f>IF(N31="","",IF(OR(AND(Paramètre!$B$3="Dimanche",WEEKDAY(DATE($C$2,MONTH(N$5),N31),2)=3),AND(Paramètre!$B$3&lt;&gt;"Dimanche",WEEKDAY(DATE($C$2,MONTH(N$5),N31),2)=4)),WEEKNUM(DATE($C$2,MONTH(N$5),N31)),""))</f>
        <v/>
      </c>
      <c r="N31" s="9">
        <f t="shared" si="13"/>
        <v>25</v>
      </c>
      <c r="O31" s="10" t="str">
        <f>IF(N31="","",VLOOKUP(WEEKDAY(DATE($C$2,MONTH(N$5),N31),2),Tables!$A$2:$B$8,2,FALSE))</f>
        <v>M</v>
      </c>
      <c r="P31" s="22"/>
      <c r="Q31" s="4"/>
      <c r="R31" s="12" t="str">
        <f>IF(S31="","",IF(OR(AND(Paramètre!$B$3="Dimanche",WEEKDAY(DATE($C$2,MONTH(S$5),S31),2)=3),AND(Paramètre!$B$3&lt;&gt;"Dimanche",WEEKDAY(DATE($C$2,MONTH(S$5),S31),2)=4)),WEEKNUM(DATE($C$2,MONTH(S$5),S31)),""))</f>
        <v/>
      </c>
      <c r="S31" s="9">
        <f t="shared" si="14"/>
        <v>25</v>
      </c>
      <c r="T31" s="10" t="str">
        <f>IF(S31="","",VLOOKUP(WEEKDAY(DATE($C$2,MONTH(S$5),S31),2),Tables!$A$2:$B$8,2,FALSE))</f>
        <v>V</v>
      </c>
      <c r="U31" s="22"/>
      <c r="V31" s="4"/>
      <c r="W31" s="12" t="str">
        <f>IF(X31="","",IF(OR(AND(Paramètre!$B$3="Dimanche",WEEKDAY(DATE($C$2,MONTH(X$5),X31),2)=3),AND(Paramètre!$B$3&lt;&gt;"Dimanche",WEEKDAY(DATE($C$2,MONTH(X$5),X31),2)=4)),WEEKNUM(DATE($C$2,MONTH(X$5),X31)),""))</f>
        <v/>
      </c>
      <c r="X31" s="9">
        <f t="shared" si="15"/>
        <v>25</v>
      </c>
      <c r="Y31" s="10" t="str">
        <f>IF(X31="","",VLOOKUP(WEEKDAY(DATE($C$2,MONTH(X$5),X31),2),Tables!$A$2:$B$8,2,FALSE))</f>
        <v>D</v>
      </c>
      <c r="Z31" s="22"/>
      <c r="AA31" s="4"/>
      <c r="AB31" s="12" t="str">
        <f>IF(AC31="","",IF(OR(AND(Paramètre!$B$3="Dimanche",WEEKDAY(DATE($C$2,MONTH(AC$5),AC31),2)=3),AND(Paramètre!$B$3&lt;&gt;"Dimanche",WEEKDAY(DATE($C$2,MONTH(AC$5),AC31),2)=4)),WEEKNUM(DATE($C$2,MONTH(AC$5),AC31)),""))</f>
        <v/>
      </c>
      <c r="AC31" s="9">
        <f t="shared" si="16"/>
        <v>25</v>
      </c>
      <c r="AD31" s="10" t="str">
        <f>IF(AC31="","",VLOOKUP(WEEKDAY(DATE($C$2,MONTH(AC$5),AC31),2),Tables!$A$2:$B$8,2,FALSE))</f>
        <v>M</v>
      </c>
      <c r="AE31" s="22"/>
      <c r="AF31" s="4"/>
      <c r="AG31" s="12" t="str">
        <f>IF(AH31="","",IF(OR(AND(Paramètre!$B$3="Dimanche",WEEKDAY(DATE($C$2,MONTH(AH$5),AH31),2)=3),AND(Paramètre!$B$3&lt;&gt;"Dimanche",WEEKDAY(DATE($C$2,MONTH(AH$5),AH31),2)=4)),WEEKNUM(DATE($C$2,MONTH(AH$5),AH31)),""))</f>
        <v/>
      </c>
      <c r="AH31" s="9">
        <f t="shared" si="17"/>
        <v>25</v>
      </c>
      <c r="AI31" s="10" t="str">
        <f>IF(AH31="","",VLOOKUP(WEEKDAY(DATE($C$2,MONTH(AH$5),AH31),2),Tables!$A$2:$B$8,2,FALSE))</f>
        <v>V</v>
      </c>
      <c r="AJ31" s="22"/>
      <c r="AK31" s="4"/>
      <c r="AL31" s="12" t="str">
        <f>IF(AM31="","",IF(OR(AND(Paramètre!$B$3="Dimanche",WEEKDAY(DATE($C$2,MONTH(AM$5),AM31),2)=3),AND(Paramètre!$B$3&lt;&gt;"Dimanche",WEEKDAY(DATE($C$2,MONTH(AM$5),AM31),2)=4)),WEEKNUM(DATE($C$2,MONTH(AM$5),AM31)),""))</f>
        <v/>
      </c>
      <c r="AM31" s="9">
        <f t="shared" si="18"/>
        <v>25</v>
      </c>
      <c r="AN31" s="10" t="str">
        <f>IF(AM31="","",VLOOKUP(WEEKDAY(DATE($C$2,MONTH(AM$5),AM31),2),Tables!$A$2:$B$8,2,FALSE))</f>
        <v>L</v>
      </c>
      <c r="AO31" s="22"/>
      <c r="AP31" s="4"/>
      <c r="AQ31" s="12">
        <f>IF(AR31="","",IF(OR(AND(Paramètre!$B$3="Dimanche",WEEKDAY(DATE($C$2,MONTH(AR$5),AR31),2)=3),AND(Paramètre!$B$3&lt;&gt;"Dimanche",WEEKDAY(DATE($C$2,MONTH(AR$5),AR31),2)=4)),WEEKNUM(DATE($C$2,MONTH(AR$5),AR31)),""))</f>
        <v>39</v>
      </c>
      <c r="AR31" s="9">
        <f t="shared" si="19"/>
        <v>25</v>
      </c>
      <c r="AS31" s="10" t="str">
        <f>IF(AR31="","",VLOOKUP(WEEKDAY(DATE($C$2,MONTH(AR$5),AR31),2),Tables!$A$2:$B$8,2,FALSE))</f>
        <v>J</v>
      </c>
      <c r="AT31" s="22"/>
      <c r="AU31" s="4"/>
      <c r="AV31" s="12" t="str">
        <f>IF(AW31="","",IF(OR(AND(Paramètre!$B$3="Dimanche",WEEKDAY(DATE($C$2,MONTH(AW$5),AW31),2)=3),AND(Paramètre!$B$3&lt;&gt;"Dimanche",WEEKDAY(DATE($C$2,MONTH(AW$5),AW31),2)=4)),WEEKNUM(DATE($C$2,MONTH(AW$5),AW31)),""))</f>
        <v/>
      </c>
      <c r="AW31" s="9">
        <f t="shared" si="20"/>
        <v>25</v>
      </c>
      <c r="AX31" s="10" t="str">
        <f>IF(AW31="","",VLOOKUP(WEEKDAY(DATE($C$2,MONTH(AW$5),AW31),2),Tables!$A$2:$B$8,2,FALSE))</f>
        <v>S</v>
      </c>
      <c r="AY31" s="22"/>
      <c r="AZ31" s="4"/>
      <c r="BA31" s="12" t="str">
        <f>IF(BB31="","",IF(OR(AND(Paramètre!$B$3="Dimanche",WEEKDAY(DATE($C$2,MONTH(BB$5),BB31),2)=3),AND(Paramètre!$B$3&lt;&gt;"Dimanche",WEEKDAY(DATE($C$2,MONTH(BB$5),BB31),2)=4)),WEEKNUM(DATE($C$2,MONTH(BB$5),BB31)),""))</f>
        <v/>
      </c>
      <c r="BB31" s="9">
        <f t="shared" si="21"/>
        <v>25</v>
      </c>
      <c r="BC31" s="10" t="str">
        <f>IF(BB31="","",VLOOKUP(WEEKDAY(DATE($C$2,MONTH(BB$5),BB31),2),Tables!$A$2:$B$8,2,FALSE))</f>
        <v>M</v>
      </c>
      <c r="BD31" s="22"/>
      <c r="BE31" s="4"/>
      <c r="BF31" s="12">
        <f>IF(BG31="","",IF(OR(AND(Paramètre!$B$3="Dimanche",WEEKDAY(DATE($C$2,MONTH(BG$5),BG31),2)=3),AND(Paramètre!$B$3&lt;&gt;"Dimanche",WEEKDAY(DATE($C$2,MONTH(BG$5),BG31),2)=4)),WEEKNUM(DATE($C$2,MONTH(BG$5),BG31)),""))</f>
        <v>52</v>
      </c>
      <c r="BG31" s="9">
        <f t="shared" si="22"/>
        <v>25</v>
      </c>
      <c r="BH31" s="10" t="str">
        <f>IF(BG31="","",VLOOKUP(WEEKDAY(DATE($C$2,MONTH(BG$5),BG31),2),Tables!$A$2:$B$8,2,FALSE))</f>
        <v>J</v>
      </c>
      <c r="BI31" s="22"/>
      <c r="BJ31" s="4"/>
    </row>
    <row r="32" spans="2:62" x14ac:dyDescent="0.25">
      <c r="B32" s="4"/>
      <c r="C32" s="12" t="str">
        <f>IF(D32="","",IF(OR(AND(Paramètre!$B$3="Dimanche",WEEKDAY(DATE($C$2,MONTH(D$5),D32),2)=3),AND(Paramètre!$B$3&lt;&gt;"Dimanche",WEEKDAY(DATE($C$2,MONTH(D$5),D32),2)=4)),WEEKNUM(DATE($C$2,MONTH(D$5),D32)),""))</f>
        <v/>
      </c>
      <c r="D32" s="9">
        <f t="shared" si="11"/>
        <v>26</v>
      </c>
      <c r="E32" s="10" t="str">
        <f>IF(D32="","",VLOOKUP(WEEKDAY(DATE($C$2,MONTH(D$5),D32),2),Tables!$A$2:$B$8,2,FALSE))</f>
        <v>D</v>
      </c>
      <c r="F32" s="22"/>
      <c r="G32" s="4"/>
      <c r="H32" s="12" t="str">
        <f>IF(I32="","",IF(OR(AND(Paramètre!$B$3="Dimanche",WEEKDAY(DATE($C$2,MONTH(I$5),I32),2)=3),AND(Paramètre!$B$3&lt;&gt;"Dimanche",WEEKDAY(DATE($C$2,MONTH(I$5),I32),2)=4)),WEEKNUM(DATE($C$2,MONTH(I$5),I32)),""))</f>
        <v/>
      </c>
      <c r="I32" s="9">
        <f t="shared" si="12"/>
        <v>26</v>
      </c>
      <c r="J32" s="10" t="str">
        <f>IF(I32="","",VLOOKUP(WEEKDAY(DATE($C$2,MONTH(I$5),I32),2),Tables!$A$2:$B$8,2,FALSE))</f>
        <v>M</v>
      </c>
      <c r="K32" s="22"/>
      <c r="L32" s="4"/>
      <c r="M32" s="12" t="str">
        <f>IF(N32="","",IF(OR(AND(Paramètre!$B$3="Dimanche",WEEKDAY(DATE($C$2,MONTH(N$5),N32),2)=3),AND(Paramètre!$B$3&lt;&gt;"Dimanche",WEEKDAY(DATE($C$2,MONTH(N$5),N32),2)=4)),WEEKNUM(DATE($C$2,MONTH(N$5),N32)),""))</f>
        <v/>
      </c>
      <c r="N32" s="9">
        <f t="shared" si="13"/>
        <v>26</v>
      </c>
      <c r="O32" s="10" t="str">
        <f>IF(N32="","",VLOOKUP(WEEKDAY(DATE($C$2,MONTH(N$5),N32),2),Tables!$A$2:$B$8,2,FALSE))</f>
        <v>M</v>
      </c>
      <c r="P32" s="22"/>
      <c r="Q32" s="4"/>
      <c r="R32" s="12" t="str">
        <f>IF(S32="","",IF(OR(AND(Paramètre!$B$3="Dimanche",WEEKDAY(DATE($C$2,MONTH(S$5),S32),2)=3),AND(Paramètre!$B$3&lt;&gt;"Dimanche",WEEKDAY(DATE($C$2,MONTH(S$5),S32),2)=4)),WEEKNUM(DATE($C$2,MONTH(S$5),S32)),""))</f>
        <v/>
      </c>
      <c r="S32" s="9">
        <f t="shared" si="14"/>
        <v>26</v>
      </c>
      <c r="T32" s="10" t="str">
        <f>IF(S32="","",VLOOKUP(WEEKDAY(DATE($C$2,MONTH(S$5),S32),2),Tables!$A$2:$B$8,2,FALSE))</f>
        <v>S</v>
      </c>
      <c r="U32" s="22"/>
      <c r="V32" s="4"/>
      <c r="W32" s="12" t="str">
        <f>IF(X32="","",IF(OR(AND(Paramètre!$B$3="Dimanche",WEEKDAY(DATE($C$2,MONTH(X$5),X32),2)=3),AND(Paramètre!$B$3&lt;&gt;"Dimanche",WEEKDAY(DATE($C$2,MONTH(X$5),X32),2)=4)),WEEKNUM(DATE($C$2,MONTH(X$5),X32)),""))</f>
        <v/>
      </c>
      <c r="X32" s="9">
        <f t="shared" si="15"/>
        <v>26</v>
      </c>
      <c r="Y32" s="10" t="str">
        <f>IF(X32="","",VLOOKUP(WEEKDAY(DATE($C$2,MONTH(X$5),X32),2),Tables!$A$2:$B$8,2,FALSE))</f>
        <v>L</v>
      </c>
      <c r="Z32" s="22"/>
      <c r="AA32" s="4"/>
      <c r="AB32" s="12">
        <f>IF(AC32="","",IF(OR(AND(Paramètre!$B$3="Dimanche",WEEKDAY(DATE($C$2,MONTH(AC$5),AC32),2)=3),AND(Paramètre!$B$3&lt;&gt;"Dimanche",WEEKDAY(DATE($C$2,MONTH(AC$5),AC32),2)=4)),WEEKNUM(DATE($C$2,MONTH(AC$5),AC32)),""))</f>
        <v>26</v>
      </c>
      <c r="AC32" s="9">
        <f t="shared" si="16"/>
        <v>26</v>
      </c>
      <c r="AD32" s="10" t="str">
        <f>IF(AC32="","",VLOOKUP(WEEKDAY(DATE($C$2,MONTH(AC$5),AC32),2),Tables!$A$2:$B$8,2,FALSE))</f>
        <v>J</v>
      </c>
      <c r="AE32" s="22"/>
      <c r="AF32" s="4"/>
      <c r="AG32" s="12" t="str">
        <f>IF(AH32="","",IF(OR(AND(Paramètre!$B$3="Dimanche",WEEKDAY(DATE($C$2,MONTH(AH$5),AH32),2)=3),AND(Paramètre!$B$3&lt;&gt;"Dimanche",WEEKDAY(DATE($C$2,MONTH(AH$5),AH32),2)=4)),WEEKNUM(DATE($C$2,MONTH(AH$5),AH32)),""))</f>
        <v/>
      </c>
      <c r="AH32" s="9">
        <f t="shared" si="17"/>
        <v>26</v>
      </c>
      <c r="AI32" s="10" t="str">
        <f>IF(AH32="","",VLOOKUP(WEEKDAY(DATE($C$2,MONTH(AH$5),AH32),2),Tables!$A$2:$B$8,2,FALSE))</f>
        <v>S</v>
      </c>
      <c r="AJ32" s="22"/>
      <c r="AK32" s="4"/>
      <c r="AL32" s="12" t="str">
        <f>IF(AM32="","",IF(OR(AND(Paramètre!$B$3="Dimanche",WEEKDAY(DATE($C$2,MONTH(AM$5),AM32),2)=3),AND(Paramètre!$B$3&lt;&gt;"Dimanche",WEEKDAY(DATE($C$2,MONTH(AM$5),AM32),2)=4)),WEEKNUM(DATE($C$2,MONTH(AM$5),AM32)),""))</f>
        <v/>
      </c>
      <c r="AM32" s="9">
        <f t="shared" si="18"/>
        <v>26</v>
      </c>
      <c r="AN32" s="10" t="str">
        <f>IF(AM32="","",VLOOKUP(WEEKDAY(DATE($C$2,MONTH(AM$5),AM32),2),Tables!$A$2:$B$8,2,FALSE))</f>
        <v>M</v>
      </c>
      <c r="AO32" s="22"/>
      <c r="AP32" s="4"/>
      <c r="AQ32" s="12" t="str">
        <f>IF(AR32="","",IF(OR(AND(Paramètre!$B$3="Dimanche",WEEKDAY(DATE($C$2,MONTH(AR$5),AR32),2)=3),AND(Paramètre!$B$3&lt;&gt;"Dimanche",WEEKDAY(DATE($C$2,MONTH(AR$5),AR32),2)=4)),WEEKNUM(DATE($C$2,MONTH(AR$5),AR32)),""))</f>
        <v/>
      </c>
      <c r="AR32" s="9">
        <f t="shared" si="19"/>
        <v>26</v>
      </c>
      <c r="AS32" s="10" t="str">
        <f>IF(AR32="","",VLOOKUP(WEEKDAY(DATE($C$2,MONTH(AR$5),AR32),2),Tables!$A$2:$B$8,2,FALSE))</f>
        <v>V</v>
      </c>
      <c r="AT32" s="22"/>
      <c r="AU32" s="4"/>
      <c r="AV32" s="12" t="str">
        <f>IF(AW32="","",IF(OR(AND(Paramètre!$B$3="Dimanche",WEEKDAY(DATE($C$2,MONTH(AW$5),AW32),2)=3),AND(Paramètre!$B$3&lt;&gt;"Dimanche",WEEKDAY(DATE($C$2,MONTH(AW$5),AW32),2)=4)),WEEKNUM(DATE($C$2,MONTH(AW$5),AW32)),""))</f>
        <v/>
      </c>
      <c r="AW32" s="9">
        <f t="shared" si="20"/>
        <v>26</v>
      </c>
      <c r="AX32" s="10" t="str">
        <f>IF(AW32="","",VLOOKUP(WEEKDAY(DATE($C$2,MONTH(AW$5),AW32),2),Tables!$A$2:$B$8,2,FALSE))</f>
        <v>D</v>
      </c>
      <c r="AY32" s="22"/>
      <c r="AZ32" s="4"/>
      <c r="BA32" s="12" t="str">
        <f>IF(BB32="","",IF(OR(AND(Paramètre!$B$3="Dimanche",WEEKDAY(DATE($C$2,MONTH(BB$5),BB32),2)=3),AND(Paramètre!$B$3&lt;&gt;"Dimanche",WEEKDAY(DATE($C$2,MONTH(BB$5),BB32),2)=4)),WEEKNUM(DATE($C$2,MONTH(BB$5),BB32)),""))</f>
        <v/>
      </c>
      <c r="BB32" s="9">
        <f t="shared" si="21"/>
        <v>26</v>
      </c>
      <c r="BC32" s="10" t="str">
        <f>IF(BB32="","",VLOOKUP(WEEKDAY(DATE($C$2,MONTH(BB$5),BB32),2),Tables!$A$2:$B$8,2,FALSE))</f>
        <v>M</v>
      </c>
      <c r="BD32" s="22"/>
      <c r="BE32" s="4"/>
      <c r="BF32" s="12" t="str">
        <f>IF(BG32="","",IF(OR(AND(Paramètre!$B$3="Dimanche",WEEKDAY(DATE($C$2,MONTH(BG$5),BG32),2)=3),AND(Paramètre!$B$3&lt;&gt;"Dimanche",WEEKDAY(DATE($C$2,MONTH(BG$5),BG32),2)=4)),WEEKNUM(DATE($C$2,MONTH(BG$5),BG32)),""))</f>
        <v/>
      </c>
      <c r="BG32" s="9">
        <f t="shared" si="22"/>
        <v>26</v>
      </c>
      <c r="BH32" s="10" t="str">
        <f>IF(BG32="","",VLOOKUP(WEEKDAY(DATE($C$2,MONTH(BG$5),BG32),2),Tables!$A$2:$B$8,2,FALSE))</f>
        <v>V</v>
      </c>
      <c r="BI32" s="22"/>
      <c r="BJ32" s="4"/>
    </row>
    <row r="33" spans="1:63" x14ac:dyDescent="0.25">
      <c r="B33" s="4"/>
      <c r="C33" s="12" t="str">
        <f>IF(D33="","",IF(OR(AND(Paramètre!$B$3="Dimanche",WEEKDAY(DATE($C$2,MONTH(D$5),D33),2)=3),AND(Paramètre!$B$3&lt;&gt;"Dimanche",WEEKDAY(DATE($C$2,MONTH(D$5),D33),2)=4)),WEEKNUM(DATE($C$2,MONTH(D$5),D33)),""))</f>
        <v/>
      </c>
      <c r="D33" s="9">
        <f t="shared" si="11"/>
        <v>27</v>
      </c>
      <c r="E33" s="10" t="str">
        <f>IF(D33="","",VLOOKUP(WEEKDAY(DATE($C$2,MONTH(D$5),D33),2),Tables!$A$2:$B$8,2,FALSE))</f>
        <v>L</v>
      </c>
      <c r="F33" s="22"/>
      <c r="G33" s="4"/>
      <c r="H33" s="12">
        <f>IF(I33="","",IF(OR(AND(Paramètre!$B$3="Dimanche",WEEKDAY(DATE($C$2,MONTH(I$5),I33),2)=3),AND(Paramètre!$B$3&lt;&gt;"Dimanche",WEEKDAY(DATE($C$2,MONTH(I$5),I33),2)=4)),WEEKNUM(DATE($C$2,MONTH(I$5),I33)),""))</f>
        <v>9</v>
      </c>
      <c r="I33" s="9">
        <f t="shared" si="12"/>
        <v>27</v>
      </c>
      <c r="J33" s="10" t="str">
        <f>IF(I33="","",VLOOKUP(WEEKDAY(DATE($C$2,MONTH(I$5),I33),2),Tables!$A$2:$B$8,2,FALSE))</f>
        <v>J</v>
      </c>
      <c r="K33" s="22"/>
      <c r="L33" s="4"/>
      <c r="M33" s="12">
        <f>IF(N33="","",IF(OR(AND(Paramètre!$B$3="Dimanche",WEEKDAY(DATE($C$2,MONTH(N$5),N33),2)=3),AND(Paramètre!$B$3&lt;&gt;"Dimanche",WEEKDAY(DATE($C$2,MONTH(N$5),N33),2)=4)),WEEKNUM(DATE($C$2,MONTH(N$5),N33)),""))</f>
        <v>13</v>
      </c>
      <c r="N33" s="9">
        <f t="shared" si="13"/>
        <v>27</v>
      </c>
      <c r="O33" s="10" t="str">
        <f>IF(N33="","",VLOOKUP(WEEKDAY(DATE($C$2,MONTH(N$5),N33),2),Tables!$A$2:$B$8,2,FALSE))</f>
        <v>J</v>
      </c>
      <c r="P33" s="22"/>
      <c r="Q33" s="4"/>
      <c r="R33" s="12" t="str">
        <f>IF(S33="","",IF(OR(AND(Paramètre!$B$3="Dimanche",WEEKDAY(DATE($C$2,MONTH(S$5),S33),2)=3),AND(Paramètre!$B$3&lt;&gt;"Dimanche",WEEKDAY(DATE($C$2,MONTH(S$5),S33),2)=4)),WEEKNUM(DATE($C$2,MONTH(S$5),S33)),""))</f>
        <v/>
      </c>
      <c r="S33" s="9">
        <f t="shared" si="14"/>
        <v>27</v>
      </c>
      <c r="T33" s="10" t="str">
        <f>IF(S33="","",VLOOKUP(WEEKDAY(DATE($C$2,MONTH(S$5),S33),2),Tables!$A$2:$B$8,2,FALSE))</f>
        <v>D</v>
      </c>
      <c r="U33" s="22"/>
      <c r="V33" s="4"/>
      <c r="W33" s="12" t="str">
        <f>IF(X33="","",IF(OR(AND(Paramètre!$B$3="Dimanche",WEEKDAY(DATE($C$2,MONTH(X$5),X33),2)=3),AND(Paramètre!$B$3&lt;&gt;"Dimanche",WEEKDAY(DATE($C$2,MONTH(X$5),X33),2)=4)),WEEKNUM(DATE($C$2,MONTH(X$5),X33)),""))</f>
        <v/>
      </c>
      <c r="X33" s="9">
        <f t="shared" si="15"/>
        <v>27</v>
      </c>
      <c r="Y33" s="10" t="str">
        <f>IF(X33="","",VLOOKUP(WEEKDAY(DATE($C$2,MONTH(X$5),X33),2),Tables!$A$2:$B$8,2,FALSE))</f>
        <v>M</v>
      </c>
      <c r="Z33" s="22"/>
      <c r="AA33" s="4"/>
      <c r="AB33" s="12" t="str">
        <f>IF(AC33="","",IF(OR(AND(Paramètre!$B$3="Dimanche",WEEKDAY(DATE($C$2,MONTH(AC$5),AC33),2)=3),AND(Paramètre!$B$3&lt;&gt;"Dimanche",WEEKDAY(DATE($C$2,MONTH(AC$5),AC33),2)=4)),WEEKNUM(DATE($C$2,MONTH(AC$5),AC33)),""))</f>
        <v/>
      </c>
      <c r="AC33" s="9">
        <f t="shared" si="16"/>
        <v>27</v>
      </c>
      <c r="AD33" s="10" t="str">
        <f>IF(AC33="","",VLOOKUP(WEEKDAY(DATE($C$2,MONTH(AC$5),AC33),2),Tables!$A$2:$B$8,2,FALSE))</f>
        <v>V</v>
      </c>
      <c r="AE33" s="22"/>
      <c r="AF33" s="4"/>
      <c r="AG33" s="12" t="str">
        <f>IF(AH33="","",IF(OR(AND(Paramètre!$B$3="Dimanche",WEEKDAY(DATE($C$2,MONTH(AH$5),AH33),2)=3),AND(Paramètre!$B$3&lt;&gt;"Dimanche",WEEKDAY(DATE($C$2,MONTH(AH$5),AH33),2)=4)),WEEKNUM(DATE($C$2,MONTH(AH$5),AH33)),""))</f>
        <v/>
      </c>
      <c r="AH33" s="9">
        <f t="shared" si="17"/>
        <v>27</v>
      </c>
      <c r="AI33" s="10" t="str">
        <f>IF(AH33="","",VLOOKUP(WEEKDAY(DATE($C$2,MONTH(AH$5),AH33),2),Tables!$A$2:$B$8,2,FALSE))</f>
        <v>D</v>
      </c>
      <c r="AJ33" s="22"/>
      <c r="AK33" s="4"/>
      <c r="AL33" s="12" t="str">
        <f>IF(AM33="","",IF(OR(AND(Paramètre!$B$3="Dimanche",WEEKDAY(DATE($C$2,MONTH(AM$5),AM33),2)=3),AND(Paramètre!$B$3&lt;&gt;"Dimanche",WEEKDAY(DATE($C$2,MONTH(AM$5),AM33),2)=4)),WEEKNUM(DATE($C$2,MONTH(AM$5),AM33)),""))</f>
        <v/>
      </c>
      <c r="AM33" s="9">
        <f t="shared" si="18"/>
        <v>27</v>
      </c>
      <c r="AN33" s="10" t="str">
        <f>IF(AM33="","",VLOOKUP(WEEKDAY(DATE($C$2,MONTH(AM$5),AM33),2),Tables!$A$2:$B$8,2,FALSE))</f>
        <v>M</v>
      </c>
      <c r="AO33" s="22"/>
      <c r="AP33" s="4"/>
      <c r="AQ33" s="12" t="str">
        <f>IF(AR33="","",IF(OR(AND(Paramètre!$B$3="Dimanche",WEEKDAY(DATE($C$2,MONTH(AR$5),AR33),2)=3),AND(Paramètre!$B$3&lt;&gt;"Dimanche",WEEKDAY(DATE($C$2,MONTH(AR$5),AR33),2)=4)),WEEKNUM(DATE($C$2,MONTH(AR$5),AR33)),""))</f>
        <v/>
      </c>
      <c r="AR33" s="9">
        <f t="shared" si="19"/>
        <v>27</v>
      </c>
      <c r="AS33" s="10" t="str">
        <f>IF(AR33="","",VLOOKUP(WEEKDAY(DATE($C$2,MONTH(AR$5),AR33),2),Tables!$A$2:$B$8,2,FALSE))</f>
        <v>S</v>
      </c>
      <c r="AT33" s="22"/>
      <c r="AU33" s="4"/>
      <c r="AV33" s="12" t="str">
        <f>IF(AW33="","",IF(OR(AND(Paramètre!$B$3="Dimanche",WEEKDAY(DATE($C$2,MONTH(AW$5),AW33),2)=3),AND(Paramètre!$B$3&lt;&gt;"Dimanche",WEEKDAY(DATE($C$2,MONTH(AW$5),AW33),2)=4)),WEEKNUM(DATE($C$2,MONTH(AW$5),AW33)),""))</f>
        <v/>
      </c>
      <c r="AW33" s="9">
        <f t="shared" si="20"/>
        <v>27</v>
      </c>
      <c r="AX33" s="10" t="str">
        <f>IF(AW33="","",VLOOKUP(WEEKDAY(DATE($C$2,MONTH(AW$5),AW33),2),Tables!$A$2:$B$8,2,FALSE))</f>
        <v>L</v>
      </c>
      <c r="AY33" s="22"/>
      <c r="AZ33" s="4"/>
      <c r="BA33" s="12">
        <f>IF(BB33="","",IF(OR(AND(Paramètre!$B$3="Dimanche",WEEKDAY(DATE($C$2,MONTH(BB$5),BB33),2)=3),AND(Paramètre!$B$3&lt;&gt;"Dimanche",WEEKDAY(DATE($C$2,MONTH(BB$5),BB33),2)=4)),WEEKNUM(DATE($C$2,MONTH(BB$5),BB33)),""))</f>
        <v>48</v>
      </c>
      <c r="BB33" s="9">
        <f t="shared" si="21"/>
        <v>27</v>
      </c>
      <c r="BC33" s="10" t="str">
        <f>IF(BB33="","",VLOOKUP(WEEKDAY(DATE($C$2,MONTH(BB$5),BB33),2),Tables!$A$2:$B$8,2,FALSE))</f>
        <v>J</v>
      </c>
      <c r="BD33" s="22"/>
      <c r="BE33" s="4"/>
      <c r="BF33" s="12" t="str">
        <f>IF(BG33="","",IF(OR(AND(Paramètre!$B$3="Dimanche",WEEKDAY(DATE($C$2,MONTH(BG$5),BG33),2)=3),AND(Paramètre!$B$3&lt;&gt;"Dimanche",WEEKDAY(DATE($C$2,MONTH(BG$5),BG33),2)=4)),WEEKNUM(DATE($C$2,MONTH(BG$5),BG33)),""))</f>
        <v/>
      </c>
      <c r="BG33" s="9">
        <f t="shared" si="22"/>
        <v>27</v>
      </c>
      <c r="BH33" s="10" t="str">
        <f>IF(BG33="","",VLOOKUP(WEEKDAY(DATE($C$2,MONTH(BG$5),BG33),2),Tables!$A$2:$B$8,2,FALSE))</f>
        <v>S</v>
      </c>
      <c r="BI33" s="22"/>
      <c r="BJ33" s="4"/>
    </row>
    <row r="34" spans="1:63" x14ac:dyDescent="0.25">
      <c r="B34" s="4"/>
      <c r="C34" s="12" t="str">
        <f>IF(D34="","",IF(OR(AND(Paramètre!$B$3="Dimanche",WEEKDAY(DATE($C$2,MONTH(D$5),D34),2)=3),AND(Paramètre!$B$3&lt;&gt;"Dimanche",WEEKDAY(DATE($C$2,MONTH(D$5),D34),2)=4)),WEEKNUM(DATE($C$2,MONTH(D$5),D34)),""))</f>
        <v/>
      </c>
      <c r="D34" s="9">
        <f t="shared" si="11"/>
        <v>28</v>
      </c>
      <c r="E34" s="10" t="str">
        <f>IF(D34="","",VLOOKUP(WEEKDAY(DATE($C$2,MONTH(D$5),D34),2),Tables!$A$2:$B$8,2,FALSE))</f>
        <v>M</v>
      </c>
      <c r="F34" s="22"/>
      <c r="G34" s="4"/>
      <c r="H34" s="12" t="str">
        <f>IF(I34="","",IF(OR(AND(Paramètre!$B$3="Dimanche",WEEKDAY(DATE($C$2,MONTH(I$5),I34),2)=3),AND(Paramètre!$B$3&lt;&gt;"Dimanche",WEEKDAY(DATE($C$2,MONTH(I$5),I34),2)=4)),WEEKNUM(DATE($C$2,MONTH(I$5),I34)),""))</f>
        <v/>
      </c>
      <c r="I34" s="9">
        <f t="shared" si="12"/>
        <v>28</v>
      </c>
      <c r="J34" s="10" t="str">
        <f>IF(I34="","",VLOOKUP(WEEKDAY(DATE($C$2,MONTH(I$5),I34),2),Tables!$A$2:$B$8,2,FALSE))</f>
        <v>V</v>
      </c>
      <c r="K34" s="22"/>
      <c r="L34" s="4"/>
      <c r="M34" s="12" t="str">
        <f>IF(N34="","",IF(OR(AND(Paramètre!$B$3="Dimanche",WEEKDAY(DATE($C$2,MONTH(N$5),N34),2)=3),AND(Paramètre!$B$3&lt;&gt;"Dimanche",WEEKDAY(DATE($C$2,MONTH(N$5),N34),2)=4)),WEEKNUM(DATE($C$2,MONTH(N$5),N34)),""))</f>
        <v/>
      </c>
      <c r="N34" s="9">
        <f t="shared" si="13"/>
        <v>28</v>
      </c>
      <c r="O34" s="10" t="str">
        <f>IF(N34="","",VLOOKUP(WEEKDAY(DATE($C$2,MONTH(N$5),N34),2),Tables!$A$2:$B$8,2,FALSE))</f>
        <v>V</v>
      </c>
      <c r="P34" s="22"/>
      <c r="Q34" s="4"/>
      <c r="R34" s="12" t="str">
        <f>IF(S34="","",IF(OR(AND(Paramètre!$B$3="Dimanche",WEEKDAY(DATE($C$2,MONTH(S$5),S34),2)=3),AND(Paramètre!$B$3&lt;&gt;"Dimanche",WEEKDAY(DATE($C$2,MONTH(S$5),S34),2)=4)),WEEKNUM(DATE($C$2,MONTH(S$5),S34)),""))</f>
        <v/>
      </c>
      <c r="S34" s="9">
        <f t="shared" si="14"/>
        <v>28</v>
      </c>
      <c r="T34" s="10" t="str">
        <f>IF(S34="","",VLOOKUP(WEEKDAY(DATE($C$2,MONTH(S$5),S34),2),Tables!$A$2:$B$8,2,FALSE))</f>
        <v>L</v>
      </c>
      <c r="U34" s="22"/>
      <c r="V34" s="4"/>
      <c r="W34" s="12" t="str">
        <f>IF(X34="","",IF(OR(AND(Paramètre!$B$3="Dimanche",WEEKDAY(DATE($C$2,MONTH(X$5),X34),2)=3),AND(Paramètre!$B$3&lt;&gt;"Dimanche",WEEKDAY(DATE($C$2,MONTH(X$5),X34),2)=4)),WEEKNUM(DATE($C$2,MONTH(X$5),X34)),""))</f>
        <v/>
      </c>
      <c r="X34" s="9">
        <f t="shared" si="15"/>
        <v>28</v>
      </c>
      <c r="Y34" s="10" t="str">
        <f>IF(X34="","",VLOOKUP(WEEKDAY(DATE($C$2,MONTH(X$5),X34),2),Tables!$A$2:$B$8,2,FALSE))</f>
        <v>M</v>
      </c>
      <c r="Z34" s="22"/>
      <c r="AA34" s="4"/>
      <c r="AB34" s="12" t="str">
        <f>IF(AC34="","",IF(OR(AND(Paramètre!$B$3="Dimanche",WEEKDAY(DATE($C$2,MONTH(AC$5),AC34),2)=3),AND(Paramètre!$B$3&lt;&gt;"Dimanche",WEEKDAY(DATE($C$2,MONTH(AC$5),AC34),2)=4)),WEEKNUM(DATE($C$2,MONTH(AC$5),AC34)),""))</f>
        <v/>
      </c>
      <c r="AC34" s="9">
        <f t="shared" si="16"/>
        <v>28</v>
      </c>
      <c r="AD34" s="10" t="str">
        <f>IF(AC34="","",VLOOKUP(WEEKDAY(DATE($C$2,MONTH(AC$5),AC34),2),Tables!$A$2:$B$8,2,FALSE))</f>
        <v>S</v>
      </c>
      <c r="AE34" s="22"/>
      <c r="AF34" s="4"/>
      <c r="AG34" s="12" t="str">
        <f>IF(AH34="","",IF(OR(AND(Paramètre!$B$3="Dimanche",WEEKDAY(DATE($C$2,MONTH(AH$5),AH34),2)=3),AND(Paramètre!$B$3&lt;&gt;"Dimanche",WEEKDAY(DATE($C$2,MONTH(AH$5),AH34),2)=4)),WEEKNUM(DATE($C$2,MONTH(AH$5),AH34)),""))</f>
        <v/>
      </c>
      <c r="AH34" s="9">
        <f t="shared" si="17"/>
        <v>28</v>
      </c>
      <c r="AI34" s="10" t="str">
        <f>IF(AH34="","",VLOOKUP(WEEKDAY(DATE($C$2,MONTH(AH$5),AH34),2),Tables!$A$2:$B$8,2,FALSE))</f>
        <v>L</v>
      </c>
      <c r="AJ34" s="22"/>
      <c r="AK34" s="4"/>
      <c r="AL34" s="12">
        <f>IF(AM34="","",IF(OR(AND(Paramètre!$B$3="Dimanche",WEEKDAY(DATE($C$2,MONTH(AM$5),AM34),2)=3),AND(Paramètre!$B$3&lt;&gt;"Dimanche",WEEKDAY(DATE($C$2,MONTH(AM$5),AM34),2)=4)),WEEKNUM(DATE($C$2,MONTH(AM$5),AM34)),""))</f>
        <v>35</v>
      </c>
      <c r="AM34" s="9">
        <f t="shared" si="18"/>
        <v>28</v>
      </c>
      <c r="AN34" s="10" t="str">
        <f>IF(AM34="","",VLOOKUP(WEEKDAY(DATE($C$2,MONTH(AM$5),AM34),2),Tables!$A$2:$B$8,2,FALSE))</f>
        <v>J</v>
      </c>
      <c r="AO34" s="22"/>
      <c r="AP34" s="4"/>
      <c r="AQ34" s="12" t="str">
        <f>IF(AR34="","",IF(OR(AND(Paramètre!$B$3="Dimanche",WEEKDAY(DATE($C$2,MONTH(AR$5),AR34),2)=3),AND(Paramètre!$B$3&lt;&gt;"Dimanche",WEEKDAY(DATE($C$2,MONTH(AR$5),AR34),2)=4)),WEEKNUM(DATE($C$2,MONTH(AR$5),AR34)),""))</f>
        <v/>
      </c>
      <c r="AR34" s="9">
        <f t="shared" si="19"/>
        <v>28</v>
      </c>
      <c r="AS34" s="10" t="str">
        <f>IF(AR34="","",VLOOKUP(WEEKDAY(DATE($C$2,MONTH(AR$5),AR34),2),Tables!$A$2:$B$8,2,FALSE))</f>
        <v>D</v>
      </c>
      <c r="AT34" s="22"/>
      <c r="AU34" s="4"/>
      <c r="AV34" s="12" t="str">
        <f>IF(AW34="","",IF(OR(AND(Paramètre!$B$3="Dimanche",WEEKDAY(DATE($C$2,MONTH(AW$5),AW34),2)=3),AND(Paramètre!$B$3&lt;&gt;"Dimanche",WEEKDAY(DATE($C$2,MONTH(AW$5),AW34),2)=4)),WEEKNUM(DATE($C$2,MONTH(AW$5),AW34)),""))</f>
        <v/>
      </c>
      <c r="AW34" s="9">
        <f t="shared" si="20"/>
        <v>28</v>
      </c>
      <c r="AX34" s="10" t="str">
        <f>IF(AW34="","",VLOOKUP(WEEKDAY(DATE($C$2,MONTH(AW$5),AW34),2),Tables!$A$2:$B$8,2,FALSE))</f>
        <v>M</v>
      </c>
      <c r="AY34" s="22"/>
      <c r="AZ34" s="4"/>
      <c r="BA34" s="12" t="str">
        <f>IF(BB34="","",IF(OR(AND(Paramètre!$B$3="Dimanche",WEEKDAY(DATE($C$2,MONTH(BB$5),BB34),2)=3),AND(Paramètre!$B$3&lt;&gt;"Dimanche",WEEKDAY(DATE($C$2,MONTH(BB$5),BB34),2)=4)),WEEKNUM(DATE($C$2,MONTH(BB$5),BB34)),""))</f>
        <v/>
      </c>
      <c r="BB34" s="9">
        <f t="shared" si="21"/>
        <v>28</v>
      </c>
      <c r="BC34" s="10" t="str">
        <f>IF(BB34="","",VLOOKUP(WEEKDAY(DATE($C$2,MONTH(BB$5),BB34),2),Tables!$A$2:$B$8,2,FALSE))</f>
        <v>V</v>
      </c>
      <c r="BD34" s="22"/>
      <c r="BE34" s="4"/>
      <c r="BF34" s="12" t="str">
        <f>IF(BG34="","",IF(OR(AND(Paramètre!$B$3="Dimanche",WEEKDAY(DATE($C$2,MONTH(BG$5),BG34),2)=3),AND(Paramètre!$B$3&lt;&gt;"Dimanche",WEEKDAY(DATE($C$2,MONTH(BG$5),BG34),2)=4)),WEEKNUM(DATE($C$2,MONTH(BG$5),BG34)),""))</f>
        <v/>
      </c>
      <c r="BG34" s="9">
        <f t="shared" si="22"/>
        <v>28</v>
      </c>
      <c r="BH34" s="10" t="str">
        <f>IF(BG34="","",VLOOKUP(WEEKDAY(DATE($C$2,MONTH(BG$5),BG34),2),Tables!$A$2:$B$8,2,FALSE))</f>
        <v>D</v>
      </c>
      <c r="BI34" s="22"/>
      <c r="BJ34" s="4"/>
    </row>
    <row r="35" spans="1:63" x14ac:dyDescent="0.25">
      <c r="B35" s="4"/>
      <c r="C35" s="12" t="str">
        <f>IF(D35="","",IF(OR(AND(Paramètre!$B$3="Dimanche",WEEKDAY(DATE($C$2,MONTH(D$5),D35),2)=3),AND(Paramètre!$B$3&lt;&gt;"Dimanche",WEEKDAY(DATE($C$2,MONTH(D$5),D35),2)=4)),WEEKNUM(DATE($C$2,MONTH(D$5),D35)),""))</f>
        <v/>
      </c>
      <c r="D35" s="9">
        <f t="shared" si="11"/>
        <v>29</v>
      </c>
      <c r="E35" s="10" t="str">
        <f>IF(D35="","",VLOOKUP(WEEKDAY(DATE($C$2,MONTH(D$5),D35),2),Tables!$A$2:$B$8,2,FALSE))</f>
        <v>M</v>
      </c>
      <c r="F35" s="22"/>
      <c r="G35" s="4"/>
      <c r="H35" s="12" t="str">
        <f>IF(I35="","",IF(OR(AND(Paramètre!$B$3="Dimanche",WEEKDAY(DATE($C$2,MONTH(I$5),I35),2)=3),AND(Paramètre!$B$3&lt;&gt;"Dimanche",WEEKDAY(DATE($C$2,MONTH(I$5),I35),2)=4)),WEEKNUM(DATE($C$2,MONTH(I$5),I35)),""))</f>
        <v/>
      </c>
      <c r="I35" s="9" t="str">
        <f t="shared" si="12"/>
        <v/>
      </c>
      <c r="J35" s="10" t="str">
        <f>IF(I35="","",VLOOKUP(WEEKDAY(DATE($C$2,MONTH(I$5),I35),2),Tables!$A$2:$B$8,2,FALSE))</f>
        <v/>
      </c>
      <c r="K35" s="22"/>
      <c r="L35" s="4"/>
      <c r="M35" s="12" t="str">
        <f>IF(N35="","",IF(OR(AND(Paramètre!$B$3="Dimanche",WEEKDAY(DATE($C$2,MONTH(N$5),N35),2)=3),AND(Paramètre!$B$3&lt;&gt;"Dimanche",WEEKDAY(DATE($C$2,MONTH(N$5),N35),2)=4)),WEEKNUM(DATE($C$2,MONTH(N$5),N35)),""))</f>
        <v/>
      </c>
      <c r="N35" s="9">
        <f t="shared" si="13"/>
        <v>29</v>
      </c>
      <c r="O35" s="10" t="str">
        <f>IF(N35="","",VLOOKUP(WEEKDAY(DATE($C$2,MONTH(N$5),N35),2),Tables!$A$2:$B$8,2,FALSE))</f>
        <v>S</v>
      </c>
      <c r="P35" s="22"/>
      <c r="Q35" s="4"/>
      <c r="R35" s="12" t="str">
        <f>IF(S35="","",IF(OR(AND(Paramètre!$B$3="Dimanche",WEEKDAY(DATE($C$2,MONTH(S$5),S35),2)=3),AND(Paramètre!$B$3&lt;&gt;"Dimanche",WEEKDAY(DATE($C$2,MONTH(S$5),S35),2)=4)),WEEKNUM(DATE($C$2,MONTH(S$5),S35)),""))</f>
        <v/>
      </c>
      <c r="S35" s="9">
        <f t="shared" si="14"/>
        <v>29</v>
      </c>
      <c r="T35" s="10" t="str">
        <f>IF(S35="","",VLOOKUP(WEEKDAY(DATE($C$2,MONTH(S$5),S35),2),Tables!$A$2:$B$8,2,FALSE))</f>
        <v>M</v>
      </c>
      <c r="U35" s="22"/>
      <c r="V35" s="4"/>
      <c r="W35" s="12">
        <f>IF(X35="","",IF(OR(AND(Paramètre!$B$3="Dimanche",WEEKDAY(DATE($C$2,MONTH(X$5),X35),2)=3),AND(Paramètre!$B$3&lt;&gt;"Dimanche",WEEKDAY(DATE($C$2,MONTH(X$5),X35),2)=4)),WEEKNUM(DATE($C$2,MONTH(X$5),X35)),""))</f>
        <v>22</v>
      </c>
      <c r="X35" s="9">
        <f t="shared" si="15"/>
        <v>29</v>
      </c>
      <c r="Y35" s="10" t="str">
        <f>IF(X35="","",VLOOKUP(WEEKDAY(DATE($C$2,MONTH(X$5),X35),2),Tables!$A$2:$B$8,2,FALSE))</f>
        <v>J</v>
      </c>
      <c r="Z35" s="22"/>
      <c r="AA35" s="4"/>
      <c r="AB35" s="12" t="str">
        <f>IF(AC35="","",IF(OR(AND(Paramètre!$B$3="Dimanche",WEEKDAY(DATE($C$2,MONTH(AC$5),AC35),2)=3),AND(Paramètre!$B$3&lt;&gt;"Dimanche",WEEKDAY(DATE($C$2,MONTH(AC$5),AC35),2)=4)),WEEKNUM(DATE($C$2,MONTH(AC$5),AC35)),""))</f>
        <v/>
      </c>
      <c r="AC35" s="9">
        <f t="shared" si="16"/>
        <v>29</v>
      </c>
      <c r="AD35" s="10" t="str">
        <f>IF(AC35="","",VLOOKUP(WEEKDAY(DATE($C$2,MONTH(AC$5),AC35),2),Tables!$A$2:$B$8,2,FALSE))</f>
        <v>D</v>
      </c>
      <c r="AE35" s="22"/>
      <c r="AF35" s="4"/>
      <c r="AG35" s="12" t="str">
        <f>IF(AH35="","",IF(OR(AND(Paramètre!$B$3="Dimanche",WEEKDAY(DATE($C$2,MONTH(AH$5),AH35),2)=3),AND(Paramètre!$B$3&lt;&gt;"Dimanche",WEEKDAY(DATE($C$2,MONTH(AH$5),AH35),2)=4)),WEEKNUM(DATE($C$2,MONTH(AH$5),AH35)),""))</f>
        <v/>
      </c>
      <c r="AH35" s="9">
        <f t="shared" si="17"/>
        <v>29</v>
      </c>
      <c r="AI35" s="10" t="str">
        <f>IF(AH35="","",VLOOKUP(WEEKDAY(DATE($C$2,MONTH(AH$5),AH35),2),Tables!$A$2:$B$8,2,FALSE))</f>
        <v>M</v>
      </c>
      <c r="AJ35" s="22"/>
      <c r="AK35" s="4"/>
      <c r="AL35" s="12" t="str">
        <f>IF(AM35="","",IF(OR(AND(Paramètre!$B$3="Dimanche",WEEKDAY(DATE($C$2,MONTH(AM$5),AM35),2)=3),AND(Paramètre!$B$3&lt;&gt;"Dimanche",WEEKDAY(DATE($C$2,MONTH(AM$5),AM35),2)=4)),WEEKNUM(DATE($C$2,MONTH(AM$5),AM35)),""))</f>
        <v/>
      </c>
      <c r="AM35" s="9">
        <f t="shared" si="18"/>
        <v>29</v>
      </c>
      <c r="AN35" s="10" t="str">
        <f>IF(AM35="","",VLOOKUP(WEEKDAY(DATE($C$2,MONTH(AM$5),AM35),2),Tables!$A$2:$B$8,2,FALSE))</f>
        <v>V</v>
      </c>
      <c r="AO35" s="22"/>
      <c r="AP35" s="4"/>
      <c r="AQ35" s="12" t="str">
        <f>IF(AR35="","",IF(OR(AND(Paramètre!$B$3="Dimanche",WEEKDAY(DATE($C$2,MONTH(AR$5),AR35),2)=3),AND(Paramètre!$B$3&lt;&gt;"Dimanche",WEEKDAY(DATE($C$2,MONTH(AR$5),AR35),2)=4)),WEEKNUM(DATE($C$2,MONTH(AR$5),AR35)),""))</f>
        <v/>
      </c>
      <c r="AR35" s="9">
        <f t="shared" si="19"/>
        <v>29</v>
      </c>
      <c r="AS35" s="10" t="str">
        <f>IF(AR35="","",VLOOKUP(WEEKDAY(DATE($C$2,MONTH(AR$5),AR35),2),Tables!$A$2:$B$8,2,FALSE))</f>
        <v>L</v>
      </c>
      <c r="AT35" s="22"/>
      <c r="AU35" s="4"/>
      <c r="AV35" s="12" t="str">
        <f>IF(AW35="","",IF(OR(AND(Paramètre!$B$3="Dimanche",WEEKDAY(DATE($C$2,MONTH(AW$5),AW35),2)=3),AND(Paramètre!$B$3&lt;&gt;"Dimanche",WEEKDAY(DATE($C$2,MONTH(AW$5),AW35),2)=4)),WEEKNUM(DATE($C$2,MONTH(AW$5),AW35)),""))</f>
        <v/>
      </c>
      <c r="AW35" s="9">
        <f t="shared" si="20"/>
        <v>29</v>
      </c>
      <c r="AX35" s="10" t="str">
        <f>IF(AW35="","",VLOOKUP(WEEKDAY(DATE($C$2,MONTH(AW$5),AW35),2),Tables!$A$2:$B$8,2,FALSE))</f>
        <v>M</v>
      </c>
      <c r="AY35" s="22"/>
      <c r="AZ35" s="4"/>
      <c r="BA35" s="12" t="str">
        <f>IF(BB35="","",IF(OR(AND(Paramètre!$B$3="Dimanche",WEEKDAY(DATE($C$2,MONTH(BB$5),BB35),2)=3),AND(Paramètre!$B$3&lt;&gt;"Dimanche",WEEKDAY(DATE($C$2,MONTH(BB$5),BB35),2)=4)),WEEKNUM(DATE($C$2,MONTH(BB$5),BB35)),""))</f>
        <v/>
      </c>
      <c r="BB35" s="9">
        <f t="shared" si="21"/>
        <v>29</v>
      </c>
      <c r="BC35" s="10" t="str">
        <f>IF(BB35="","",VLOOKUP(WEEKDAY(DATE($C$2,MONTH(BB$5),BB35),2),Tables!$A$2:$B$8,2,FALSE))</f>
        <v>S</v>
      </c>
      <c r="BD35" s="22"/>
      <c r="BE35" s="4"/>
      <c r="BF35" s="12" t="str">
        <f>IF(BG35="","",IF(OR(AND(Paramètre!$B$3="Dimanche",WEEKDAY(DATE($C$2,MONTH(BG$5),BG35),2)=3),AND(Paramètre!$B$3&lt;&gt;"Dimanche",WEEKDAY(DATE($C$2,MONTH(BG$5),BG35),2)=4)),WEEKNUM(DATE($C$2,MONTH(BG$5),BG35)),""))</f>
        <v/>
      </c>
      <c r="BG35" s="9">
        <f t="shared" si="22"/>
        <v>29</v>
      </c>
      <c r="BH35" s="10" t="str">
        <f>IF(BG35="","",VLOOKUP(WEEKDAY(DATE($C$2,MONTH(BG$5),BG35),2),Tables!$A$2:$B$8,2,FALSE))</f>
        <v>L</v>
      </c>
      <c r="BI35" s="22"/>
      <c r="BJ35" s="4"/>
    </row>
    <row r="36" spans="1:63" x14ac:dyDescent="0.25">
      <c r="B36" s="4"/>
      <c r="C36" s="12">
        <f>IF(D36="","",IF(OR(AND(Paramètre!$B$3="Dimanche",WEEKDAY(DATE($C$2,MONTH(D$5),D36),2)=3),AND(Paramètre!$B$3&lt;&gt;"Dimanche",WEEKDAY(DATE($C$2,MONTH(D$5),D36),2)=4)),WEEKNUM(DATE($C$2,MONTH(D$5),D36)),""))</f>
        <v>5</v>
      </c>
      <c r="D36" s="9">
        <f t="shared" si="11"/>
        <v>30</v>
      </c>
      <c r="E36" s="10" t="str">
        <f>IF(D36="","",VLOOKUP(WEEKDAY(DATE($C$2,MONTH(D$5),D36),2),Tables!$A$2:$B$8,2,FALSE))</f>
        <v>J</v>
      </c>
      <c r="F36" s="22"/>
      <c r="G36" s="4"/>
      <c r="H36" s="12" t="str">
        <f>IF(I36="","",IF(OR(AND(Paramètre!$B$3="Dimanche",WEEKDAY(DATE($C$2,MONTH(I$5),I36),2)=3),AND(Paramètre!$B$3&lt;&gt;"Dimanche",WEEKDAY(DATE($C$2,MONTH(I$5),I36),2)=4)),WEEKNUM(DATE($C$2,MONTH(I$5),I36)),""))</f>
        <v/>
      </c>
      <c r="I36" s="9" t="str">
        <f t="shared" si="12"/>
        <v/>
      </c>
      <c r="J36" s="10" t="str">
        <f>IF(I36="","",VLOOKUP(WEEKDAY(DATE($C$2,MONTH(I$5),I36),2),Tables!$A$2:$B$8,2,FALSE))</f>
        <v/>
      </c>
      <c r="K36" s="22"/>
      <c r="L36" s="4"/>
      <c r="M36" s="12" t="str">
        <f>IF(N36="","",IF(OR(AND(Paramètre!$B$3="Dimanche",WEEKDAY(DATE($C$2,MONTH(N$5),N36),2)=3),AND(Paramètre!$B$3&lt;&gt;"Dimanche",WEEKDAY(DATE($C$2,MONTH(N$5),N36),2)=4)),WEEKNUM(DATE($C$2,MONTH(N$5),N36)),""))</f>
        <v/>
      </c>
      <c r="N36" s="9">
        <f t="shared" si="13"/>
        <v>30</v>
      </c>
      <c r="O36" s="10" t="str">
        <f>IF(N36="","",VLOOKUP(WEEKDAY(DATE($C$2,MONTH(N$5),N36),2),Tables!$A$2:$B$8,2,FALSE))</f>
        <v>D</v>
      </c>
      <c r="P36" s="22"/>
      <c r="Q36" s="4"/>
      <c r="R36" s="12" t="str">
        <f>IF(S36="","",IF(OR(AND(Paramètre!$B$3="Dimanche",WEEKDAY(DATE($C$2,MONTH(S$5),S36),2)=3),AND(Paramètre!$B$3&lt;&gt;"Dimanche",WEEKDAY(DATE($C$2,MONTH(S$5),S36),2)=4)),WEEKNUM(DATE($C$2,MONTH(S$5),S36)),""))</f>
        <v/>
      </c>
      <c r="S36" s="9">
        <f t="shared" si="14"/>
        <v>30</v>
      </c>
      <c r="T36" s="10" t="str">
        <f>IF(S36="","",VLOOKUP(WEEKDAY(DATE($C$2,MONTH(S$5),S36),2),Tables!$A$2:$B$8,2,FALSE))</f>
        <v>M</v>
      </c>
      <c r="U36" s="22"/>
      <c r="V36" s="4"/>
      <c r="W36" s="12" t="str">
        <f>IF(X36="","",IF(OR(AND(Paramètre!$B$3="Dimanche",WEEKDAY(DATE($C$2,MONTH(X$5),X36),2)=3),AND(Paramètre!$B$3&lt;&gt;"Dimanche",WEEKDAY(DATE($C$2,MONTH(X$5),X36),2)=4)),WEEKNUM(DATE($C$2,MONTH(X$5),X36)),""))</f>
        <v/>
      </c>
      <c r="X36" s="9">
        <f t="shared" si="15"/>
        <v>30</v>
      </c>
      <c r="Y36" s="10" t="str">
        <f>IF(X36="","",VLOOKUP(WEEKDAY(DATE($C$2,MONTH(X$5),X36),2),Tables!$A$2:$B$8,2,FALSE))</f>
        <v>V</v>
      </c>
      <c r="Z36" s="22"/>
      <c r="AA36" s="4"/>
      <c r="AB36" s="12" t="str">
        <f>IF(AC36="","",IF(OR(AND(Paramètre!$B$3="Dimanche",WEEKDAY(DATE($C$2,MONTH(AC$5),AC36),2)=3),AND(Paramètre!$B$3&lt;&gt;"Dimanche",WEEKDAY(DATE($C$2,MONTH(AC$5),AC36),2)=4)),WEEKNUM(DATE($C$2,MONTH(AC$5),AC36)),""))</f>
        <v/>
      </c>
      <c r="AC36" s="9">
        <f t="shared" si="16"/>
        <v>30</v>
      </c>
      <c r="AD36" s="10" t="str">
        <f>IF(AC36="","",VLOOKUP(WEEKDAY(DATE($C$2,MONTH(AC$5),AC36),2),Tables!$A$2:$B$8,2,FALSE))</f>
        <v>L</v>
      </c>
      <c r="AE36" s="22"/>
      <c r="AF36" s="4"/>
      <c r="AG36" s="12" t="str">
        <f>IF(AH36="","",IF(OR(AND(Paramètre!$B$3="Dimanche",WEEKDAY(DATE($C$2,MONTH(AH$5),AH36),2)=3),AND(Paramètre!$B$3&lt;&gt;"Dimanche",WEEKDAY(DATE($C$2,MONTH(AH$5),AH36),2)=4)),WEEKNUM(DATE($C$2,MONTH(AH$5),AH36)),""))</f>
        <v/>
      </c>
      <c r="AH36" s="9">
        <f t="shared" si="17"/>
        <v>30</v>
      </c>
      <c r="AI36" s="10" t="str">
        <f>IF(AH36="","",VLOOKUP(WEEKDAY(DATE($C$2,MONTH(AH$5),AH36),2),Tables!$A$2:$B$8,2,FALSE))</f>
        <v>M</v>
      </c>
      <c r="AJ36" s="22"/>
      <c r="AK36" s="4"/>
      <c r="AL36" s="12" t="str">
        <f>IF(AM36="","",IF(OR(AND(Paramètre!$B$3="Dimanche",WEEKDAY(DATE($C$2,MONTH(AM$5),AM36),2)=3),AND(Paramètre!$B$3&lt;&gt;"Dimanche",WEEKDAY(DATE($C$2,MONTH(AM$5),AM36),2)=4)),WEEKNUM(DATE($C$2,MONTH(AM$5),AM36)),""))</f>
        <v/>
      </c>
      <c r="AM36" s="9">
        <f t="shared" si="18"/>
        <v>30</v>
      </c>
      <c r="AN36" s="10" t="str">
        <f>IF(AM36="","",VLOOKUP(WEEKDAY(DATE($C$2,MONTH(AM$5),AM36),2),Tables!$A$2:$B$8,2,FALSE))</f>
        <v>S</v>
      </c>
      <c r="AO36" s="22"/>
      <c r="AP36" s="4"/>
      <c r="AQ36" s="12" t="str">
        <f>IF(AR36="","",IF(OR(AND(Paramètre!$B$3="Dimanche",WEEKDAY(DATE($C$2,MONTH(AR$5),AR36),2)=3),AND(Paramètre!$B$3&lt;&gt;"Dimanche",WEEKDAY(DATE($C$2,MONTH(AR$5),AR36),2)=4)),WEEKNUM(DATE($C$2,MONTH(AR$5),AR36)),""))</f>
        <v/>
      </c>
      <c r="AR36" s="9">
        <f t="shared" si="19"/>
        <v>30</v>
      </c>
      <c r="AS36" s="10" t="str">
        <f>IF(AR36="","",VLOOKUP(WEEKDAY(DATE($C$2,MONTH(AR$5),AR36),2),Tables!$A$2:$B$8,2,FALSE))</f>
        <v>M</v>
      </c>
      <c r="AT36" s="22"/>
      <c r="AU36" s="4"/>
      <c r="AV36" s="12">
        <f>IF(AW36="","",IF(OR(AND(Paramètre!$B$3="Dimanche",WEEKDAY(DATE($C$2,MONTH(AW$5),AW36),2)=3),AND(Paramètre!$B$3&lt;&gt;"Dimanche",WEEKDAY(DATE($C$2,MONTH(AW$5),AW36),2)=4)),WEEKNUM(DATE($C$2,MONTH(AW$5),AW36)),""))</f>
        <v>44</v>
      </c>
      <c r="AW36" s="9">
        <f t="shared" si="20"/>
        <v>30</v>
      </c>
      <c r="AX36" s="10" t="str">
        <f>IF(AW36="","",VLOOKUP(WEEKDAY(DATE($C$2,MONTH(AW$5),AW36),2),Tables!$A$2:$B$8,2,FALSE))</f>
        <v>J</v>
      </c>
      <c r="AY36" s="22"/>
      <c r="AZ36" s="4"/>
      <c r="BA36" s="12" t="str">
        <f>IF(BB36="","",IF(OR(AND(Paramètre!$B$3="Dimanche",WEEKDAY(DATE($C$2,MONTH(BB$5),BB36),2)=3),AND(Paramètre!$B$3&lt;&gt;"Dimanche",WEEKDAY(DATE($C$2,MONTH(BB$5),BB36),2)=4)),WEEKNUM(DATE($C$2,MONTH(BB$5),BB36)),""))</f>
        <v/>
      </c>
      <c r="BB36" s="9">
        <f t="shared" si="21"/>
        <v>30</v>
      </c>
      <c r="BC36" s="10" t="str">
        <f>IF(BB36="","",VLOOKUP(WEEKDAY(DATE($C$2,MONTH(BB$5),BB36),2),Tables!$A$2:$B$8,2,FALSE))</f>
        <v>D</v>
      </c>
      <c r="BD36" s="22"/>
      <c r="BE36" s="4"/>
      <c r="BF36" s="12" t="str">
        <f>IF(BG36="","",IF(OR(AND(Paramètre!$B$3="Dimanche",WEEKDAY(DATE($C$2,MONTH(BG$5),BG36),2)=3),AND(Paramètre!$B$3&lt;&gt;"Dimanche",WEEKDAY(DATE($C$2,MONTH(BG$5),BG36),2)=4)),WEEKNUM(DATE($C$2,MONTH(BG$5),BG36)),""))</f>
        <v/>
      </c>
      <c r="BG36" s="9">
        <f t="shared" si="22"/>
        <v>30</v>
      </c>
      <c r="BH36" s="10" t="str">
        <f>IF(BG36="","",VLOOKUP(WEEKDAY(DATE($C$2,MONTH(BG$5),BG36),2),Tables!$A$2:$B$8,2,FALSE))</f>
        <v>M</v>
      </c>
      <c r="BI36" s="22"/>
      <c r="BJ36" s="4"/>
    </row>
    <row r="37" spans="1:63" x14ac:dyDescent="0.25">
      <c r="B37" s="4"/>
      <c r="C37" s="13" t="str">
        <f>IF(D37="","",IF(OR(AND(Paramètre!$B$3="Dimanche",WEEKDAY(DATE($C$2,MONTH(D$5),D37),2)=3),AND(Paramètre!$B$3&lt;&gt;"Dimanche",WEEKDAY(DATE($C$2,MONTH(D$5),D37),2)=4)),WEEKNUM(DATE($C$2,MONTH(D$5),D37)),""))</f>
        <v/>
      </c>
      <c r="D37" s="9">
        <f t="shared" si="11"/>
        <v>31</v>
      </c>
      <c r="E37" s="10" t="str">
        <f>IF(D37="","",VLOOKUP(WEEKDAY(DATE($C$2,MONTH(D$5),D37),2),Tables!$A$2:$B$8,2,FALSE))</f>
        <v>V</v>
      </c>
      <c r="F37" s="22"/>
      <c r="G37" s="4"/>
      <c r="H37" s="13" t="str">
        <f>IF(I37="","",IF(OR(AND(Paramètre!$B$3="Dimanche",WEEKDAY(DATE($C$2,MONTH(I$5),I37),2)=3),AND(Paramètre!$B$3&lt;&gt;"Dimanche",WEEKDAY(DATE($C$2,MONTH(I$5),I37),2)=4)),WEEKNUM(DATE($C$2,MONTH(I$5),I37)),""))</f>
        <v/>
      </c>
      <c r="I37" s="9" t="str">
        <f t="shared" si="12"/>
        <v/>
      </c>
      <c r="J37" s="10" t="str">
        <f>IF(I37="","",VLOOKUP(WEEKDAY(DATE($C$2,MONTH(I$5),I37),2),Tables!$A$2:$B$8,2,FALSE))</f>
        <v/>
      </c>
      <c r="K37" s="22"/>
      <c r="L37" s="4"/>
      <c r="M37" s="13" t="str">
        <f>IF(N37="","",IF(OR(AND(Paramètre!$B$3="Dimanche",WEEKDAY(DATE($C$2,MONTH(N$5),N37),2)=3),AND(Paramètre!$B$3&lt;&gt;"Dimanche",WEEKDAY(DATE($C$2,MONTH(N$5),N37),2)=4)),WEEKNUM(DATE($C$2,MONTH(N$5),N37)),""))</f>
        <v/>
      </c>
      <c r="N37" s="9">
        <f t="shared" si="13"/>
        <v>31</v>
      </c>
      <c r="O37" s="10" t="str">
        <f>IF(N37="","",VLOOKUP(WEEKDAY(DATE($C$2,MONTH(N$5),N37),2),Tables!$A$2:$B$8,2,FALSE))</f>
        <v>L</v>
      </c>
      <c r="P37" s="22"/>
      <c r="Q37" s="4"/>
      <c r="R37" s="13" t="str">
        <f>IF(S37="","",IF(OR(AND(Paramètre!$B$3="Dimanche",WEEKDAY(DATE($C$2,MONTH(S$5),S37),2)=3),AND(Paramètre!$B$3&lt;&gt;"Dimanche",WEEKDAY(DATE($C$2,MONTH(S$5),S37),2)=4)),WEEKNUM(DATE($C$2,MONTH(S$5),S37)),""))</f>
        <v/>
      </c>
      <c r="S37" s="9" t="str">
        <f t="shared" si="14"/>
        <v/>
      </c>
      <c r="T37" s="10" t="str">
        <f>IF(S37="","",VLOOKUP(WEEKDAY(DATE($C$2,MONTH(S$5),S37),2),Tables!$A$2:$B$8,2,FALSE))</f>
        <v/>
      </c>
      <c r="U37" s="22"/>
      <c r="V37" s="4"/>
      <c r="W37" s="13" t="str">
        <f>IF(X37="","",IF(OR(AND(Paramètre!$B$3="Dimanche",WEEKDAY(DATE($C$2,MONTH(X$5),X37),2)=3),AND(Paramètre!$B$3&lt;&gt;"Dimanche",WEEKDAY(DATE($C$2,MONTH(X$5),X37),2)=4)),WEEKNUM(DATE($C$2,MONTH(X$5),X37)),""))</f>
        <v/>
      </c>
      <c r="X37" s="9">
        <f t="shared" si="15"/>
        <v>31</v>
      </c>
      <c r="Y37" s="10" t="str">
        <f>IF(X37="","",VLOOKUP(WEEKDAY(DATE($C$2,MONTH(X$5),X37),2),Tables!$A$2:$B$8,2,FALSE))</f>
        <v>S</v>
      </c>
      <c r="Z37" s="22"/>
      <c r="AA37" s="4"/>
      <c r="AB37" s="13" t="str">
        <f>IF(AC37="","",IF(OR(AND(Paramètre!$B$3="Dimanche",WEEKDAY(DATE($C$2,MONTH(AC$5),AC37),2)=3),AND(Paramètre!$B$3&lt;&gt;"Dimanche",WEEKDAY(DATE($C$2,MONTH(AC$5),AC37),2)=4)),WEEKNUM(DATE($C$2,MONTH(AC$5),AC37)),""))</f>
        <v/>
      </c>
      <c r="AC37" s="9" t="str">
        <f t="shared" si="16"/>
        <v/>
      </c>
      <c r="AD37" s="10" t="str">
        <f>IF(AC37="","",VLOOKUP(WEEKDAY(DATE($C$2,MONTH(AC$5),AC37),2),Tables!$A$2:$B$8,2,FALSE))</f>
        <v/>
      </c>
      <c r="AE37" s="22"/>
      <c r="AF37" s="4"/>
      <c r="AG37" s="13">
        <f>IF(AH37="","",IF(OR(AND(Paramètre!$B$3="Dimanche",WEEKDAY(DATE($C$2,MONTH(AH$5),AH37),2)=3),AND(Paramètre!$B$3&lt;&gt;"Dimanche",WEEKDAY(DATE($C$2,MONTH(AH$5),AH37),2)=4)),WEEKNUM(DATE($C$2,MONTH(AH$5),AH37)),""))</f>
        <v>31</v>
      </c>
      <c r="AH37" s="9">
        <f t="shared" si="17"/>
        <v>31</v>
      </c>
      <c r="AI37" s="10" t="str">
        <f>IF(AH37="","",VLOOKUP(WEEKDAY(DATE($C$2,MONTH(AH$5),AH37),2),Tables!$A$2:$B$8,2,FALSE))</f>
        <v>J</v>
      </c>
      <c r="AJ37" s="22"/>
      <c r="AK37" s="4"/>
      <c r="AL37" s="13" t="str">
        <f>IF(AM37="","",IF(OR(AND(Paramètre!$B$3="Dimanche",WEEKDAY(DATE($C$2,MONTH(AM$5),AM37),2)=3),AND(Paramètre!$B$3&lt;&gt;"Dimanche",WEEKDAY(DATE($C$2,MONTH(AM$5),AM37),2)=4)),WEEKNUM(DATE($C$2,MONTH(AM$5),AM37)),""))</f>
        <v/>
      </c>
      <c r="AM37" s="9">
        <f t="shared" si="18"/>
        <v>31</v>
      </c>
      <c r="AN37" s="10" t="str">
        <f>IF(AM37="","",VLOOKUP(WEEKDAY(DATE($C$2,MONTH(AM$5),AM37),2),Tables!$A$2:$B$8,2,FALSE))</f>
        <v>D</v>
      </c>
      <c r="AO37" s="22"/>
      <c r="AP37" s="4"/>
      <c r="AQ37" s="13" t="str">
        <f>IF(AR37="","",IF(OR(AND(Paramètre!$B$3="Dimanche",WEEKDAY(DATE($C$2,MONTH(AR$5),AR37),2)=3),AND(Paramètre!$B$3&lt;&gt;"Dimanche",WEEKDAY(DATE($C$2,MONTH(AR$5),AR37),2)=4)),WEEKNUM(DATE($C$2,MONTH(AR$5),AR37)),""))</f>
        <v/>
      </c>
      <c r="AR37" s="9" t="str">
        <f t="shared" si="19"/>
        <v/>
      </c>
      <c r="AS37" s="10" t="str">
        <f>IF(AR37="","",VLOOKUP(WEEKDAY(DATE($C$2,MONTH(AR$5),AR37),2),Tables!$A$2:$B$8,2,FALSE))</f>
        <v/>
      </c>
      <c r="AT37" s="22"/>
      <c r="AU37" s="4"/>
      <c r="AV37" s="13" t="str">
        <f>IF(AW37="","",IF(OR(AND(Paramètre!$B$3="Dimanche",WEEKDAY(DATE($C$2,MONTH(AW$5),AW37),2)=3),AND(Paramètre!$B$3&lt;&gt;"Dimanche",WEEKDAY(DATE($C$2,MONTH(AW$5),AW37),2)=4)),WEEKNUM(DATE($C$2,MONTH(AW$5),AW37)),""))</f>
        <v/>
      </c>
      <c r="AW37" s="9">
        <f t="shared" si="20"/>
        <v>31</v>
      </c>
      <c r="AX37" s="10" t="str">
        <f>IF(AW37="","",VLOOKUP(WEEKDAY(DATE($C$2,MONTH(AW$5),AW37),2),Tables!$A$2:$B$8,2,FALSE))</f>
        <v>V</v>
      </c>
      <c r="AY37" s="22"/>
      <c r="AZ37" s="4"/>
      <c r="BA37" s="13" t="str">
        <f>IF(BB37="","",IF(OR(AND(Paramètre!$B$3="Dimanche",WEEKDAY(DATE($C$2,MONTH(BB$5),BB37),2)=3),AND(Paramètre!$B$3&lt;&gt;"Dimanche",WEEKDAY(DATE($C$2,MONTH(BB$5),BB37),2)=4)),WEEKNUM(DATE($C$2,MONTH(BB$5),BB37)),""))</f>
        <v/>
      </c>
      <c r="BB37" s="9" t="str">
        <f t="shared" si="21"/>
        <v/>
      </c>
      <c r="BC37" s="10" t="str">
        <f>IF(BB37="","",VLOOKUP(WEEKDAY(DATE($C$2,MONTH(BB$5),BB37),2),Tables!$A$2:$B$8,2,FALSE))</f>
        <v/>
      </c>
      <c r="BD37" s="22"/>
      <c r="BE37" s="4"/>
      <c r="BF37" s="13" t="str">
        <f>IF(BG37="","",IF(OR(AND(Paramètre!$B$3="Dimanche",WEEKDAY(DATE($C$2,MONTH(BG$5),BG37),2)=3),AND(Paramètre!$B$3&lt;&gt;"Dimanche",WEEKDAY(DATE($C$2,MONTH(BG$5),BG37),2)=4)),WEEKNUM(DATE($C$2,MONTH(BG$5),BG37)),""))</f>
        <v/>
      </c>
      <c r="BG37" s="9">
        <f t="shared" si="22"/>
        <v>31</v>
      </c>
      <c r="BH37" s="10" t="str">
        <f>IF(BG37="","",VLOOKUP(WEEKDAY(DATE($C$2,MONTH(BG$5),BG37),2),Tables!$A$2:$B$8,2,FALSE))</f>
        <v>M</v>
      </c>
      <c r="BI37" s="22"/>
      <c r="BJ37" s="4"/>
    </row>
    <row r="38" spans="1:63" ht="7.5" customHeight="1" x14ac:dyDescent="0.25">
      <c r="B38" s="4"/>
      <c r="C38" s="7"/>
      <c r="D38" s="7"/>
      <c r="E38" s="7"/>
      <c r="F38" s="7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</row>
    <row r="39" spans="1:63" s="4" customFormat="1" x14ac:dyDescent="0.25">
      <c r="A39" s="15"/>
      <c r="C39" s="16" t="s">
        <v>29</v>
      </c>
      <c r="D39" s="16"/>
      <c r="E39" s="16"/>
      <c r="F39" s="16"/>
      <c r="H39" s="17" t="s">
        <v>27</v>
      </c>
      <c r="I39" s="17"/>
      <c r="J39" s="17"/>
      <c r="K39" s="17"/>
      <c r="BK39" s="15"/>
    </row>
    <row r="40" spans="1:63" s="4" customFormat="1" ht="7.5" customHeight="1" x14ac:dyDescent="0.25">
      <c r="A40" s="15"/>
      <c r="BK40" s="15"/>
    </row>
    <row r="41" spans="1:63" s="15" customFormat="1" ht="3.75" customHeight="1" x14ac:dyDescent="0.25"/>
    <row r="42" spans="1:63" ht="15" hidden="1" customHeight="1" x14ac:dyDescent="0.25"/>
    <row r="43" spans="1:63" ht="15" hidden="1" customHeight="1" x14ac:dyDescent="0.25"/>
    <row r="44" spans="1:63" ht="15" hidden="1" customHeight="1" x14ac:dyDescent="0.25"/>
    <row r="45" spans="1:63" ht="15" hidden="1" customHeight="1" x14ac:dyDescent="0.25"/>
    <row r="46" spans="1:63" ht="15" hidden="1" customHeight="1" x14ac:dyDescent="0.25"/>
    <row r="47" spans="1:63" ht="15" hidden="1" customHeight="1" x14ac:dyDescent="0.25"/>
    <row r="48" spans="1:63" ht="15" hidden="1" customHeight="1" x14ac:dyDescent="0.25"/>
    <row r="49" ht="15" hidden="1" customHeight="1" x14ac:dyDescent="0.25"/>
  </sheetData>
  <sheetProtection sheet="1" objects="1" scenarios="1" selectLockedCells="1"/>
  <mergeCells count="27">
    <mergeCell ref="C2:BI4"/>
    <mergeCell ref="AH5:AJ5"/>
    <mergeCell ref="AM5:AO5"/>
    <mergeCell ref="AR5:AT5"/>
    <mergeCell ref="AW5:AY5"/>
    <mergeCell ref="BB5:BD5"/>
    <mergeCell ref="BG5:BI5"/>
    <mergeCell ref="D5:F5"/>
    <mergeCell ref="I5:K5"/>
    <mergeCell ref="N5:P5"/>
    <mergeCell ref="S5:U5"/>
    <mergeCell ref="X5:Z5"/>
    <mergeCell ref="AC5:AE5"/>
    <mergeCell ref="AV6:AY6"/>
    <mergeCell ref="BA6:BD6"/>
    <mergeCell ref="BF6:BI6"/>
    <mergeCell ref="C6:F6"/>
    <mergeCell ref="H6:K6"/>
    <mergeCell ref="M6:P6"/>
    <mergeCell ref="R6:U6"/>
    <mergeCell ref="W6:Z6"/>
    <mergeCell ref="AB6:AE6"/>
    <mergeCell ref="C39:F39"/>
    <mergeCell ref="H39:K39"/>
    <mergeCell ref="AG6:AJ6"/>
    <mergeCell ref="AL6:AO6"/>
    <mergeCell ref="AQ6:AT6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5" orientation="landscape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9" id="{63A879C4-803D-49EE-ABEF-9FE82C4E4BE8}">
            <xm:f>IF(Paramètre!$B$4="Court",TRUE,FALSE)</xm:f>
            <x14:dxf>
              <font>
                <b/>
                <i val="0"/>
              </font>
              <numFmt numFmtId="165" formatCode="mmm"/>
            </x14:dxf>
          </x14:cfRule>
          <xm:sqref>D5:F5</xm:sqref>
        </x14:conditionalFormatting>
        <x14:conditionalFormatting xmlns:xm="http://schemas.microsoft.com/office/excel/2006/main">
          <x14:cfRule type="expression" priority="70" id="{50D75DF2-631E-45F8-853A-95204A42C5EA}">
            <xm:f>IF(AND(E7="D",Paramètre!$B$3="Dimanche"),TRUE,FALSE)</xm:f>
            <x14:dxf>
              <border>
                <top style="thin">
                  <color rgb="FFB3B3FF"/>
                </top>
                <vertical/>
                <horizontal/>
              </border>
            </x14:dxf>
          </x14:cfRule>
          <x14:cfRule type="expression" priority="71" id="{0E0423C3-C4D0-4F67-804A-C0F3C71E8066}">
            <xm:f>IF(AND(E7="S",Paramètre!$B$3="Dimanche"),TRUE,FALSE)</xm:f>
            <x14:dxf>
              <border>
                <bottom style="thin">
                  <color rgb="FFB3B3FF"/>
                </bottom>
                <vertical/>
                <horizontal/>
              </border>
            </x14:dxf>
          </x14:cfRule>
          <x14:cfRule type="expression" priority="72" id="{437BA8B8-5E22-4E06-95A7-04DCDE841D67}">
            <xm:f>IF(AND(E7="D",Paramètre!$B$3&lt;&gt;"Dimanche"),TRUE,FALSE)</xm:f>
            <x14:dxf>
              <border>
                <bottom style="thin">
                  <color rgb="FFB3B3FF"/>
                </bottom>
                <vertical/>
                <horizontal/>
              </border>
            </x14:dxf>
          </x14:cfRule>
          <x14:cfRule type="expression" priority="73" id="{20DE6414-0E3A-4F6B-8561-4AD546D32645}">
            <xm:f>IF(AND(E7="L",Paramètre!$B$3&lt;&gt;"Dimanche"),TRUE,FALSE)</xm:f>
            <x14:dxf>
              <border>
                <top style="thin">
                  <color rgb="FFB3B3FF"/>
                </top>
                <vertical/>
                <horizontal/>
              </border>
            </x14:dxf>
          </x14:cfRule>
          <xm:sqref>C7:C37</xm:sqref>
        </x14:conditionalFormatting>
        <x14:conditionalFormatting xmlns:xm="http://schemas.microsoft.com/office/excel/2006/main">
          <x14:cfRule type="expression" priority="54" stopIfTrue="1" id="{3902526C-DC2D-4BC1-96A0-3DE325CCC00B}">
            <xm:f>IF(VLOOKUP(WEEKDAY(DATE($C$2,MONTH(D$5),D7),2),Tables!$A$2:$C$8,3,FALSE)="N",TRUE,FALSE)</xm:f>
            <x14:dxf>
              <fill>
                <patternFill>
                  <bgColor theme="3" tint="0.79998168889431442"/>
                </patternFill>
              </fill>
            </x14:dxf>
          </x14:cfRule>
          <x14:cfRule type="expression" priority="69" id="{1B166333-77B9-4569-A369-4F6629DD4FD5}">
            <xm:f>IF(COUNTIF(Tables!$E:$E,DATE($C$2,MONTH(D$5),D7))&gt;0,TRUE,FALSE)</xm:f>
            <x14:dxf>
              <font>
                <color theme="0"/>
              </font>
              <fill>
                <patternFill>
                  <bgColor theme="3" tint="-0.24994659260841701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expression" priority="53" stopIfTrue="1" id="{18BFCF94-79F9-4973-97EF-2A86F0BB98CE}">
            <xm:f>IF(VLOOKUP(WEEKDAY(DATE($C$2,MONTH(D$5),D7),2),Tables!$A$2:$C$8,3,FALSE)="N",TRUE,FALSE)</xm:f>
            <x14:dxf>
              <fill>
                <patternFill>
                  <bgColor theme="3" tint="0.79998168889431442"/>
                </patternFill>
              </fill>
            </x14:dxf>
          </x14:cfRule>
          <x14:cfRule type="expression" priority="68" id="{D5F32163-98E8-4FF6-84B0-05A198D3B90F}">
            <xm:f>IF(COUNTIF(Tables!$E:$E,DATE($C$2,MONTH(D$5),D7))&gt;0,TRUE,FALSE)</xm:f>
            <x14:dxf>
              <font>
                <color theme="0"/>
              </font>
              <fill>
                <patternFill>
                  <bgColor theme="3" tint="-0.24994659260841701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expression" priority="52" id="{6069156B-66B4-4010-B668-BE98E584405B}">
            <xm:f>IF(COUNTIF(Tables!$E:$E,DATE($C$2,MONTH(D$5),D7))&gt;0,TRUE,FALSE)</xm:f>
            <x14:dxf>
              <font>
                <color theme="0"/>
              </font>
              <fill>
                <patternFill>
                  <bgColor theme="3" tint="-0.24994659260841701"/>
                </patternFill>
              </fill>
            </x14:dxf>
          </x14:cfRule>
          <x14:cfRule type="expression" priority="67" id="{7D352B16-E67D-43F2-9BE1-F5BC440DB3F5}">
            <xm:f>IF(VLOOKUP(WEEKDAY(DATE($C$2,MONTH(D$5),D7),2),Tables!$A$2:$C$8,3,FALSE)="N",TRUE,FALSE)</xm:f>
            <x14:dxf>
              <fill>
                <patternFill>
                  <bgColor theme="3" tint="0.79998168889431442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expression" priority="36" stopIfTrue="1" id="{68E7FA07-8494-465B-AD64-78826B32C34F}">
            <xm:f>IF(VLOOKUP(WEEKDAY(DATE($C$2,MONTH(D$5),D8),2),Tables!$A$2:$C$8,3,FALSE)="N",TRUE,FALSE)</xm:f>
            <x14:dxf>
              <fill>
                <patternFill>
                  <bgColor theme="3" tint="0.79998168889431442"/>
                </patternFill>
              </fill>
            </x14:dxf>
          </x14:cfRule>
          <x14:cfRule type="expression" priority="39" id="{4A4301A5-3D48-4CC2-8039-79E1F12F212D}">
            <xm:f>IF(COUNTIF(Tables!$E:$E,DATE($C$2,MONTH(D$5),D8))&gt;0,TRUE,FALSE)</xm:f>
            <x14:dxf>
              <font>
                <color theme="0"/>
              </font>
              <fill>
                <patternFill>
                  <bgColor theme="3" tint="-0.24994659260841701"/>
                </patternFill>
              </fill>
            </x14:dxf>
          </x14:cfRule>
          <xm:sqref>D8:D37</xm:sqref>
        </x14:conditionalFormatting>
        <x14:conditionalFormatting xmlns:xm="http://schemas.microsoft.com/office/excel/2006/main">
          <x14:cfRule type="expression" priority="35" stopIfTrue="1" id="{20270D14-850D-4C27-844B-BD1F3B87F7E8}">
            <xm:f>IF(VLOOKUP(WEEKDAY(DATE($C$2,MONTH(D$5),D8),2),Tables!$A$2:$C$8,3,FALSE)="N",TRUE,FALSE)</xm:f>
            <x14:dxf>
              <fill>
                <patternFill>
                  <bgColor theme="3" tint="0.79998168889431442"/>
                </patternFill>
              </fill>
            </x14:dxf>
          </x14:cfRule>
          <x14:cfRule type="expression" priority="38" id="{8197E6E6-69E3-4B2D-AF49-91302A7D8A1F}">
            <xm:f>IF(COUNTIF(Tables!$E:$E,DATE($C$2,MONTH(D$5),D8))&gt;0,TRUE,FALSE)</xm:f>
            <x14:dxf>
              <font>
                <color theme="0"/>
              </font>
              <fill>
                <patternFill>
                  <bgColor theme="3" tint="-0.24994659260841701"/>
                </patternFill>
              </fill>
            </x14:dxf>
          </x14:cfRule>
          <xm:sqref>E8:E37</xm:sqref>
        </x14:conditionalFormatting>
        <x14:conditionalFormatting xmlns:xm="http://schemas.microsoft.com/office/excel/2006/main">
          <x14:cfRule type="expression" priority="34" id="{A05C1D35-CDD3-42B9-890B-578479BB3FE2}">
            <xm:f>IF(COUNTIF(Tables!$E:$E,DATE($C$2,MONTH(D$5),D8))&gt;0,TRUE,FALSE)</xm:f>
            <x14:dxf>
              <font>
                <color theme="0"/>
              </font>
              <fill>
                <patternFill>
                  <bgColor theme="3" tint="-0.24994659260841701"/>
                </patternFill>
              </fill>
            </x14:dxf>
          </x14:cfRule>
          <x14:cfRule type="expression" priority="37" id="{47134B48-5561-443D-B85F-9C31DB0B13DC}">
            <xm:f>IF(VLOOKUP(WEEKDAY(DATE($C$2,MONTH(D$5),D8),2),Tables!$A$2:$C$8,3,FALSE)="N",TRUE,FALSE)</xm:f>
            <x14:dxf>
              <fill>
                <patternFill>
                  <bgColor theme="3" tint="0.79998168889431442"/>
                </patternFill>
              </fill>
            </x14:dxf>
          </x14:cfRule>
          <xm:sqref>F8:F37</xm:sqref>
        </x14:conditionalFormatting>
        <x14:conditionalFormatting xmlns:xm="http://schemas.microsoft.com/office/excel/2006/main">
          <x14:cfRule type="expression" priority="33" id="{A7269B52-50F8-480C-A32C-3F4E681972B3}">
            <xm:f>IF(Paramètre!$B$4="Court",TRUE,FALSE)</xm:f>
            <x14:dxf>
              <font>
                <b/>
                <i val="0"/>
              </font>
              <numFmt numFmtId="165" formatCode="mmm"/>
            </x14:dxf>
          </x14:cfRule>
          <xm:sqref>I5:K5 N5:P5 S5:U5 X5:Z5 AC5:AE5 AH5:AJ5 AM5:AO5 AR5:AT5 AW5:AY5 BB5:BD5 BG5:BI5</xm:sqref>
        </x14:conditionalFormatting>
        <x14:conditionalFormatting xmlns:xm="http://schemas.microsoft.com/office/excel/2006/main">
          <x14:cfRule type="expression" priority="13" id="{0E675961-9E36-4C29-A606-1840FDE7E44D}">
            <xm:f>IF(AND(J7="D",Paramètre!$B$3="Dimanche"),TRUE,FALSE)</xm:f>
            <x14:dxf>
              <border>
                <top style="thin">
                  <color rgb="FFB3B3FF"/>
                </top>
                <vertical/>
                <horizontal/>
              </border>
            </x14:dxf>
          </x14:cfRule>
          <x14:cfRule type="expression" priority="14" id="{D13FF873-6B71-4853-869A-54DD7CCA5CB6}">
            <xm:f>IF(AND(J7="S",Paramètre!$B$3="Dimanche"),TRUE,FALSE)</xm:f>
            <x14:dxf>
              <border>
                <bottom style="thin">
                  <color rgb="FFB3B3FF"/>
                </bottom>
                <vertical/>
                <horizontal/>
              </border>
            </x14:dxf>
          </x14:cfRule>
          <x14:cfRule type="expression" priority="15" id="{E99BD719-9555-4DCC-91E1-4D5A4D083843}">
            <xm:f>IF(AND(J7="D",Paramètre!$B$3&lt;&gt;"Dimanche"),TRUE,FALSE)</xm:f>
            <x14:dxf>
              <border>
                <bottom style="thin">
                  <color rgb="FFB3B3FF"/>
                </bottom>
                <vertical/>
                <horizontal/>
              </border>
            </x14:dxf>
          </x14:cfRule>
          <x14:cfRule type="expression" priority="16" id="{6DBDD1F6-1F9C-4AA5-8BD9-FA6F4CEFCD07}">
            <xm:f>IF(AND(J7="L",Paramètre!$B$3&lt;&gt;"Dimanche"),TRUE,FALSE)</xm:f>
            <x14:dxf>
              <border>
                <top style="thin">
                  <color rgb="FFB3B3FF"/>
                </top>
                <vertical/>
                <horizontal/>
              </border>
            </x14:dxf>
          </x14:cfRule>
          <xm:sqref>H7:H37 M7:M37 R7:R37 W7:W37 AB7:AB37 AG7:AG37 AL7:AL37 AQ7:AQ37 AV7:AV37 BA7:BA37 BF7:BF37</xm:sqref>
        </x14:conditionalFormatting>
        <x14:conditionalFormatting xmlns:xm="http://schemas.microsoft.com/office/excel/2006/main">
          <x14:cfRule type="expression" priority="9" stopIfTrue="1" id="{A842D30A-AD7C-4EC7-B488-46352D2BE134}">
            <xm:f>IF(VLOOKUP(WEEKDAY(DATE($C$2,MONTH(I$5),I7),2),Tables!$A$2:$C$8,3,FALSE)="N",TRUE,FALSE)</xm:f>
            <x14:dxf>
              <fill>
                <patternFill>
                  <bgColor theme="3" tint="0.79998168889431442"/>
                </patternFill>
              </fill>
            </x14:dxf>
          </x14:cfRule>
          <x14:cfRule type="expression" priority="12" id="{7109BE56-7A08-4120-A91B-D1719AEF0ABD}">
            <xm:f>IF(COUNTIF(Tables!$E:$E,DATE($C$2,MONTH(I$5),I7))&gt;0,TRUE,FALSE)</xm:f>
            <x14:dxf>
              <font>
                <color theme="0"/>
              </font>
              <fill>
                <patternFill>
                  <bgColor theme="3" tint="-0.24994659260841701"/>
                </patternFill>
              </fill>
            </x14:dxf>
          </x14:cfRule>
          <xm:sqref>I7 N7 S7 X7 AC7 AH7 AM7 AR7 AW7 BB7 BG7</xm:sqref>
        </x14:conditionalFormatting>
        <x14:conditionalFormatting xmlns:xm="http://schemas.microsoft.com/office/excel/2006/main">
          <x14:cfRule type="expression" priority="8" stopIfTrue="1" id="{34C8CF3A-A9B5-4B42-8A8F-C2BEE6141E11}">
            <xm:f>IF(VLOOKUP(WEEKDAY(DATE($C$2,MONTH(I$5),I7),2),Tables!$A$2:$C$8,3,FALSE)="N",TRUE,FALSE)</xm:f>
            <x14:dxf>
              <fill>
                <patternFill>
                  <bgColor theme="3" tint="0.79998168889431442"/>
                </patternFill>
              </fill>
            </x14:dxf>
          </x14:cfRule>
          <x14:cfRule type="expression" priority="11" id="{56AE89B0-00D3-4CB7-8C76-3BFC3BC2ECC5}">
            <xm:f>IF(COUNTIF(Tables!$E:$E,DATE($C$2,MONTH(I$5),I7))&gt;0,TRUE,FALSE)</xm:f>
            <x14:dxf>
              <font>
                <color theme="0"/>
              </font>
              <fill>
                <patternFill>
                  <bgColor theme="3" tint="-0.24994659260841701"/>
                </patternFill>
              </fill>
            </x14:dxf>
          </x14:cfRule>
          <xm:sqref>J7 O7 T7 Y7 AD7 AI7 AN7 AS7 AX7 BC7 BH7</xm:sqref>
        </x14:conditionalFormatting>
        <x14:conditionalFormatting xmlns:xm="http://schemas.microsoft.com/office/excel/2006/main">
          <x14:cfRule type="expression" priority="7" id="{872064C8-50AC-4CF5-938B-30B9396A86CF}">
            <xm:f>IF(COUNTIF(Tables!$E:$E,DATE($C$2,MONTH(I$5),I7))&gt;0,TRUE,FALSE)</xm:f>
            <x14:dxf>
              <font>
                <color theme="0"/>
              </font>
              <fill>
                <patternFill>
                  <bgColor theme="3" tint="-0.24994659260841701"/>
                </patternFill>
              </fill>
            </x14:dxf>
          </x14:cfRule>
          <x14:cfRule type="expression" priority="10" id="{E2CDD35C-3AAE-453F-B24A-AFF49C4F7DFB}">
            <xm:f>IF(VLOOKUP(WEEKDAY(DATE($C$2,MONTH(I$5),I7),2),Tables!$A$2:$C$8,3,FALSE)="N",TRUE,FALSE)</xm:f>
            <x14:dxf>
              <fill>
                <patternFill>
                  <bgColor theme="3" tint="0.79998168889431442"/>
                </patternFill>
              </fill>
            </x14:dxf>
          </x14:cfRule>
          <xm:sqref>K7 P7 U7 Z7 AE7 AJ7 AO7 AT7 AY7 BD7 BI7</xm:sqref>
        </x14:conditionalFormatting>
        <x14:conditionalFormatting xmlns:xm="http://schemas.microsoft.com/office/excel/2006/main">
          <x14:cfRule type="expression" priority="3" stopIfTrue="1" id="{94A187A7-2612-4B72-AD4E-52E60E3E2877}">
            <xm:f>IF(VLOOKUP(WEEKDAY(DATE($C$2,MONTH(I$5),I8),2),Tables!$A$2:$C$8,3,FALSE)="N",TRUE,FALSE)</xm:f>
            <x14:dxf>
              <fill>
                <patternFill>
                  <bgColor theme="3" tint="0.79998168889431442"/>
                </patternFill>
              </fill>
            </x14:dxf>
          </x14:cfRule>
          <x14:cfRule type="expression" priority="6" id="{427AC73B-B2A1-4DA4-AC6B-A161339B112E}">
            <xm:f>IF(COUNTIF(Tables!$E:$E,DATE($C$2,MONTH(I$5),I8))&gt;0,TRUE,FALSE)</xm:f>
            <x14:dxf>
              <font>
                <color theme="0"/>
              </font>
              <fill>
                <patternFill>
                  <bgColor theme="3" tint="-0.24994659260841701"/>
                </patternFill>
              </fill>
            </x14:dxf>
          </x14:cfRule>
          <xm:sqref>I8:I37 N8:N37 S8:S37 X8:X37 AC8:AC37 AH8:AH37 AM8:AM37 AR8:AR37 AW8:AW37 BB8:BB37 BG8:BG37</xm:sqref>
        </x14:conditionalFormatting>
        <x14:conditionalFormatting xmlns:xm="http://schemas.microsoft.com/office/excel/2006/main">
          <x14:cfRule type="expression" priority="2" stopIfTrue="1" id="{F1F8175F-7BBA-4934-A740-CED8BE5D8CD4}">
            <xm:f>IF(VLOOKUP(WEEKDAY(DATE($C$2,MONTH(I$5),I8),2),Tables!$A$2:$C$8,3,FALSE)="N",TRUE,FALSE)</xm:f>
            <x14:dxf>
              <fill>
                <patternFill>
                  <bgColor theme="3" tint="0.79998168889431442"/>
                </patternFill>
              </fill>
            </x14:dxf>
          </x14:cfRule>
          <x14:cfRule type="expression" priority="5" id="{E440D2E1-7777-4F48-8728-54A4999E52EB}">
            <xm:f>IF(COUNTIF(Tables!$E:$E,DATE($C$2,MONTH(I$5),I8))&gt;0,TRUE,FALSE)</xm:f>
            <x14:dxf>
              <font>
                <color theme="0"/>
              </font>
              <fill>
                <patternFill>
                  <bgColor theme="3" tint="-0.24994659260841701"/>
                </patternFill>
              </fill>
            </x14:dxf>
          </x14:cfRule>
          <xm:sqref>J8:J37 O8:O37 T8:T37 Y8:Y37 AD8:AD37 AI8:AI37 AN8:AN37 AS8:AS37 AX8:AX37 BC8:BC37 BH8:BH37</xm:sqref>
        </x14:conditionalFormatting>
        <x14:conditionalFormatting xmlns:xm="http://schemas.microsoft.com/office/excel/2006/main">
          <x14:cfRule type="expression" priority="1" id="{265335F2-9FF1-4B58-8E13-EAEEB12B071A}">
            <xm:f>IF(COUNTIF(Tables!$E:$E,DATE($C$2,MONTH(I$5),I8))&gt;0,TRUE,FALSE)</xm:f>
            <x14:dxf>
              <font>
                <color theme="0"/>
              </font>
              <fill>
                <patternFill>
                  <bgColor theme="3" tint="-0.24994659260841701"/>
                </patternFill>
              </fill>
            </x14:dxf>
          </x14:cfRule>
          <x14:cfRule type="expression" priority="4" id="{D6F54CB5-2228-4D0B-AC18-BAD778F754CB}">
            <xm:f>IF(VLOOKUP(WEEKDAY(DATE($C$2,MONTH(I$5),I8),2),Tables!$A$2:$C$8,3,FALSE)="N",TRUE,FALSE)</xm:f>
            <x14:dxf>
              <fill>
                <patternFill>
                  <bgColor theme="3" tint="0.79998168889431442"/>
                </patternFill>
              </fill>
            </x14:dxf>
          </x14:cfRule>
          <xm:sqref>K8:K37 P8:P37 U8:U37 Z8:Z37 AE8:AE37 AJ8:AJ37 AO8:AO37 AT8:AT37 AY8:AY37 BD8:BD37 BI8:BI37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A36" sqref="A36"/>
    </sheetView>
  </sheetViews>
  <sheetFormatPr baseColWidth="10" defaultColWidth="0" defaultRowHeight="15" zeroHeight="1" x14ac:dyDescent="0.25"/>
  <cols>
    <col min="1" max="1" width="25.140625" bestFit="1" customWidth="1"/>
    <col min="2" max="2" width="11.42578125" customWidth="1"/>
    <col min="3" max="3" width="5.7109375" customWidth="1"/>
    <col min="4" max="4" width="27.5703125" bestFit="1" customWidth="1"/>
    <col min="5" max="5" width="11.42578125" customWidth="1"/>
    <col min="6" max="6" width="5" customWidth="1"/>
    <col min="7" max="8" width="11.140625" style="1" customWidth="1"/>
    <col min="9" max="16384" width="11.42578125" hidden="1"/>
  </cols>
  <sheetData>
    <row r="1" spans="1:8" x14ac:dyDescent="0.25">
      <c r="A1" s="21" t="s">
        <v>7</v>
      </c>
      <c r="B1" s="21"/>
      <c r="D1" s="21" t="s">
        <v>13</v>
      </c>
      <c r="E1" s="21"/>
      <c r="G1" s="21" t="s">
        <v>22</v>
      </c>
      <c r="H1" s="21"/>
    </row>
    <row r="2" spans="1:8" x14ac:dyDescent="0.25">
      <c r="A2" s="2" t="s">
        <v>8</v>
      </c>
      <c r="B2" s="2" t="s">
        <v>9</v>
      </c>
      <c r="D2" s="2" t="s">
        <v>10</v>
      </c>
      <c r="E2" s="2" t="s">
        <v>20</v>
      </c>
      <c r="G2" s="14" t="s">
        <v>23</v>
      </c>
      <c r="H2" s="14" t="s">
        <v>24</v>
      </c>
    </row>
    <row r="3" spans="1:8" x14ac:dyDescent="0.25">
      <c r="A3" s="2" t="s">
        <v>6</v>
      </c>
      <c r="B3" s="2" t="s">
        <v>10</v>
      </c>
      <c r="D3" s="2" t="s">
        <v>14</v>
      </c>
      <c r="E3" s="2" t="s">
        <v>20</v>
      </c>
      <c r="G3" s="14">
        <v>1</v>
      </c>
      <c r="H3" s="14">
        <v>1</v>
      </c>
    </row>
    <row r="4" spans="1:8" x14ac:dyDescent="0.25">
      <c r="A4" s="2" t="s">
        <v>11</v>
      </c>
      <c r="B4" s="2" t="s">
        <v>12</v>
      </c>
      <c r="D4" s="2" t="s">
        <v>15</v>
      </c>
      <c r="E4" s="2" t="s">
        <v>20</v>
      </c>
      <c r="G4" s="14">
        <v>2</v>
      </c>
      <c r="H4" s="14">
        <v>1</v>
      </c>
    </row>
    <row r="5" spans="1:8" x14ac:dyDescent="0.25">
      <c r="A5" s="2" t="s">
        <v>30</v>
      </c>
      <c r="B5" s="2">
        <v>2014</v>
      </c>
      <c r="D5" s="2" t="s">
        <v>16</v>
      </c>
      <c r="E5" s="2" t="s">
        <v>20</v>
      </c>
      <c r="G5" s="14">
        <v>18</v>
      </c>
      <c r="H5" s="14">
        <v>4</v>
      </c>
    </row>
    <row r="6" spans="1:8" x14ac:dyDescent="0.25">
      <c r="D6" s="2" t="s">
        <v>17</v>
      </c>
      <c r="E6" s="2" t="s">
        <v>20</v>
      </c>
      <c r="G6" s="14">
        <v>21</v>
      </c>
      <c r="H6" s="14">
        <v>4</v>
      </c>
    </row>
    <row r="7" spans="1:8" x14ac:dyDescent="0.25">
      <c r="D7" s="2" t="s">
        <v>18</v>
      </c>
      <c r="E7" s="2" t="s">
        <v>21</v>
      </c>
      <c r="G7" s="14">
        <v>29</v>
      </c>
      <c r="H7" s="14">
        <v>5</v>
      </c>
    </row>
    <row r="8" spans="1:8" x14ac:dyDescent="0.25">
      <c r="D8" s="2" t="s">
        <v>19</v>
      </c>
      <c r="E8" s="2" t="s">
        <v>21</v>
      </c>
      <c r="G8" s="14">
        <v>9</v>
      </c>
      <c r="H8" s="14">
        <v>6</v>
      </c>
    </row>
    <row r="9" spans="1:8" x14ac:dyDescent="0.25">
      <c r="G9" s="14">
        <v>1</v>
      </c>
      <c r="H9" s="14">
        <v>8</v>
      </c>
    </row>
    <row r="10" spans="1:8" x14ac:dyDescent="0.25">
      <c r="G10" s="14">
        <v>25</v>
      </c>
      <c r="H10" s="14">
        <v>12</v>
      </c>
    </row>
    <row r="11" spans="1:8" x14ac:dyDescent="0.25">
      <c r="G11" s="14">
        <v>26</v>
      </c>
      <c r="H11" s="14">
        <v>12</v>
      </c>
    </row>
    <row r="12" spans="1:8" x14ac:dyDescent="0.25">
      <c r="G12" s="14"/>
      <c r="H12" s="14"/>
    </row>
    <row r="13" spans="1:8" x14ac:dyDescent="0.25">
      <c r="G13" s="14"/>
      <c r="H13" s="14"/>
    </row>
    <row r="14" spans="1:8" x14ac:dyDescent="0.25">
      <c r="G14" s="14"/>
      <c r="H14" s="14"/>
    </row>
    <row r="15" spans="1:8" x14ac:dyDescent="0.25">
      <c r="G15" s="14"/>
      <c r="H15" s="14"/>
    </row>
    <row r="16" spans="1:8" x14ac:dyDescent="0.25">
      <c r="G16" s="14"/>
      <c r="H16" s="14"/>
    </row>
    <row r="17" spans="7:8" x14ac:dyDescent="0.25">
      <c r="G17" s="14"/>
      <c r="H17" s="14"/>
    </row>
    <row r="18" spans="7:8" x14ac:dyDescent="0.25">
      <c r="G18" s="14"/>
      <c r="H18" s="14"/>
    </row>
    <row r="19" spans="7:8" x14ac:dyDescent="0.25">
      <c r="G19" s="14"/>
      <c r="H19" s="14"/>
    </row>
    <row r="20" spans="7:8" x14ac:dyDescent="0.25">
      <c r="G20" s="14"/>
      <c r="H20" s="14"/>
    </row>
    <row r="21" spans="7:8" x14ac:dyDescent="0.25">
      <c r="G21" s="14"/>
      <c r="H21" s="14"/>
    </row>
    <row r="22" spans="7:8" x14ac:dyDescent="0.25">
      <c r="G22" s="14"/>
      <c r="H22" s="14"/>
    </row>
    <row r="23" spans="7:8" x14ac:dyDescent="0.25">
      <c r="G23" s="14"/>
      <c r="H23" s="14"/>
    </row>
    <row r="24" spans="7:8" x14ac:dyDescent="0.25">
      <c r="G24" s="14"/>
      <c r="H24" s="14"/>
    </row>
    <row r="25" spans="7:8" x14ac:dyDescent="0.25">
      <c r="G25" s="14"/>
      <c r="H25" s="14"/>
    </row>
    <row r="26" spans="7:8" x14ac:dyDescent="0.25">
      <c r="G26" s="14"/>
      <c r="H26" s="14"/>
    </row>
    <row r="27" spans="7:8" x14ac:dyDescent="0.25">
      <c r="G27" s="14"/>
      <c r="H27" s="14"/>
    </row>
    <row r="28" spans="7:8" x14ac:dyDescent="0.25">
      <c r="G28" s="14"/>
      <c r="H28" s="14"/>
    </row>
    <row r="29" spans="7:8" x14ac:dyDescent="0.25">
      <c r="G29" s="14"/>
      <c r="H29" s="14"/>
    </row>
    <row r="30" spans="7:8" x14ac:dyDescent="0.25">
      <c r="G30" s="14"/>
      <c r="H30" s="14"/>
    </row>
    <row r="31" spans="7:8" x14ac:dyDescent="0.25">
      <c r="G31" s="14"/>
      <c r="H31" s="14"/>
    </row>
    <row r="32" spans="7:8" x14ac:dyDescent="0.25">
      <c r="G32" s="14"/>
      <c r="H32" s="14"/>
    </row>
    <row r="33" spans="7:8" x14ac:dyDescent="0.25">
      <c r="G33" s="14"/>
      <c r="H33" s="14"/>
    </row>
    <row r="34" spans="7:8" x14ac:dyDescent="0.25">
      <c r="G34" s="14"/>
      <c r="H34" s="14"/>
    </row>
    <row r="35" spans="7:8" x14ac:dyDescent="0.25">
      <c r="G35" s="14"/>
      <c r="H35" s="14"/>
    </row>
    <row r="36" spans="7:8" x14ac:dyDescent="0.25">
      <c r="G36" s="14"/>
      <c r="H36" s="14"/>
    </row>
    <row r="37" spans="7:8" x14ac:dyDescent="0.25">
      <c r="G37" s="14"/>
      <c r="H37" s="14"/>
    </row>
    <row r="38" spans="7:8" x14ac:dyDescent="0.25">
      <c r="G38" s="14"/>
      <c r="H38" s="14"/>
    </row>
    <row r="39" spans="7:8" x14ac:dyDescent="0.25">
      <c r="G39" s="14"/>
      <c r="H39" s="14"/>
    </row>
    <row r="40" spans="7:8" x14ac:dyDescent="0.25">
      <c r="G40" s="14"/>
      <c r="H40" s="14"/>
    </row>
    <row r="41" spans="7:8" x14ac:dyDescent="0.25">
      <c r="G41" s="14"/>
      <c r="H41" s="14"/>
    </row>
    <row r="42" spans="7:8" x14ac:dyDescent="0.25">
      <c r="G42" s="14"/>
      <c r="H42" s="14"/>
    </row>
  </sheetData>
  <mergeCells count="3">
    <mergeCell ref="A1:B1"/>
    <mergeCell ref="D1:E1"/>
    <mergeCell ref="G1:H1"/>
  </mergeCells>
  <dataValidations count="2">
    <dataValidation type="list" allowBlank="1" showInputMessage="1" showErrorMessage="1" sqref="B3">
      <formula1>"Lundi,Dimanche"</formula1>
    </dataValidation>
    <dataValidation type="list" allowBlank="1" showInputMessage="1" showErrorMessage="1" sqref="B4">
      <formula1>"Court,Complet"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Tables!$G$2:$G$3</xm:f>
          </x14:formula1>
          <xm:sqref>E2:E8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E2" sqref="E2"/>
    </sheetView>
  </sheetViews>
  <sheetFormatPr baseColWidth="10" defaultRowHeight="15" x14ac:dyDescent="0.25"/>
  <sheetData>
    <row r="1" spans="1:7" x14ac:dyDescent="0.25">
      <c r="A1" s="21" t="s">
        <v>25</v>
      </c>
      <c r="B1" s="21"/>
      <c r="C1" s="21"/>
      <c r="E1" s="2" t="s">
        <v>28</v>
      </c>
      <c r="G1" s="2" t="s">
        <v>26</v>
      </c>
    </row>
    <row r="2" spans="1:7" x14ac:dyDescent="0.25">
      <c r="A2" s="2">
        <v>1</v>
      </c>
      <c r="B2" s="2" t="s">
        <v>0</v>
      </c>
      <c r="C2" s="2" t="str">
        <f>IF(Paramètre!E2=Tables!$G$3,"N","O")</f>
        <v>O</v>
      </c>
      <c r="E2" s="3">
        <f>IF(AND(ISNUMBER(Paramètre!G3)=TRUE,ISNUMBER(Paramètre!H3)=TRUE),DATE(Calendrier!$C$2,Paramètre!H3,Paramètre!G3),"")</f>
        <v>41640</v>
      </c>
      <c r="G2" s="2" t="s">
        <v>20</v>
      </c>
    </row>
    <row r="3" spans="1:7" x14ac:dyDescent="0.25">
      <c r="A3" s="2">
        <v>2</v>
      </c>
      <c r="B3" s="2" t="s">
        <v>1</v>
      </c>
      <c r="C3" s="2" t="str">
        <f>IF(Paramètre!E3=Tables!$G$3,"N","O")</f>
        <v>O</v>
      </c>
      <c r="E3" s="3">
        <f>IF(AND(ISNUMBER(Paramètre!G4)=TRUE,ISNUMBER(Paramètre!H4)=TRUE),DATE(Calendrier!$C$2,Paramètre!H4,Paramètre!G4),"")</f>
        <v>41641</v>
      </c>
      <c r="G3" s="2" t="s">
        <v>21</v>
      </c>
    </row>
    <row r="4" spans="1:7" x14ac:dyDescent="0.25">
      <c r="A4" s="2">
        <v>3</v>
      </c>
      <c r="B4" s="2" t="s">
        <v>1</v>
      </c>
      <c r="C4" s="2" t="str">
        <f>IF(Paramètre!E4=Tables!$G$3,"N","O")</f>
        <v>O</v>
      </c>
      <c r="E4" s="3">
        <f>IF(AND(ISNUMBER(Paramètre!G5)=TRUE,ISNUMBER(Paramètre!H5)=TRUE),DATE(Calendrier!$C$2,Paramètre!H5,Paramètre!G5),"")</f>
        <v>41747</v>
      </c>
    </row>
    <row r="5" spans="1:7" x14ac:dyDescent="0.25">
      <c r="A5" s="2">
        <v>4</v>
      </c>
      <c r="B5" s="2" t="s">
        <v>2</v>
      </c>
      <c r="C5" s="2" t="str">
        <f>IF(Paramètre!E5=Tables!$G$3,"N","O")</f>
        <v>O</v>
      </c>
      <c r="E5" s="3">
        <f>IF(AND(ISNUMBER(Paramètre!G6)=TRUE,ISNUMBER(Paramètre!H6)=TRUE),DATE(Calendrier!$C$2,Paramètre!H6,Paramètre!G6),"")</f>
        <v>41750</v>
      </c>
    </row>
    <row r="6" spans="1:7" x14ac:dyDescent="0.25">
      <c r="A6" s="2">
        <v>5</v>
      </c>
      <c r="B6" s="2" t="s">
        <v>3</v>
      </c>
      <c r="C6" s="2" t="str">
        <f>IF(Paramètre!E6=Tables!$G$3,"N","O")</f>
        <v>O</v>
      </c>
      <c r="E6" s="3">
        <f>IF(AND(ISNUMBER(Paramètre!G7)=TRUE,ISNUMBER(Paramètre!H7)=TRUE),DATE(Calendrier!$C$2,Paramètre!H7,Paramètre!G7),"")</f>
        <v>41788</v>
      </c>
    </row>
    <row r="7" spans="1:7" x14ac:dyDescent="0.25">
      <c r="A7" s="2">
        <v>6</v>
      </c>
      <c r="B7" s="2" t="s">
        <v>4</v>
      </c>
      <c r="C7" s="2" t="str">
        <f>IF(Paramètre!E7=Tables!$G$3,"N","O")</f>
        <v>N</v>
      </c>
      <c r="E7" s="3">
        <f>IF(AND(ISNUMBER(Paramètre!G8)=TRUE,ISNUMBER(Paramètre!H8)=TRUE),DATE(Calendrier!$C$2,Paramètre!H8,Paramètre!G8),"")</f>
        <v>41799</v>
      </c>
    </row>
    <row r="8" spans="1:7" x14ac:dyDescent="0.25">
      <c r="A8" s="2">
        <v>7</v>
      </c>
      <c r="B8" s="2" t="s">
        <v>5</v>
      </c>
      <c r="C8" s="2" t="str">
        <f>IF(Paramètre!E8=Tables!$G$3,"N","O")</f>
        <v>N</v>
      </c>
      <c r="E8" s="3">
        <f>IF(AND(ISNUMBER(Paramètre!G9)=TRUE,ISNUMBER(Paramètre!H9)=TRUE),DATE(Calendrier!$C$2,Paramètre!H9,Paramètre!G9),"")</f>
        <v>41852</v>
      </c>
    </row>
    <row r="9" spans="1:7" x14ac:dyDescent="0.25">
      <c r="E9" s="3">
        <f>IF(AND(ISNUMBER(Paramètre!G10)=TRUE,ISNUMBER(Paramètre!H10)=TRUE),DATE(Calendrier!$C$2,Paramètre!H10,Paramètre!G10),"")</f>
        <v>41998</v>
      </c>
    </row>
    <row r="10" spans="1:7" x14ac:dyDescent="0.25">
      <c r="E10" s="3">
        <f>IF(AND(ISNUMBER(Paramètre!G11)=TRUE,ISNUMBER(Paramètre!H11)=TRUE),DATE(Calendrier!$C$2,Paramètre!H11,Paramètre!G11),"")</f>
        <v>41999</v>
      </c>
    </row>
    <row r="11" spans="1:7" x14ac:dyDescent="0.25">
      <c r="E11" s="3" t="str">
        <f>IF(AND(ISNUMBER(Paramètre!G12)=TRUE,ISNUMBER(Paramètre!H12)=TRUE),DATE(Calendrier!$C$2,Paramètre!H12,Paramètre!G12),"")</f>
        <v/>
      </c>
    </row>
    <row r="12" spans="1:7" x14ac:dyDescent="0.25">
      <c r="E12" s="3" t="str">
        <f>IF(AND(ISNUMBER(Paramètre!G13)=TRUE,ISNUMBER(Paramètre!H13)=TRUE),DATE(Calendrier!$C$2,Paramètre!H13,Paramètre!G13),"")</f>
        <v/>
      </c>
    </row>
    <row r="13" spans="1:7" x14ac:dyDescent="0.25">
      <c r="E13" s="3" t="str">
        <f>IF(AND(ISNUMBER(Paramètre!G14)=TRUE,ISNUMBER(Paramètre!H14)=TRUE),DATE(Calendrier!$C$2,Paramètre!H14,Paramètre!G14),"")</f>
        <v/>
      </c>
    </row>
    <row r="14" spans="1:7" x14ac:dyDescent="0.25">
      <c r="E14" s="3" t="str">
        <f>IF(AND(ISNUMBER(Paramètre!G15)=TRUE,ISNUMBER(Paramètre!H15)=TRUE),DATE(Calendrier!$C$2,Paramètre!H15,Paramètre!G15),"")</f>
        <v/>
      </c>
    </row>
    <row r="15" spans="1:7" x14ac:dyDescent="0.25">
      <c r="E15" s="3" t="str">
        <f>IF(AND(ISNUMBER(Paramètre!G16)=TRUE,ISNUMBER(Paramètre!H16)=TRUE),DATE(Calendrier!$C$2,Paramètre!H16,Paramètre!G16),"")</f>
        <v/>
      </c>
    </row>
    <row r="16" spans="1:7" x14ac:dyDescent="0.25">
      <c r="E16" s="3" t="str">
        <f>IF(AND(ISNUMBER(Paramètre!G17)=TRUE,ISNUMBER(Paramètre!H17)=TRUE),DATE(Calendrier!$C$2,Paramètre!H17,Paramètre!G17),"")</f>
        <v/>
      </c>
    </row>
    <row r="17" spans="5:5" x14ac:dyDescent="0.25">
      <c r="E17" s="3" t="str">
        <f>IF(AND(ISNUMBER(Paramètre!G18)=TRUE,ISNUMBER(Paramètre!H18)=TRUE),DATE(Calendrier!$C$2,Paramètre!H18,Paramètre!G18),"")</f>
        <v/>
      </c>
    </row>
    <row r="18" spans="5:5" x14ac:dyDescent="0.25">
      <c r="E18" s="3" t="str">
        <f>IF(AND(ISNUMBER(Paramètre!G19)=TRUE,ISNUMBER(Paramètre!H19)=TRUE),DATE(Calendrier!$C$2,Paramètre!H19,Paramètre!G19),"")</f>
        <v/>
      </c>
    </row>
    <row r="19" spans="5:5" x14ac:dyDescent="0.25">
      <c r="E19" s="3" t="str">
        <f>IF(AND(ISNUMBER(Paramètre!G20)=TRUE,ISNUMBER(Paramètre!H20)=TRUE),DATE(Calendrier!$C$2,Paramètre!H20,Paramètre!G20),"")</f>
        <v/>
      </c>
    </row>
    <row r="20" spans="5:5" x14ac:dyDescent="0.25">
      <c r="E20" s="3" t="str">
        <f>IF(AND(ISNUMBER(Paramètre!G21)=TRUE,ISNUMBER(Paramètre!H21)=TRUE),DATE(Calendrier!$C$2,Paramètre!H21,Paramètre!G21),"")</f>
        <v/>
      </c>
    </row>
    <row r="21" spans="5:5" x14ac:dyDescent="0.25">
      <c r="E21" s="3" t="str">
        <f>IF(AND(ISNUMBER(Paramètre!G22)=TRUE,ISNUMBER(Paramètre!H22)=TRUE),DATE(Calendrier!$C$2,Paramètre!H22,Paramètre!G22),"")</f>
        <v/>
      </c>
    </row>
    <row r="22" spans="5:5" x14ac:dyDescent="0.25">
      <c r="E22" s="3" t="str">
        <f>IF(AND(ISNUMBER(Paramètre!G23)=TRUE,ISNUMBER(Paramètre!H23)=TRUE),DATE(Calendrier!$C$2,Paramètre!H23,Paramètre!G23),"")</f>
        <v/>
      </c>
    </row>
    <row r="23" spans="5:5" x14ac:dyDescent="0.25">
      <c r="E23" s="3" t="str">
        <f>IF(AND(ISNUMBER(Paramètre!G24)=TRUE,ISNUMBER(Paramètre!H24)=TRUE),DATE(Calendrier!$C$2,Paramètre!H24,Paramètre!G24),"")</f>
        <v/>
      </c>
    </row>
    <row r="24" spans="5:5" x14ac:dyDescent="0.25">
      <c r="E24" s="3" t="str">
        <f>IF(AND(ISNUMBER(Paramètre!G25)=TRUE,ISNUMBER(Paramètre!H25)=TRUE),DATE(Calendrier!$C$2,Paramètre!H25,Paramètre!G25),"")</f>
        <v/>
      </c>
    </row>
    <row r="25" spans="5:5" x14ac:dyDescent="0.25">
      <c r="E25" s="3" t="str">
        <f>IF(AND(ISNUMBER(Paramètre!G26)=TRUE,ISNUMBER(Paramètre!H26)=TRUE),DATE(Calendrier!$C$2,Paramètre!H26,Paramètre!G26),"")</f>
        <v/>
      </c>
    </row>
    <row r="26" spans="5:5" x14ac:dyDescent="0.25">
      <c r="E26" s="3" t="str">
        <f>IF(AND(ISNUMBER(Paramètre!G27)=TRUE,ISNUMBER(Paramètre!H27)=TRUE),DATE(Calendrier!$C$2,Paramètre!H27,Paramètre!G27),"")</f>
        <v/>
      </c>
    </row>
    <row r="27" spans="5:5" x14ac:dyDescent="0.25">
      <c r="E27" s="3" t="str">
        <f>IF(AND(ISNUMBER(Paramètre!G28)=TRUE,ISNUMBER(Paramètre!H28)=TRUE),DATE(Calendrier!$C$2,Paramètre!H28,Paramètre!G28),"")</f>
        <v/>
      </c>
    </row>
    <row r="28" spans="5:5" x14ac:dyDescent="0.25">
      <c r="E28" s="3" t="str">
        <f>IF(AND(ISNUMBER(Paramètre!G29)=TRUE,ISNUMBER(Paramètre!H29)=TRUE),DATE(Calendrier!$C$2,Paramètre!H29,Paramètre!G29),"")</f>
        <v/>
      </c>
    </row>
    <row r="29" spans="5:5" x14ac:dyDescent="0.25">
      <c r="E29" s="3" t="str">
        <f>IF(AND(ISNUMBER(Paramètre!G30)=TRUE,ISNUMBER(Paramètre!H30)=TRUE),DATE(Calendrier!$C$2,Paramètre!H30,Paramètre!G30),"")</f>
        <v/>
      </c>
    </row>
    <row r="30" spans="5:5" x14ac:dyDescent="0.25">
      <c r="E30" s="3" t="str">
        <f>IF(AND(ISNUMBER(Paramètre!G31)=TRUE,ISNUMBER(Paramètre!H31)=TRUE),DATE(Calendrier!$C$2,Paramètre!H31,Paramètre!G31),"")</f>
        <v/>
      </c>
    </row>
    <row r="31" spans="5:5" x14ac:dyDescent="0.25">
      <c r="E31" s="3" t="str">
        <f>IF(AND(ISNUMBER(Paramètre!G32)=TRUE,ISNUMBER(Paramètre!H32)=TRUE),DATE(Calendrier!$C$2,Paramètre!H32,Paramètre!G32),"")</f>
        <v/>
      </c>
    </row>
    <row r="32" spans="5:5" x14ac:dyDescent="0.25">
      <c r="E32" s="3" t="str">
        <f>IF(AND(ISNUMBER(Paramètre!G33)=TRUE,ISNUMBER(Paramètre!H33)=TRUE),DATE(Calendrier!$C$2,Paramètre!H33,Paramètre!G33),"")</f>
        <v/>
      </c>
    </row>
    <row r="33" spans="5:5" x14ac:dyDescent="0.25">
      <c r="E33" s="3" t="str">
        <f>IF(AND(ISNUMBER(Paramètre!G34)=TRUE,ISNUMBER(Paramètre!H34)=TRUE),DATE(Calendrier!$C$2,Paramètre!H34,Paramètre!G34),"")</f>
        <v/>
      </c>
    </row>
    <row r="34" spans="5:5" x14ac:dyDescent="0.25">
      <c r="E34" s="3" t="str">
        <f>IF(AND(ISNUMBER(Paramètre!G35)=TRUE,ISNUMBER(Paramètre!H35)=TRUE),DATE(Calendrier!$C$2,Paramètre!H35,Paramètre!G35),"")</f>
        <v/>
      </c>
    </row>
    <row r="35" spans="5:5" x14ac:dyDescent="0.25">
      <c r="E35" s="3" t="str">
        <f>IF(AND(ISNUMBER(Paramètre!G36)=TRUE,ISNUMBER(Paramètre!H36)=TRUE),DATE(Calendrier!$C$2,Paramètre!H36,Paramètre!G36),"")</f>
        <v/>
      </c>
    </row>
    <row r="36" spans="5:5" x14ac:dyDescent="0.25">
      <c r="E36" s="3" t="str">
        <f>IF(AND(ISNUMBER(Paramètre!G37)=TRUE,ISNUMBER(Paramètre!H37)=TRUE),DATE(Calendrier!$C$2,Paramètre!H37,Paramètre!G37),"")</f>
        <v/>
      </c>
    </row>
    <row r="37" spans="5:5" x14ac:dyDescent="0.25">
      <c r="E37" s="3" t="str">
        <f>IF(AND(ISNUMBER(Paramètre!G38)=TRUE,ISNUMBER(Paramètre!H38)=TRUE),DATE(Calendrier!$C$2,Paramètre!H38,Paramètre!G38),"")</f>
        <v/>
      </c>
    </row>
    <row r="38" spans="5:5" x14ac:dyDescent="0.25">
      <c r="E38" s="3" t="str">
        <f>IF(AND(ISNUMBER(Paramètre!G39)=TRUE,ISNUMBER(Paramètre!H39)=TRUE),DATE(Calendrier!$C$2,Paramètre!H39,Paramètre!G39),"")</f>
        <v/>
      </c>
    </row>
    <row r="39" spans="5:5" x14ac:dyDescent="0.25">
      <c r="E39" s="3" t="str">
        <f>IF(AND(ISNUMBER(Paramètre!G40)=TRUE,ISNUMBER(Paramètre!H40)=TRUE),DATE(Calendrier!$C$2,Paramètre!H40,Paramètre!G40),"")</f>
        <v/>
      </c>
    </row>
    <row r="40" spans="5:5" x14ac:dyDescent="0.25">
      <c r="E40" s="3" t="str">
        <f>IF(AND(ISNUMBER(Paramètre!G41)=TRUE,ISNUMBER(Paramètre!H41)=TRUE),DATE(Calendrier!$C$2,Paramètre!H41,Paramètre!G41),"")</f>
        <v/>
      </c>
    </row>
    <row r="41" spans="5:5" x14ac:dyDescent="0.25">
      <c r="E41" s="3" t="str">
        <f>IF(AND(ISNUMBER(Paramètre!G42)=TRUE,ISNUMBER(Paramètre!H42)=TRUE),DATE(Calendrier!$C$2,Paramètre!H42,Paramètre!G42),"")</f>
        <v/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Calendrier</vt:lpstr>
      <vt:lpstr>Paramètre</vt:lpstr>
      <vt:lpstr>Tables</vt:lpstr>
      <vt:lpstr>Calendrier!Zone_d_impression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Pierre</cp:lastModifiedBy>
  <cp:lastPrinted>2014-02-01T07:09:53Z</cp:lastPrinted>
  <dcterms:created xsi:type="dcterms:W3CDTF">2014-02-01T05:23:03Z</dcterms:created>
  <dcterms:modified xsi:type="dcterms:W3CDTF">2014-02-01T07:38:02Z</dcterms:modified>
</cp:coreProperties>
</file>