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ronogramaH" sheetId="1" r:id="rId4"/>
    <sheet state="visible" name="Tareas Lista" sheetId="2" r:id="rId5"/>
  </sheets>
  <definedNames/>
  <calcPr/>
  <extLst>
    <ext uri="GoogleSheetsCustomDataVersion1">
      <go:sheetsCustomData xmlns:go="http://customooxmlschemas.google.com/" r:id="rId6" roundtripDataSignature="AMtx7miTvFkLiqZsUKJp1v/dm/XPz+p6bw=="/>
    </ext>
  </extLst>
</workbook>
</file>

<file path=xl/sharedStrings.xml><?xml version="1.0" encoding="utf-8"?>
<sst xmlns="http://schemas.openxmlformats.org/spreadsheetml/2006/main" count="224" uniqueCount="129">
  <si>
    <t>ID</t>
  </si>
  <si>
    <t xml:space="preserve">Task </t>
  </si>
  <si>
    <t>Assigned to</t>
  </si>
  <si>
    <t>Duration(D)</t>
  </si>
  <si>
    <t>Progress</t>
  </si>
  <si>
    <t>Start</t>
  </si>
  <si>
    <t>End</t>
  </si>
  <si>
    <t>Real End</t>
  </si>
  <si>
    <t>Arranque del Proyecto</t>
  </si>
  <si>
    <t>TODOS</t>
  </si>
  <si>
    <t>17/11/2021</t>
  </si>
  <si>
    <t>Complete:</t>
  </si>
  <si>
    <t>Upcomming (late):</t>
  </si>
  <si>
    <t>In progress:</t>
  </si>
  <si>
    <t>Review</t>
  </si>
  <si>
    <t>Hosting</t>
  </si>
  <si>
    <t>Real end</t>
  </si>
  <si>
    <t>Complete on time</t>
  </si>
  <si>
    <t>Late</t>
  </si>
  <si>
    <t>Earlier</t>
  </si>
  <si>
    <t>No Data</t>
  </si>
  <si>
    <t>Creación de repositorio GIT</t>
  </si>
  <si>
    <t>CT</t>
  </si>
  <si>
    <t>Complete</t>
  </si>
  <si>
    <t>Participantes</t>
  </si>
  <si>
    <t>Siglas</t>
  </si>
  <si>
    <t>Rol</t>
  </si>
  <si>
    <t>Descripción del proyecto</t>
  </si>
  <si>
    <t>C</t>
  </si>
  <si>
    <t>Cut</t>
  </si>
  <si>
    <t xml:space="preserve">Product owner </t>
  </si>
  <si>
    <t>Identifiación de agentes</t>
  </si>
  <si>
    <t>CT, D</t>
  </si>
  <si>
    <t>Diego</t>
  </si>
  <si>
    <t>D</t>
  </si>
  <si>
    <t>Team</t>
  </si>
  <si>
    <t>Diagrama de Clases</t>
  </si>
  <si>
    <t>Caro</t>
  </si>
  <si>
    <t xml:space="preserve">Team </t>
  </si>
  <si>
    <t>Diagrama de protocolos de interacción</t>
  </si>
  <si>
    <t>Elaborarción de plan de trabajo</t>
  </si>
  <si>
    <t>Creación de prototipo(Python)</t>
  </si>
  <si>
    <t>Burdown</t>
  </si>
  <si>
    <t>Progrmación Python</t>
  </si>
  <si>
    <t>Modificar semaforo</t>
  </si>
  <si>
    <t>Monitorear calle</t>
  </si>
  <si>
    <t>In progress</t>
  </si>
  <si>
    <t>Crear agente semaforo</t>
  </si>
  <si>
    <t>Cambiar color</t>
  </si>
  <si>
    <t>Crear sensor vehiculo</t>
  </si>
  <si>
    <t>Detectar vehiculo</t>
  </si>
  <si>
    <t>Crear vehiculo</t>
  </si>
  <si>
    <t>Avanzar</t>
  </si>
  <si>
    <t>Parar</t>
  </si>
  <si>
    <t>Seleccionar dirección</t>
  </si>
  <si>
    <t>Crear agente caja de control</t>
  </si>
  <si>
    <t>Upcoming</t>
  </si>
  <si>
    <t>Progrmación Unity</t>
  </si>
  <si>
    <t>Modelado de vehiculo</t>
  </si>
  <si>
    <t>Modelado de semaforo</t>
  </si>
  <si>
    <t>Modelado de calles</t>
  </si>
  <si>
    <t>Shading vehiculo</t>
  </si>
  <si>
    <t>Shading semaforo</t>
  </si>
  <si>
    <t>Shading calles</t>
  </si>
  <si>
    <t>Script movimiento vehiculo</t>
  </si>
  <si>
    <t>Script comportamiento de semáforo</t>
  </si>
  <si>
    <t>Integración</t>
  </si>
  <si>
    <t>Creación de nube</t>
  </si>
  <si>
    <t>Integracipn entre unity y python</t>
  </si>
  <si>
    <t>ID TASK</t>
  </si>
  <si>
    <t>TASK</t>
  </si>
  <si>
    <t>STATUS</t>
  </si>
  <si>
    <t>TOTAL TASKS</t>
  </si>
  <si>
    <t>COMPLETE</t>
  </si>
  <si>
    <t>UPCOMING</t>
  </si>
  <si>
    <t>REVIEW</t>
  </si>
  <si>
    <t>IN PROGRESS</t>
  </si>
  <si>
    <t>Definición requisitos funcionales</t>
  </si>
  <si>
    <t>Diagrama de casos de uso</t>
  </si>
  <si>
    <t xml:space="preserve">Tabla de priorización </t>
  </si>
  <si>
    <t>Definir problemática</t>
  </si>
  <si>
    <t>Definir requisitos no funcionales</t>
  </si>
  <si>
    <t xml:space="preserve">Definir alcance </t>
  </si>
  <si>
    <t>Matriz de riesgos</t>
  </si>
  <si>
    <t xml:space="preserve">Conclusión individual </t>
  </si>
  <si>
    <t>Diagrama MER</t>
  </si>
  <si>
    <t>Diagrama arquitectura</t>
  </si>
  <si>
    <t>Diagramas de clases</t>
  </si>
  <si>
    <t>Diseño interfaz</t>
  </si>
  <si>
    <t>Mapa de la app</t>
  </si>
  <si>
    <t>Crear Repositorio</t>
  </si>
  <si>
    <t>Reunion socios 1</t>
  </si>
  <si>
    <t>Identificar posibles ataques</t>
  </si>
  <si>
    <t xml:space="preserve">Definir formas de protección </t>
  </si>
  <si>
    <t>Desarrollo funciones</t>
  </si>
  <si>
    <t xml:space="preserve">Desarrollo base de datos </t>
  </si>
  <si>
    <t xml:space="preserve">Desarrollo Front end </t>
  </si>
  <si>
    <t xml:space="preserve">Documentación </t>
  </si>
  <si>
    <t>Log in/Log out</t>
  </si>
  <si>
    <t>Registrar usuario</t>
  </si>
  <si>
    <t>Cambiar contraseña</t>
  </si>
  <si>
    <t>Cambiar nombre</t>
  </si>
  <si>
    <t xml:space="preserve">Tablas usuarios </t>
  </si>
  <si>
    <t>Frontend login/perfil/registro</t>
  </si>
  <si>
    <t>Comentarios</t>
  </si>
  <si>
    <t>Frontend home/tramites/Search</t>
  </si>
  <si>
    <t>Search</t>
  </si>
  <si>
    <t>Navegación</t>
  </si>
  <si>
    <t>Api paypal</t>
  </si>
  <si>
    <t>Identificar casos de prueba</t>
  </si>
  <si>
    <t>Reunion socios 2</t>
  </si>
  <si>
    <t>Unit test</t>
  </si>
  <si>
    <t>Pruebas Consultar información</t>
  </si>
  <si>
    <t>Pruebas Consultar directorio</t>
  </si>
  <si>
    <t>Pruebas Consultar formatos</t>
  </si>
  <si>
    <t>Pruebas Buscar trámites</t>
  </si>
  <si>
    <t>Crear datos de prueba</t>
  </si>
  <si>
    <t>Correcciones Gant</t>
  </si>
  <si>
    <t>Enviar información socios</t>
  </si>
  <si>
    <t>Llenar documento pruebas</t>
  </si>
  <si>
    <t>Corregir documentos</t>
  </si>
  <si>
    <t>Diseñar logo de la app</t>
  </si>
  <si>
    <t>Splashscreen</t>
  </si>
  <si>
    <t>Reunion Socios</t>
  </si>
  <si>
    <t xml:space="preserve">Manual usuario </t>
  </si>
  <si>
    <t>Manual técnico</t>
  </si>
  <si>
    <t>Migración de software</t>
  </si>
  <si>
    <t>Investigar sobre garantias de calidad</t>
  </si>
  <si>
    <t xml:space="preserve">Manual de instalación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</si>
</sst>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-mm-yyyy"/>
    <numFmt numFmtId="165" formatCode="m/d/yyyy"/>
  </numFmts>
  <fonts count="12">
    <font>
      <sz val="10.0"/>
      <color rgb="FF000000"/>
      <name val="Arial"/>
    </font>
    <font>
      <b/>
      <color rgb="FFFFFFFF"/>
      <name val="Arial"/>
    </font>
    <font>
      <b/>
      <color theme="1"/>
      <name val="Arial"/>
    </font>
    <font>
      <color theme="1"/>
      <name val="Arial"/>
    </font>
    <font>
      <color rgb="FFFFFFFF"/>
      <name val="Arial"/>
    </font>
    <font>
      <color rgb="FF000000"/>
      <name val="Arial"/>
    </font>
    <font>
      <color theme="1"/>
      <name val="Inconsolata"/>
    </font>
    <font>
      <color rgb="FFFFF2CC"/>
      <name val="Arial"/>
    </font>
    <font>
      <color rgb="FFCCCCCC"/>
      <name val="Arial"/>
    </font>
    <font/>
    <font>
      <sz val="11.0"/>
      <color rgb="FF000000"/>
      <name val="Inconsolata"/>
    </font>
    <font>
      <color rgb="FF383A42"/>
      <name val="Menlo"/>
    </font>
  </fonts>
  <fills count="18">
    <fill>
      <patternFill patternType="none"/>
    </fill>
    <fill>
      <patternFill patternType="lightGray"/>
    </fill>
    <fill>
      <patternFill patternType="solid">
        <fgColor rgb="FF434343"/>
        <bgColor rgb="FF434343"/>
      </patternFill>
    </fill>
    <fill>
      <patternFill patternType="solid">
        <fgColor rgb="FFFF0000"/>
        <bgColor rgb="FFFF0000"/>
      </patternFill>
    </fill>
    <fill>
      <patternFill patternType="solid">
        <fgColor rgb="FF1D931A"/>
        <bgColor rgb="FF1D931A"/>
      </patternFill>
    </fill>
    <fill>
      <patternFill patternType="solid">
        <fgColor rgb="FFFFFF00"/>
        <bgColor rgb="FFFFFF00"/>
      </patternFill>
    </fill>
    <fill>
      <patternFill patternType="solid">
        <fgColor rgb="FFB4A7D6"/>
        <bgColor rgb="FFB4A7D6"/>
      </patternFill>
    </fill>
    <fill>
      <patternFill patternType="solid">
        <fgColor rgb="FF4A86E8"/>
        <bgColor rgb="FF4A86E8"/>
      </patternFill>
    </fill>
    <fill>
      <patternFill patternType="solid">
        <fgColor rgb="FFB6D7A8"/>
        <bgColor rgb="FFB6D7A8"/>
      </patternFill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  <fill>
      <patternFill patternType="solid">
        <fgColor rgb="FFCCCCCC"/>
        <bgColor rgb="FFCCCCCC"/>
      </patternFill>
    </fill>
    <fill>
      <patternFill patternType="solid">
        <fgColor rgb="FF9FC5E8"/>
        <bgColor rgb="FF9FC5E8"/>
      </patternFill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rgb="FFF5F5F5"/>
        <bgColor rgb="FFF5F5F5"/>
      </patternFill>
    </fill>
    <fill>
      <patternFill patternType="solid">
        <fgColor rgb="FFFFE599"/>
        <bgColor rgb="FFFFE599"/>
      </patternFill>
    </fill>
    <fill>
      <patternFill patternType="solid">
        <fgColor rgb="FFD9D9D9"/>
        <bgColor rgb="FFD9D9D9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6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/>
    </xf>
    <xf borderId="0" fillId="3" fontId="2" numFmtId="0" xfId="0" applyAlignment="1" applyFill="1" applyFont="1">
      <alignment horizontal="center"/>
    </xf>
    <xf borderId="0" fillId="3" fontId="2" numFmtId="0" xfId="0" applyAlignment="1" applyFont="1">
      <alignment horizontal="center" readingOrder="0"/>
    </xf>
    <xf borderId="0" fillId="3" fontId="3" numFmtId="0" xfId="0" applyAlignment="1" applyFont="1">
      <alignment horizontal="center"/>
    </xf>
    <xf borderId="0" fillId="3" fontId="3" numFmtId="0" xfId="0" applyFont="1"/>
    <xf borderId="0" fillId="3" fontId="3" numFmtId="164" xfId="0" applyAlignment="1" applyFont="1" applyNumberFormat="1">
      <alignment readingOrder="0"/>
    </xf>
    <xf borderId="0" fillId="3" fontId="3" numFmtId="164" xfId="0" applyFont="1" applyNumberFormat="1"/>
    <xf borderId="0" fillId="0" fontId="4" numFmtId="0" xfId="0" applyFont="1"/>
    <xf borderId="1" fillId="0" fontId="2" numFmtId="0" xfId="0" applyBorder="1" applyFont="1"/>
    <xf borderId="1" fillId="0" fontId="3" numFmtId="0" xfId="0" applyAlignment="1" applyBorder="1" applyFont="1">
      <alignment horizontal="right"/>
    </xf>
    <xf borderId="1" fillId="4" fontId="3" numFmtId="0" xfId="0" applyBorder="1" applyFill="1" applyFont="1"/>
    <xf borderId="1" fillId="3" fontId="3" numFmtId="0" xfId="0" applyBorder="1" applyFont="1"/>
    <xf borderId="1" fillId="5" fontId="3" numFmtId="0" xfId="0" applyBorder="1" applyFill="1" applyFont="1"/>
    <xf borderId="1" fillId="0" fontId="3" numFmtId="0" xfId="0" applyBorder="1" applyFont="1"/>
    <xf borderId="1" fillId="6" fontId="3" numFmtId="0" xfId="0" applyBorder="1" applyFill="1" applyFont="1"/>
    <xf borderId="0" fillId="7" fontId="5" numFmtId="0" xfId="0" applyAlignment="1" applyFill="1" applyFont="1">
      <alignment horizontal="center"/>
    </xf>
    <xf borderId="0" fillId="7" fontId="3" numFmtId="0" xfId="0" applyAlignment="1" applyFont="1">
      <alignment horizontal="center"/>
    </xf>
    <xf borderId="0" fillId="7" fontId="3" numFmtId="0" xfId="0" applyFont="1"/>
    <xf borderId="0" fillId="7" fontId="6" numFmtId="10" xfId="0" applyFont="1" applyNumberFormat="1"/>
    <xf borderId="1" fillId="8" fontId="3" numFmtId="0" xfId="0" applyBorder="1" applyFill="1" applyFont="1"/>
    <xf borderId="1" fillId="9" fontId="3" numFmtId="0" xfId="0" applyBorder="1" applyFill="1" applyFont="1"/>
    <xf borderId="1" fillId="10" fontId="7" numFmtId="0" xfId="0" applyBorder="1" applyFill="1" applyFont="1"/>
    <xf borderId="1" fillId="11" fontId="8" numFmtId="0" xfId="0" applyBorder="1" applyFill="1" applyFont="1"/>
    <xf borderId="0" fillId="12" fontId="3" numFmtId="0" xfId="0" applyAlignment="1" applyFill="1" applyFont="1">
      <alignment horizontal="center" vertical="bottom"/>
    </xf>
    <xf borderId="0" fillId="12" fontId="3" numFmtId="0" xfId="0" applyAlignment="1" applyFont="1">
      <alignment horizontal="center" readingOrder="0" vertical="bottom"/>
    </xf>
    <xf borderId="0" fillId="0" fontId="3" numFmtId="0" xfId="0" applyAlignment="1" applyFont="1">
      <alignment horizontal="center" readingOrder="0"/>
    </xf>
    <xf borderId="0" fillId="0" fontId="3" numFmtId="0" xfId="0" applyAlignment="1" applyFont="1">
      <alignment horizontal="center"/>
    </xf>
    <xf borderId="0" fillId="0" fontId="3" numFmtId="0" xfId="0" applyFont="1"/>
    <xf borderId="0" fillId="0" fontId="9" numFmtId="165" xfId="0" applyAlignment="1" applyFont="1" applyNumberFormat="1">
      <alignment readingOrder="0"/>
    </xf>
    <xf borderId="0" fillId="0" fontId="3" numFmtId="165" xfId="0" applyAlignment="1" applyFont="1" applyNumberFormat="1">
      <alignment readingOrder="0"/>
    </xf>
    <xf borderId="0" fillId="0" fontId="3" numFmtId="164" xfId="0" applyAlignment="1" applyFont="1" applyNumberFormat="1">
      <alignment readingOrder="0"/>
    </xf>
    <xf borderId="0" fillId="13" fontId="10" numFmtId="0" xfId="0" applyFill="1" applyFont="1"/>
    <xf borderId="1" fillId="14" fontId="3" numFmtId="0" xfId="0" applyBorder="1" applyFill="1" applyFont="1"/>
    <xf borderId="2" fillId="14" fontId="3" numFmtId="0" xfId="0" applyBorder="1" applyFont="1"/>
    <xf borderId="3" fillId="0" fontId="9" numFmtId="0" xfId="0" applyBorder="1" applyFont="1"/>
    <xf borderId="2" fillId="0" fontId="3" numFmtId="0" xfId="0" applyBorder="1" applyFont="1"/>
    <xf borderId="0" fillId="0" fontId="3" numFmtId="0" xfId="0" applyAlignment="1" applyFont="1">
      <alignment horizontal="right"/>
    </xf>
    <xf borderId="0" fillId="12" fontId="3" numFmtId="0" xfId="0" applyAlignment="1" applyFont="1">
      <alignment horizontal="center"/>
    </xf>
    <xf borderId="0" fillId="12" fontId="3" numFmtId="0" xfId="0" applyAlignment="1" applyFont="1">
      <alignment horizontal="center" readingOrder="0"/>
    </xf>
    <xf borderId="0" fillId="15" fontId="11" numFmtId="0" xfId="0" applyFill="1" applyFont="1"/>
    <xf borderId="4" fillId="15" fontId="11" numFmtId="0" xfId="0" applyBorder="1" applyFont="1"/>
    <xf borderId="5" fillId="0" fontId="9" numFmtId="0" xfId="0" applyBorder="1" applyFont="1"/>
    <xf borderId="6" fillId="0" fontId="9" numFmtId="0" xfId="0" applyBorder="1" applyFont="1"/>
    <xf borderId="7" fillId="0" fontId="2" numFmtId="10" xfId="0" applyBorder="1" applyFont="1" applyNumberFormat="1"/>
    <xf borderId="0" fillId="0" fontId="5" numFmtId="0" xfId="0" applyFont="1"/>
    <xf borderId="0" fillId="0" fontId="3" numFmtId="9" xfId="0" applyFont="1" applyNumberFormat="1"/>
    <xf borderId="0" fillId="16" fontId="2" numFmtId="0" xfId="0" applyAlignment="1" applyFill="1" applyFont="1">
      <alignment horizontal="center"/>
    </xf>
    <xf borderId="0" fillId="16" fontId="2" numFmtId="0" xfId="0" applyAlignment="1" applyFont="1">
      <alignment horizontal="center" readingOrder="0"/>
    </xf>
    <xf borderId="0" fillId="16" fontId="3" numFmtId="0" xfId="0" applyAlignment="1" applyFont="1">
      <alignment horizontal="center"/>
    </xf>
    <xf borderId="0" fillId="16" fontId="3" numFmtId="0" xfId="0" applyFont="1"/>
    <xf borderId="0" fillId="16" fontId="3" numFmtId="164" xfId="0" applyAlignment="1" applyFont="1" applyNumberFormat="1">
      <alignment readingOrder="0"/>
    </xf>
    <xf borderId="0" fillId="16" fontId="3" numFmtId="164" xfId="0" applyFont="1" applyNumberFormat="1"/>
    <xf borderId="0" fillId="0" fontId="3" numFmtId="0" xfId="0" applyAlignment="1" applyFont="1">
      <alignment readingOrder="0"/>
    </xf>
    <xf borderId="0" fillId="13" fontId="10" numFmtId="0" xfId="0" applyAlignment="1" applyFont="1">
      <alignment readingOrder="0"/>
    </xf>
    <xf borderId="0" fillId="17" fontId="2" numFmtId="0" xfId="0" applyAlignment="1" applyFill="1" applyFont="1">
      <alignment horizontal="center"/>
    </xf>
    <xf borderId="0" fillId="17" fontId="2" numFmtId="0" xfId="0" applyAlignment="1" applyFont="1">
      <alignment horizontal="center" readingOrder="0"/>
    </xf>
    <xf borderId="0" fillId="17" fontId="3" numFmtId="0" xfId="0" applyAlignment="1" applyFont="1">
      <alignment horizontal="center"/>
    </xf>
    <xf borderId="0" fillId="17" fontId="3" numFmtId="0" xfId="0" applyFont="1"/>
    <xf borderId="0" fillId="17" fontId="3" numFmtId="164" xfId="0" applyAlignment="1" applyFont="1" applyNumberFormat="1">
      <alignment readingOrder="0"/>
    </xf>
    <xf borderId="0" fillId="17" fontId="3" numFmtId="164" xfId="0" applyFont="1" applyNumberFormat="1"/>
    <xf borderId="0" fillId="0" fontId="2" numFmtId="0" xfId="0" applyAlignment="1" applyFont="1">
      <alignment horizontal="center"/>
    </xf>
    <xf borderId="1" fillId="2" fontId="1" numFmtId="0" xfId="0" applyBorder="1" applyFont="1"/>
    <xf borderId="1" fillId="13" fontId="3" numFmtId="0" xfId="0" applyAlignment="1" applyBorder="1" applyFont="1">
      <alignment horizontal="center" vertical="bottom"/>
    </xf>
    <xf borderId="1" fillId="13" fontId="3" numFmtId="0" xfId="0" applyAlignment="1" applyBorder="1" applyFont="1">
      <alignment horizontal="center"/>
    </xf>
    <xf borderId="1" fillId="0" fontId="3" numFmtId="0" xfId="0" applyAlignment="1" applyBorder="1" applyFont="1">
      <alignment horizontal="center"/>
    </xf>
    <xf borderId="1" fillId="13" fontId="3" numFmtId="0" xfId="0" applyAlignment="1" applyBorder="1" applyFont="1">
      <alignment horizontal="right" vertical="bottom"/>
    </xf>
  </cellXfs>
  <cellStyles count="1">
    <cellStyle xfId="0" name="Normal" builtinId="0"/>
  </cellStyles>
  <dxfs count="10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FFE599"/>
          <bgColor rgb="FFFFE599"/>
        </patternFill>
      </fill>
      <border/>
    </dxf>
    <dxf>
      <font/>
      <fill>
        <patternFill patternType="solid">
          <fgColor rgb="FFB4A7D6"/>
          <bgColor rgb="FFB4A7D6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FFF2CC"/>
          <bgColor rgb="FFFFF2CC"/>
        </patternFill>
      </fill>
      <border/>
    </dxf>
    <dxf>
      <font/>
      <fill>
        <patternFill patternType="solid">
          <fgColor rgb="FFCCCCCC"/>
          <bgColor rgb="FFCCCCCC"/>
        </patternFill>
      </fill>
      <border/>
    </dxf>
    <dxf>
      <font/>
      <fill>
        <patternFill patternType="solid">
          <fgColor theme="0"/>
          <bgColor theme="0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  <dxf>
      <font/>
      <fill>
        <patternFill patternType="solid">
          <fgColor rgb="FFFCE8B2"/>
          <bgColor rgb="FFFCE8B2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3.29"/>
    <col customWidth="1" min="2" max="2" width="36.57"/>
    <col customWidth="1" min="3" max="3" width="12.0"/>
    <col customWidth="1" min="4" max="4" width="10.29"/>
    <col customWidth="1" min="5" max="5" width="14.43"/>
    <col customWidth="1" min="6" max="6" width="16.29"/>
    <col customWidth="1" min="7" max="7" width="13.29"/>
    <col customWidth="1" min="8" max="9" width="15.43"/>
    <col customWidth="1" min="10" max="10" width="5.14"/>
    <col customWidth="1" min="11" max="11" width="5.0"/>
    <col customWidth="1" min="12" max="12" width="5.29"/>
    <col customWidth="1" min="13" max="13" width="5.0"/>
    <col customWidth="1" min="14" max="14" width="16.71"/>
    <col customWidth="1" min="15" max="15" width="16.0"/>
    <col customWidth="1" min="16" max="16" width="4.71"/>
    <col customWidth="1" min="17" max="17" width="16.71"/>
    <col customWidth="1" min="18" max="18" width="4.57"/>
    <col customWidth="1" min="19" max="19" width="11.14"/>
    <col customWidth="1" min="20" max="20" width="4.71"/>
    <col customWidth="1" min="22" max="22" width="5.14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/>
    </row>
    <row r="2" ht="25.5" customHeight="1">
      <c r="A2" s="2"/>
      <c r="B2" s="3" t="s">
        <v>8</v>
      </c>
      <c r="C2" s="4" t="s">
        <v>9</v>
      </c>
      <c r="D2" s="4"/>
      <c r="E2" s="5"/>
      <c r="F2" s="6">
        <v>44511.0</v>
      </c>
      <c r="G2" s="6" t="s">
        <v>10</v>
      </c>
      <c r="H2" s="7"/>
      <c r="I2" s="7"/>
      <c r="J2" s="8"/>
      <c r="N2" s="9" t="s">
        <v>4</v>
      </c>
      <c r="O2" s="10" t="s">
        <v>11</v>
      </c>
      <c r="P2" s="11"/>
      <c r="Q2" s="10" t="s">
        <v>12</v>
      </c>
      <c r="R2" s="12"/>
      <c r="S2" s="10" t="s">
        <v>13</v>
      </c>
      <c r="T2" s="13"/>
      <c r="U2" s="14" t="s">
        <v>14</v>
      </c>
      <c r="V2" s="15"/>
    </row>
    <row r="3" ht="15.75" customHeight="1">
      <c r="A3" s="16"/>
      <c r="B3" s="16" t="s">
        <v>15</v>
      </c>
      <c r="C3" s="17"/>
      <c r="D3" s="17"/>
      <c r="E3" s="18">
        <f>SUM(I4:I10)</f>
        <v>7</v>
      </c>
      <c r="F3" s="18"/>
      <c r="G3" s="18"/>
      <c r="H3" s="18"/>
      <c r="I3" s="19">
        <f>SUM(I4:I10)/7</f>
        <v>1</v>
      </c>
      <c r="N3" s="9" t="s">
        <v>16</v>
      </c>
      <c r="O3" s="14" t="s">
        <v>17</v>
      </c>
      <c r="P3" s="20"/>
      <c r="Q3" s="14" t="s">
        <v>18</v>
      </c>
      <c r="R3" s="21"/>
      <c r="S3" s="10" t="s">
        <v>19</v>
      </c>
      <c r="T3" s="22"/>
      <c r="U3" s="14" t="s">
        <v>20</v>
      </c>
      <c r="V3" s="23"/>
    </row>
    <row r="4" ht="15.75" customHeight="1">
      <c r="A4" s="24">
        <v>1.0</v>
      </c>
      <c r="B4" s="25" t="s">
        <v>21</v>
      </c>
      <c r="C4" s="26" t="s">
        <v>22</v>
      </c>
      <c r="D4" s="27">
        <v>1.0</v>
      </c>
      <c r="E4" s="28" t="s">
        <v>23</v>
      </c>
      <c r="F4" s="29">
        <v>44513.0</v>
      </c>
      <c r="G4" s="30">
        <v>44513.0</v>
      </c>
      <c r="H4" s="31">
        <v>44513.0</v>
      </c>
      <c r="I4" s="32">
        <f t="shared" ref="I4:I10" si="1">IF(E4="Complete",1,IF(E4="In progress",0.25,IF(E4="Review",0.75,0) ))</f>
        <v>1</v>
      </c>
      <c r="J4" s="8"/>
      <c r="N4" s="33" t="s">
        <v>24</v>
      </c>
      <c r="O4" s="33" t="s">
        <v>25</v>
      </c>
      <c r="P4" s="34" t="s">
        <v>26</v>
      </c>
      <c r="Q4" s="35"/>
    </row>
    <row r="5" ht="15.75" customHeight="1">
      <c r="A5" s="24">
        <v>2.0</v>
      </c>
      <c r="B5" s="25" t="s">
        <v>27</v>
      </c>
      <c r="C5" s="26" t="s">
        <v>28</v>
      </c>
      <c r="D5" s="26">
        <v>1.0</v>
      </c>
      <c r="E5" s="28" t="s">
        <v>23</v>
      </c>
      <c r="F5" s="29">
        <v>44513.0</v>
      </c>
      <c r="G5" s="30">
        <v>44513.0</v>
      </c>
      <c r="H5" s="31">
        <v>44513.0</v>
      </c>
      <c r="I5" s="32">
        <f t="shared" si="1"/>
        <v>1</v>
      </c>
      <c r="J5" s="8"/>
      <c r="N5" s="14" t="s">
        <v>29</v>
      </c>
      <c r="O5" s="14" t="s">
        <v>22</v>
      </c>
      <c r="P5" s="36" t="s">
        <v>30</v>
      </c>
      <c r="Q5" s="35"/>
    </row>
    <row r="6" ht="15.75" customHeight="1">
      <c r="A6" s="24">
        <v>3.0</v>
      </c>
      <c r="B6" s="25" t="s">
        <v>31</v>
      </c>
      <c r="C6" s="26" t="s">
        <v>32</v>
      </c>
      <c r="D6" s="26">
        <v>1.0</v>
      </c>
      <c r="E6" s="28" t="s">
        <v>23</v>
      </c>
      <c r="F6" s="29">
        <v>44513.0</v>
      </c>
      <c r="G6" s="30">
        <v>44513.0</v>
      </c>
      <c r="H6" s="31">
        <v>44513.0</v>
      </c>
      <c r="I6" s="32">
        <f t="shared" si="1"/>
        <v>1</v>
      </c>
      <c r="J6" s="8"/>
      <c r="K6" s="37"/>
      <c r="M6" s="37"/>
      <c r="N6" s="14" t="s">
        <v>33</v>
      </c>
      <c r="O6" s="14" t="s">
        <v>34</v>
      </c>
      <c r="P6" s="36" t="s">
        <v>35</v>
      </c>
      <c r="Q6" s="35"/>
    </row>
    <row r="7" ht="15.75" customHeight="1">
      <c r="A7" s="38">
        <v>4.0</v>
      </c>
      <c r="B7" s="39" t="s">
        <v>36</v>
      </c>
      <c r="C7" s="26" t="s">
        <v>32</v>
      </c>
      <c r="D7" s="27">
        <v>1.0</v>
      </c>
      <c r="E7" s="28" t="s">
        <v>23</v>
      </c>
      <c r="F7" s="29">
        <v>44513.0</v>
      </c>
      <c r="G7" s="30">
        <v>44515.0</v>
      </c>
      <c r="H7" s="31">
        <v>44515.0</v>
      </c>
      <c r="I7" s="32">
        <f t="shared" si="1"/>
        <v>1</v>
      </c>
      <c r="J7" s="8"/>
      <c r="K7" s="37"/>
      <c r="L7" s="32"/>
      <c r="M7" s="37"/>
      <c r="N7" s="14" t="s">
        <v>37</v>
      </c>
      <c r="O7" s="14" t="s">
        <v>28</v>
      </c>
      <c r="P7" s="36" t="s">
        <v>38</v>
      </c>
      <c r="Q7" s="35"/>
    </row>
    <row r="8" ht="15.75" customHeight="1">
      <c r="A8" s="38">
        <v>5.0</v>
      </c>
      <c r="B8" s="39" t="s">
        <v>39</v>
      </c>
      <c r="C8" s="26" t="s">
        <v>32</v>
      </c>
      <c r="D8" s="27">
        <v>1.0</v>
      </c>
      <c r="E8" s="28" t="s">
        <v>23</v>
      </c>
      <c r="F8" s="29">
        <v>44513.0</v>
      </c>
      <c r="G8" s="30">
        <v>44515.0</v>
      </c>
      <c r="H8" s="31">
        <v>44515.0</v>
      </c>
      <c r="I8" s="32">
        <f t="shared" si="1"/>
        <v>1</v>
      </c>
      <c r="J8" s="8"/>
      <c r="K8" s="37"/>
      <c r="L8" s="32"/>
      <c r="M8" s="37"/>
    </row>
    <row r="9" ht="15.75" customHeight="1">
      <c r="A9" s="38">
        <v>6.0</v>
      </c>
      <c r="B9" s="39" t="s">
        <v>40</v>
      </c>
      <c r="C9" s="26" t="s">
        <v>34</v>
      </c>
      <c r="D9" s="26">
        <v>1.0</v>
      </c>
      <c r="E9" s="28" t="s">
        <v>23</v>
      </c>
      <c r="F9" s="29">
        <v>44513.0</v>
      </c>
      <c r="G9" s="30">
        <v>44513.0</v>
      </c>
      <c r="H9" s="31">
        <v>44513.0</v>
      </c>
      <c r="I9" s="32">
        <f t="shared" si="1"/>
        <v>1</v>
      </c>
      <c r="J9" s="8"/>
      <c r="K9" s="37"/>
      <c r="L9" s="32"/>
      <c r="M9" s="37"/>
    </row>
    <row r="10" ht="15.75" customHeight="1">
      <c r="A10" s="39">
        <v>7.0</v>
      </c>
      <c r="B10" s="39" t="s">
        <v>41</v>
      </c>
      <c r="C10" s="26" t="s">
        <v>22</v>
      </c>
      <c r="D10" s="26">
        <v>3.0</v>
      </c>
      <c r="E10" s="28" t="s">
        <v>23</v>
      </c>
      <c r="F10" s="29">
        <v>44516.0</v>
      </c>
      <c r="G10" s="30">
        <v>44517.0</v>
      </c>
      <c r="H10" s="31">
        <v>44517.0</v>
      </c>
      <c r="I10" s="32">
        <f t="shared" si="1"/>
        <v>1</v>
      </c>
      <c r="J10" s="8"/>
      <c r="K10" s="37"/>
      <c r="L10" s="32"/>
      <c r="M10" s="37"/>
    </row>
    <row r="11" ht="15.75" customHeight="1">
      <c r="A11" s="38"/>
      <c r="B11" s="38" t="s">
        <v>42</v>
      </c>
      <c r="J11" s="8"/>
      <c r="K11" s="37"/>
      <c r="M11" s="37"/>
    </row>
    <row r="12" ht="15.75" customHeight="1">
      <c r="A12" s="40"/>
      <c r="B12" s="41" t="str">
        <f>IFERROR(__xludf.DUMMYFUNCTION("SPARKLINE((E3/7)*100,{""charttype"",""bar"";""color1"",""#43B581"";""max"",100})"),"")</f>
        <v/>
      </c>
      <c r="C12" s="42"/>
      <c r="D12" s="42"/>
      <c r="E12" s="42"/>
      <c r="F12" s="42"/>
      <c r="G12" s="42"/>
      <c r="H12" s="43"/>
      <c r="I12" s="44">
        <f>(E3/7)</f>
        <v>1</v>
      </c>
      <c r="J12" s="8"/>
      <c r="K12" s="37"/>
      <c r="M12" s="37"/>
    </row>
    <row r="13" ht="15.75" customHeight="1">
      <c r="J13" s="8"/>
      <c r="K13" s="37"/>
      <c r="L13" s="45"/>
      <c r="M13" s="37"/>
      <c r="X13" s="46"/>
      <c r="Y13" s="46"/>
      <c r="Z13" s="46"/>
    </row>
    <row r="14" ht="15.75" customHeight="1">
      <c r="A14" s="8"/>
      <c r="D14" s="8"/>
      <c r="G14" s="8"/>
      <c r="J14" s="8"/>
    </row>
    <row r="15" ht="26.25" customHeight="1">
      <c r="A15" s="47"/>
      <c r="B15" s="48" t="s">
        <v>43</v>
      </c>
      <c r="C15" s="49" t="s">
        <v>9</v>
      </c>
      <c r="D15" s="49"/>
      <c r="E15" s="50"/>
      <c r="F15" s="51">
        <v>44518.0</v>
      </c>
      <c r="G15" s="51">
        <v>44525.0</v>
      </c>
      <c r="H15" s="52"/>
      <c r="I15" s="52"/>
      <c r="J15" s="8"/>
    </row>
    <row r="16" ht="15.75" customHeight="1">
      <c r="A16" s="16"/>
      <c r="B16" s="16" t="s">
        <v>15</v>
      </c>
      <c r="C16" s="17"/>
      <c r="D16" s="17"/>
      <c r="E16" s="18">
        <f>SUM(I17:I27)</f>
        <v>6.25</v>
      </c>
      <c r="F16" s="18"/>
      <c r="G16" s="18"/>
      <c r="H16" s="18"/>
      <c r="I16" s="19">
        <f>SUM(I17:I27)/11</f>
        <v>0.5681818182</v>
      </c>
      <c r="J16" s="8"/>
    </row>
    <row r="17" ht="15.75" customHeight="1">
      <c r="A17" s="24">
        <v>1.0</v>
      </c>
      <c r="B17" s="25" t="s">
        <v>44</v>
      </c>
      <c r="C17" s="26"/>
      <c r="D17" s="27">
        <v>1.0</v>
      </c>
      <c r="E17" s="53" t="s">
        <v>23</v>
      </c>
      <c r="F17" s="29"/>
      <c r="G17" s="30"/>
      <c r="H17" s="31"/>
      <c r="I17" s="32">
        <f t="shared" ref="I17:I26" si="2">IF(E17="Complete",1,IF(E17="In progress",0.25,IF(E17="Review",0.75,0) ))</f>
        <v>1</v>
      </c>
    </row>
    <row r="18" ht="15.75" customHeight="1">
      <c r="A18" s="24">
        <v>2.0</v>
      </c>
      <c r="B18" s="25" t="s">
        <v>45</v>
      </c>
      <c r="C18" s="26"/>
      <c r="D18" s="26">
        <v>1.0</v>
      </c>
      <c r="E18" s="53" t="s">
        <v>46</v>
      </c>
      <c r="F18" s="29"/>
      <c r="G18" s="30"/>
      <c r="H18" s="31"/>
      <c r="I18" s="32">
        <f t="shared" si="2"/>
        <v>0.25</v>
      </c>
    </row>
    <row r="19" ht="15.75" customHeight="1">
      <c r="A19" s="24">
        <v>3.0</v>
      </c>
      <c r="B19" s="25" t="s">
        <v>47</v>
      </c>
      <c r="C19" s="26"/>
      <c r="D19" s="26">
        <v>2.0</v>
      </c>
      <c r="E19" s="53" t="s">
        <v>23</v>
      </c>
      <c r="F19" s="29"/>
      <c r="G19" s="30"/>
      <c r="H19" s="31"/>
      <c r="I19" s="32">
        <f t="shared" si="2"/>
        <v>1</v>
      </c>
    </row>
    <row r="20" ht="15.75" customHeight="1">
      <c r="A20" s="38">
        <v>4.0</v>
      </c>
      <c r="B20" s="39" t="s">
        <v>48</v>
      </c>
      <c r="C20" s="26"/>
      <c r="D20" s="27">
        <v>1.0</v>
      </c>
      <c r="E20" s="53" t="s">
        <v>23</v>
      </c>
      <c r="F20" s="29"/>
      <c r="G20" s="30"/>
      <c r="H20" s="31"/>
      <c r="I20" s="32">
        <f t="shared" si="2"/>
        <v>1</v>
      </c>
    </row>
    <row r="21" ht="15.75" customHeight="1">
      <c r="A21" s="38">
        <v>5.0</v>
      </c>
      <c r="B21" s="39" t="s">
        <v>49</v>
      </c>
      <c r="C21" s="26"/>
      <c r="D21" s="26">
        <v>3.0</v>
      </c>
      <c r="E21" s="53" t="s">
        <v>46</v>
      </c>
      <c r="F21" s="29"/>
      <c r="G21" s="30"/>
      <c r="H21" s="31"/>
      <c r="I21" s="32">
        <f t="shared" si="2"/>
        <v>0.25</v>
      </c>
    </row>
    <row r="22" ht="15.75" customHeight="1">
      <c r="A22" s="38">
        <v>6.0</v>
      </c>
      <c r="B22" s="39" t="s">
        <v>50</v>
      </c>
      <c r="C22" s="26"/>
      <c r="D22" s="26">
        <v>1.0</v>
      </c>
      <c r="E22" s="53" t="s">
        <v>46</v>
      </c>
      <c r="F22" s="29"/>
      <c r="G22" s="30"/>
      <c r="H22" s="31"/>
      <c r="I22" s="32">
        <f t="shared" si="2"/>
        <v>0.25</v>
      </c>
    </row>
    <row r="23" ht="15.75" customHeight="1">
      <c r="A23" s="39">
        <v>7.0</v>
      </c>
      <c r="B23" s="39" t="s">
        <v>51</v>
      </c>
      <c r="C23" s="26"/>
      <c r="D23" s="26">
        <v>2.0</v>
      </c>
      <c r="E23" s="53" t="s">
        <v>46</v>
      </c>
      <c r="F23" s="29"/>
      <c r="G23" s="30"/>
      <c r="H23" s="31"/>
      <c r="I23" s="32">
        <f t="shared" si="2"/>
        <v>0.25</v>
      </c>
    </row>
    <row r="24" ht="15.75" customHeight="1">
      <c r="A24" s="39">
        <v>8.0</v>
      </c>
      <c r="B24" s="39" t="s">
        <v>52</v>
      </c>
      <c r="C24" s="26"/>
      <c r="D24" s="26">
        <v>1.0</v>
      </c>
      <c r="E24" s="53" t="s">
        <v>23</v>
      </c>
      <c r="F24" s="29"/>
      <c r="G24" s="30"/>
      <c r="H24" s="31"/>
      <c r="I24" s="32">
        <f t="shared" si="2"/>
        <v>1</v>
      </c>
    </row>
    <row r="25" ht="15.75" customHeight="1">
      <c r="A25" s="39">
        <v>9.0</v>
      </c>
      <c r="B25" s="39" t="s">
        <v>53</v>
      </c>
      <c r="C25" s="26"/>
      <c r="D25" s="26">
        <v>1.0</v>
      </c>
      <c r="E25" s="53" t="s">
        <v>23</v>
      </c>
      <c r="F25" s="29"/>
      <c r="G25" s="30"/>
      <c r="H25" s="31"/>
      <c r="I25" s="32">
        <f t="shared" si="2"/>
        <v>1</v>
      </c>
    </row>
    <row r="26" ht="15.75" customHeight="1">
      <c r="A26" s="39">
        <v>10.0</v>
      </c>
      <c r="B26" s="39" t="s">
        <v>54</v>
      </c>
      <c r="C26" s="26"/>
      <c r="D26" s="26">
        <v>1.0</v>
      </c>
      <c r="E26" s="53" t="s">
        <v>46</v>
      </c>
      <c r="F26" s="29"/>
      <c r="G26" s="30"/>
      <c r="H26" s="31"/>
      <c r="I26" s="32">
        <f t="shared" si="2"/>
        <v>0.25</v>
      </c>
    </row>
    <row r="27" ht="15.75" customHeight="1">
      <c r="A27" s="39">
        <v>11.0</v>
      </c>
      <c r="B27" s="39" t="s">
        <v>55</v>
      </c>
      <c r="C27" s="26"/>
      <c r="D27" s="26">
        <v>3.0</v>
      </c>
      <c r="E27" s="53" t="s">
        <v>56</v>
      </c>
      <c r="F27" s="30"/>
      <c r="G27" s="30"/>
      <c r="H27" s="31"/>
      <c r="I27" s="54">
        <v>0.0</v>
      </c>
    </row>
    <row r="28" ht="15.75" customHeight="1">
      <c r="A28" s="38"/>
      <c r="B28" s="38" t="s">
        <v>42</v>
      </c>
    </row>
    <row r="29" ht="15.75" customHeight="1">
      <c r="A29" s="40"/>
      <c r="B29" s="41" t="str">
        <f>IFERROR(__xludf.DUMMYFUNCTION("SPARKLINE((E16/11)*100,{""charttype"",""bar"";""color1"",""#43B581"";""max"",100})"),"")</f>
        <v/>
      </c>
      <c r="C29" s="42"/>
      <c r="D29" s="42"/>
      <c r="E29" s="42"/>
      <c r="F29" s="42"/>
      <c r="G29" s="42"/>
      <c r="H29" s="43"/>
      <c r="I29" s="44">
        <f>(E16/11)</f>
        <v>0.5681818182</v>
      </c>
    </row>
    <row r="30" ht="15.75" customHeight="1"/>
    <row r="31" ht="15.75" customHeight="1">
      <c r="A31" s="55"/>
      <c r="B31" s="56" t="s">
        <v>57</v>
      </c>
      <c r="C31" s="57" t="s">
        <v>9</v>
      </c>
      <c r="D31" s="57"/>
      <c r="E31" s="58"/>
      <c r="F31" s="59">
        <v>44522.0</v>
      </c>
      <c r="G31" s="59">
        <v>44528.0</v>
      </c>
      <c r="H31" s="60"/>
      <c r="I31" s="60"/>
    </row>
    <row r="32" ht="15.75" customHeight="1">
      <c r="A32" s="16"/>
      <c r="B32" s="16" t="s">
        <v>15</v>
      </c>
      <c r="C32" s="17"/>
      <c r="D32" s="17"/>
      <c r="E32" s="18">
        <f>SUM(I33:I40)</f>
        <v>0.75</v>
      </c>
      <c r="F32" s="18"/>
      <c r="G32" s="18"/>
      <c r="H32" s="18"/>
      <c r="I32" s="19">
        <f>SUM(I33:I40)/8</f>
        <v>0.09375</v>
      </c>
    </row>
    <row r="33" ht="15.75" customHeight="1">
      <c r="A33" s="24">
        <v>1.0</v>
      </c>
      <c r="B33" s="25" t="s">
        <v>58</v>
      </c>
      <c r="C33" s="26"/>
      <c r="D33" s="27">
        <v>1.0</v>
      </c>
      <c r="E33" s="53" t="s">
        <v>56</v>
      </c>
      <c r="F33" s="30"/>
      <c r="G33" s="30"/>
      <c r="H33" s="31"/>
      <c r="I33" s="32">
        <f t="shared" ref="I33:I40" si="3">IF(E33="Complete",1,IF(E33="In progress",0.25,IF(E33="Review",0.75,0) ))</f>
        <v>0</v>
      </c>
    </row>
    <row r="34" ht="15.75" customHeight="1">
      <c r="A34" s="24">
        <v>2.0</v>
      </c>
      <c r="B34" s="25" t="s">
        <v>59</v>
      </c>
      <c r="C34" s="26"/>
      <c r="D34" s="26">
        <v>1.0</v>
      </c>
      <c r="E34" s="53" t="s">
        <v>46</v>
      </c>
      <c r="F34" s="30"/>
      <c r="G34" s="30"/>
      <c r="H34" s="31"/>
      <c r="I34" s="32">
        <f t="shared" si="3"/>
        <v>0.25</v>
      </c>
    </row>
    <row r="35" ht="15.75" customHeight="1">
      <c r="A35" s="24">
        <v>3.0</v>
      </c>
      <c r="B35" s="25" t="s">
        <v>60</v>
      </c>
      <c r="C35" s="26"/>
      <c r="D35" s="26">
        <v>1.0</v>
      </c>
      <c r="E35" s="53" t="s">
        <v>56</v>
      </c>
      <c r="F35" s="30"/>
      <c r="G35" s="30"/>
      <c r="H35" s="31"/>
      <c r="I35" s="32">
        <f t="shared" si="3"/>
        <v>0</v>
      </c>
    </row>
    <row r="36" ht="15.75" customHeight="1">
      <c r="A36" s="38">
        <v>4.0</v>
      </c>
      <c r="B36" s="39" t="s">
        <v>61</v>
      </c>
      <c r="C36" s="26"/>
      <c r="D36" s="27">
        <v>1.0</v>
      </c>
      <c r="E36" s="53" t="s">
        <v>56</v>
      </c>
      <c r="F36" s="30"/>
      <c r="G36" s="30"/>
      <c r="H36" s="31"/>
      <c r="I36" s="32">
        <f t="shared" si="3"/>
        <v>0</v>
      </c>
    </row>
    <row r="37" ht="15.75" customHeight="1">
      <c r="A37" s="38">
        <v>5.0</v>
      </c>
      <c r="B37" s="39" t="s">
        <v>62</v>
      </c>
      <c r="C37" s="26"/>
      <c r="D37" s="27">
        <v>1.0</v>
      </c>
      <c r="E37" s="53" t="s">
        <v>46</v>
      </c>
      <c r="F37" s="30"/>
      <c r="G37" s="30"/>
      <c r="H37" s="31"/>
      <c r="I37" s="32">
        <f t="shared" si="3"/>
        <v>0.25</v>
      </c>
    </row>
    <row r="38" ht="15.75" customHeight="1">
      <c r="A38" s="38">
        <v>6.0</v>
      </c>
      <c r="B38" s="39" t="s">
        <v>63</v>
      </c>
      <c r="C38" s="26"/>
      <c r="D38" s="26">
        <v>1.0</v>
      </c>
      <c r="E38" s="53" t="s">
        <v>56</v>
      </c>
      <c r="F38" s="30"/>
      <c r="G38" s="30"/>
      <c r="H38" s="31"/>
      <c r="I38" s="32">
        <f t="shared" si="3"/>
        <v>0</v>
      </c>
    </row>
    <row r="39" ht="15.75" customHeight="1">
      <c r="A39" s="39">
        <v>7.0</v>
      </c>
      <c r="B39" s="39" t="s">
        <v>64</v>
      </c>
      <c r="C39" s="26"/>
      <c r="D39" s="26">
        <v>1.0</v>
      </c>
      <c r="E39" s="53" t="s">
        <v>56</v>
      </c>
      <c r="F39" s="30"/>
      <c r="G39" s="30"/>
      <c r="H39" s="31"/>
      <c r="I39" s="32">
        <f t="shared" si="3"/>
        <v>0</v>
      </c>
    </row>
    <row r="40" ht="15.75" customHeight="1">
      <c r="A40" s="39">
        <v>8.0</v>
      </c>
      <c r="B40" s="39" t="s">
        <v>65</v>
      </c>
      <c r="C40" s="26"/>
      <c r="D40" s="26">
        <v>1.0</v>
      </c>
      <c r="E40" s="53" t="s">
        <v>46</v>
      </c>
      <c r="F40" s="30"/>
      <c r="G40" s="30"/>
      <c r="H40" s="31"/>
      <c r="I40" s="32">
        <f t="shared" si="3"/>
        <v>0.25</v>
      </c>
    </row>
    <row r="41" ht="15.75" customHeight="1">
      <c r="A41" s="38"/>
      <c r="B41" s="38" t="s">
        <v>42</v>
      </c>
    </row>
    <row r="42" ht="15.75" customHeight="1">
      <c r="A42" s="40"/>
      <c r="B42" s="41" t="str">
        <f>IFERROR(__xludf.DUMMYFUNCTION("SPARKLINE((E32/8)*100,{""charttype"",""bar"";""color1"",""#43B581"";""max"",100})"),"")</f>
        <v/>
      </c>
      <c r="C42" s="42"/>
      <c r="D42" s="42"/>
      <c r="E42" s="42"/>
      <c r="F42" s="42"/>
      <c r="G42" s="42"/>
      <c r="H42" s="43"/>
      <c r="I42" s="44">
        <f>(E32/8)</f>
        <v>0.09375</v>
      </c>
    </row>
    <row r="43" ht="15.75" customHeight="1"/>
    <row r="44" ht="15.75" customHeight="1">
      <c r="A44" s="55"/>
      <c r="B44" s="56" t="s">
        <v>66</v>
      </c>
      <c r="C44" s="57" t="s">
        <v>9</v>
      </c>
      <c r="D44" s="57"/>
      <c r="E44" s="58"/>
      <c r="F44" s="59">
        <v>44528.0</v>
      </c>
      <c r="G44" s="59">
        <v>44533.0</v>
      </c>
      <c r="H44" s="60"/>
      <c r="I44" s="60"/>
    </row>
    <row r="45" ht="15.75" customHeight="1">
      <c r="A45" s="16"/>
      <c r="B45" s="16" t="s">
        <v>15</v>
      </c>
      <c r="C45" s="17"/>
      <c r="D45" s="17"/>
      <c r="E45" s="18">
        <f>SUM(I46:I47)</f>
        <v>0</v>
      </c>
      <c r="F45" s="18"/>
      <c r="G45" s="18"/>
      <c r="H45" s="18"/>
      <c r="I45" s="19">
        <f>SUM(I46:I47)/2</f>
        <v>0</v>
      </c>
    </row>
    <row r="46" ht="15.75" customHeight="1">
      <c r="A46" s="24">
        <v>1.0</v>
      </c>
      <c r="B46" s="25" t="s">
        <v>67</v>
      </c>
      <c r="C46" s="26"/>
      <c r="D46" s="27">
        <v>1.0</v>
      </c>
      <c r="E46" s="53" t="s">
        <v>56</v>
      </c>
      <c r="F46" s="30"/>
      <c r="G46" s="30"/>
      <c r="H46" s="31"/>
      <c r="I46" s="32">
        <f t="shared" ref="I46:I47" si="4">IF(E46="Complete",1,IF(E46="In progress",0.25,IF(E46="Review",0.75,0) ))</f>
        <v>0</v>
      </c>
    </row>
    <row r="47" ht="15.75" customHeight="1">
      <c r="A47" s="24">
        <v>2.0</v>
      </c>
      <c r="B47" s="25" t="s">
        <v>68</v>
      </c>
      <c r="C47" s="26"/>
      <c r="D47" s="26">
        <v>4.0</v>
      </c>
      <c r="E47" s="53" t="s">
        <v>56</v>
      </c>
      <c r="F47" s="30"/>
      <c r="G47" s="30"/>
      <c r="H47" s="31"/>
      <c r="I47" s="32">
        <f t="shared" si="4"/>
        <v>0</v>
      </c>
    </row>
    <row r="48" ht="15.75" customHeight="1">
      <c r="A48" s="38"/>
      <c r="B48" s="38" t="s">
        <v>42</v>
      </c>
    </row>
    <row r="49" ht="15.75" customHeight="1">
      <c r="A49" s="40"/>
      <c r="B49" s="41" t="str">
        <f>IFERROR(__xludf.DUMMYFUNCTION("SPARKLINE((E45/2)*100,{""charttype"",""bar"";""color1"",""#43B581"";""max"",100})"),"")</f>
        <v/>
      </c>
      <c r="C49" s="42"/>
      <c r="D49" s="42"/>
      <c r="E49" s="42"/>
      <c r="F49" s="42"/>
      <c r="G49" s="42"/>
      <c r="H49" s="43"/>
      <c r="I49" s="44">
        <f>(E45/2)</f>
        <v>0</v>
      </c>
    </row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</sheetData>
  <mergeCells count="12">
    <mergeCell ref="B29:H29"/>
    <mergeCell ref="B41:I41"/>
    <mergeCell ref="B42:H42"/>
    <mergeCell ref="B48:I48"/>
    <mergeCell ref="B49:H49"/>
    <mergeCell ref="P4:Q4"/>
    <mergeCell ref="P5:Q5"/>
    <mergeCell ref="P6:Q6"/>
    <mergeCell ref="P7:Q7"/>
    <mergeCell ref="B11:I11"/>
    <mergeCell ref="B12:H12"/>
    <mergeCell ref="B28:I28"/>
  </mergeCells>
  <conditionalFormatting sqref="E4:E10 E17:E27 E33:E40 E46:E47">
    <cfRule type="containsText" dxfId="0" priority="1" operator="containsText" text="Complete">
      <formula>NOT(ISERROR(SEARCH(("Complete"),(E4))))</formula>
    </cfRule>
  </conditionalFormatting>
  <conditionalFormatting sqref="E4:E10 E17:E27 E33:E40 E46:E47">
    <cfRule type="containsText" dxfId="1" priority="2" operator="containsText" text="Upcoming">
      <formula>NOT(ISERROR(SEARCH(("Upcoming"),(E4))))</formula>
    </cfRule>
  </conditionalFormatting>
  <conditionalFormatting sqref="E4:E10 E17:E27 E33:E40 E46:E47">
    <cfRule type="containsText" dxfId="2" priority="3" operator="containsText" text="In progress">
      <formula>NOT(ISERROR(SEARCH(("In progress"),(E4))))</formula>
    </cfRule>
  </conditionalFormatting>
  <conditionalFormatting sqref="E4:E10 E17:E27 E33:E40 E46:E47">
    <cfRule type="containsText" dxfId="3" priority="4" operator="containsText" text="Review">
      <formula>NOT(ISERROR(SEARCH(("Review"),(E4))))</formula>
    </cfRule>
  </conditionalFormatting>
  <conditionalFormatting sqref="H4:H10 H17:H27 H33:H40 H46:H47">
    <cfRule type="cellIs" dxfId="0" priority="5" operator="equal">
      <formula>G4</formula>
    </cfRule>
  </conditionalFormatting>
  <conditionalFormatting sqref="H4:H10 H17:H27 H33:H40 H46:H47">
    <cfRule type="cellIs" dxfId="4" priority="6" operator="greaterThan">
      <formula>G4</formula>
    </cfRule>
  </conditionalFormatting>
  <conditionalFormatting sqref="H4:H10 H17:H27 H33:H40 H46:H47">
    <cfRule type="cellIs" dxfId="5" priority="7" operator="lessThan">
      <formula>G4</formula>
    </cfRule>
  </conditionalFormatting>
  <conditionalFormatting sqref="H4:H10 H17:H27 H33:H40 H46:H47">
    <cfRule type="containsBlanks" dxfId="6" priority="8">
      <formula>LEN(TRIM(H4))=0</formula>
    </cfRule>
  </conditionalFormatting>
  <conditionalFormatting sqref="I4:I10 I17:I27 I33:I40 I46:I47">
    <cfRule type="containsText" dxfId="7" priority="9" operator="containsText" text="Complete">
      <formula>NOT(ISERROR(SEARCH(("Complete"),(I4))))</formula>
    </cfRule>
  </conditionalFormatting>
  <conditionalFormatting sqref="E4:E10 E17:E27 E33:E40 E46:E47">
    <cfRule type="containsText" dxfId="7" priority="10" operator="containsText" text="Complete">
      <formula>NOT(ISERROR(SEARCH(("Complete"),(E4))))</formula>
    </cfRule>
  </conditionalFormatting>
  <dataValidations>
    <dataValidation type="list" allowBlank="1" sqref="E4:E10 E17:E27 E33:E40 E46:E47">
      <formula1>"Complete,In progress,Upcoming,Review"</formula1>
    </dataValidation>
  </dataValidations>
  <printOptions gridLines="1" horizontalCentered="1"/>
  <pageMargins bottom="0.75" footer="0.0" header="0.0" left="0.7" right="0.7" top="0.75"/>
  <pageSetup paperSize="3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4.43"/>
    <col customWidth="1" min="2" max="2" width="53.43"/>
    <col customWidth="1" min="3" max="3" width="12.29"/>
    <col customWidth="1" min="4" max="4" width="14.43"/>
    <col customWidth="1" min="5" max="5" width="14.14"/>
    <col customWidth="1" min="6" max="6" width="3.29"/>
    <col customWidth="1" min="7" max="7" width="11.57"/>
    <col customWidth="1" min="8" max="8" width="3.29"/>
    <col customWidth="1" min="9" max="9" width="11.57"/>
    <col customWidth="1" min="10" max="10" width="2.14"/>
    <col customWidth="1" min="11" max="11" width="8.71"/>
    <col customWidth="1" min="12" max="12" width="2.14"/>
    <col customWidth="1" min="13" max="13" width="14.43"/>
    <col customWidth="1" min="14" max="14" width="3.29"/>
  </cols>
  <sheetData>
    <row r="1" ht="15.75" customHeight="1">
      <c r="A1" s="1" t="s">
        <v>69</v>
      </c>
      <c r="B1" s="1" t="s">
        <v>70</v>
      </c>
      <c r="C1" s="1" t="s">
        <v>71</v>
      </c>
      <c r="D1" s="61"/>
      <c r="E1" s="62" t="s">
        <v>72</v>
      </c>
      <c r="F1" s="9">
        <f>SUM(H1+J1+L1+N1)</f>
        <v>53</v>
      </c>
      <c r="G1" s="62" t="s">
        <v>73</v>
      </c>
      <c r="H1" s="9">
        <v>53.0</v>
      </c>
      <c r="I1" s="62" t="s">
        <v>74</v>
      </c>
      <c r="J1" s="9">
        <v>0.0</v>
      </c>
      <c r="K1" s="62" t="s">
        <v>75</v>
      </c>
      <c r="L1" s="9">
        <v>0.0</v>
      </c>
      <c r="M1" s="62" t="s">
        <v>76</v>
      </c>
      <c r="N1" s="9">
        <v>0.0</v>
      </c>
      <c r="O1" s="61"/>
      <c r="P1" s="61"/>
      <c r="Q1" s="61"/>
      <c r="R1" s="61"/>
      <c r="S1" s="61"/>
      <c r="T1" s="61"/>
      <c r="U1" s="61"/>
      <c r="V1" s="61"/>
      <c r="W1" s="61"/>
      <c r="X1" s="61"/>
      <c r="Y1" s="61"/>
      <c r="Z1" s="61"/>
    </row>
    <row r="2" ht="15.75" customHeight="1">
      <c r="A2" s="14">
        <v>1.0</v>
      </c>
      <c r="B2" s="63" t="s">
        <v>77</v>
      </c>
      <c r="C2" s="14" t="s">
        <v>23</v>
      </c>
    </row>
    <row r="3" ht="15.75" customHeight="1">
      <c r="A3" s="14">
        <v>2.0</v>
      </c>
      <c r="B3" s="63" t="s">
        <v>78</v>
      </c>
      <c r="C3" s="14" t="s">
        <v>23</v>
      </c>
    </row>
    <row r="4" ht="15.75" customHeight="1">
      <c r="A4" s="14">
        <v>3.0</v>
      </c>
      <c r="B4" s="63" t="s">
        <v>79</v>
      </c>
      <c r="C4" s="14" t="s">
        <v>23</v>
      </c>
    </row>
    <row r="5" ht="15.75" customHeight="1">
      <c r="A5" s="14">
        <v>4.0</v>
      </c>
      <c r="B5" s="64" t="s">
        <v>80</v>
      </c>
      <c r="C5" s="14" t="s">
        <v>23</v>
      </c>
    </row>
    <row r="6" ht="15.75" customHeight="1">
      <c r="A6" s="14">
        <v>5.0</v>
      </c>
      <c r="B6" s="64" t="s">
        <v>81</v>
      </c>
      <c r="C6" s="14" t="s">
        <v>23</v>
      </c>
    </row>
    <row r="7" ht="15.75" customHeight="1">
      <c r="A7" s="14">
        <v>6.0</v>
      </c>
      <c r="B7" s="64" t="s">
        <v>82</v>
      </c>
      <c r="C7" s="14" t="s">
        <v>23</v>
      </c>
    </row>
    <row r="8" ht="15.75" customHeight="1">
      <c r="A8" s="14">
        <v>7.0</v>
      </c>
      <c r="B8" s="64" t="s">
        <v>83</v>
      </c>
      <c r="C8" s="14" t="s">
        <v>23</v>
      </c>
    </row>
    <row r="9" ht="15.75" customHeight="1">
      <c r="A9" s="14">
        <v>8.0</v>
      </c>
      <c r="B9" s="64" t="s">
        <v>84</v>
      </c>
      <c r="C9" s="14" t="s">
        <v>23</v>
      </c>
    </row>
    <row r="10" ht="15.75" customHeight="1">
      <c r="A10" s="14">
        <v>9.0</v>
      </c>
      <c r="B10" s="63" t="s">
        <v>85</v>
      </c>
      <c r="C10" s="14" t="s">
        <v>23</v>
      </c>
    </row>
    <row r="11" ht="15.75" customHeight="1">
      <c r="A11" s="14">
        <v>10.0</v>
      </c>
      <c r="B11" s="63" t="s">
        <v>86</v>
      </c>
      <c r="C11" s="14" t="s">
        <v>23</v>
      </c>
    </row>
    <row r="12" ht="15.75" customHeight="1">
      <c r="A12" s="14">
        <v>11.0</v>
      </c>
      <c r="B12" s="63" t="s">
        <v>87</v>
      </c>
      <c r="C12" s="14" t="s">
        <v>23</v>
      </c>
    </row>
    <row r="13" ht="15.75" customHeight="1">
      <c r="A13" s="14">
        <v>12.0</v>
      </c>
      <c r="B13" s="64" t="s">
        <v>88</v>
      </c>
      <c r="C13" s="14" t="s">
        <v>23</v>
      </c>
    </row>
    <row r="14" ht="15.75" customHeight="1">
      <c r="A14" s="14">
        <v>13.0</v>
      </c>
      <c r="B14" s="64" t="s">
        <v>89</v>
      </c>
      <c r="C14" s="14" t="s">
        <v>23</v>
      </c>
    </row>
    <row r="15" ht="15.75" customHeight="1">
      <c r="A15" s="14">
        <v>14.0</v>
      </c>
      <c r="B15" s="63" t="s">
        <v>90</v>
      </c>
      <c r="C15" s="14" t="s">
        <v>23</v>
      </c>
    </row>
    <row r="16" ht="15.75" customHeight="1">
      <c r="A16" s="14">
        <v>15.0</v>
      </c>
      <c r="B16" s="63" t="s">
        <v>91</v>
      </c>
      <c r="C16" s="14" t="s">
        <v>23</v>
      </c>
    </row>
    <row r="17" ht="15.75" customHeight="1">
      <c r="A17" s="14">
        <v>16.0</v>
      </c>
      <c r="B17" s="63" t="s">
        <v>92</v>
      </c>
      <c r="C17" s="14" t="s">
        <v>23</v>
      </c>
    </row>
    <row r="18" ht="15.75" customHeight="1">
      <c r="A18" s="14">
        <v>17.0</v>
      </c>
      <c r="B18" s="64" t="s">
        <v>93</v>
      </c>
      <c r="C18" s="14" t="s">
        <v>23</v>
      </c>
    </row>
    <row r="19" ht="15.75" customHeight="1">
      <c r="A19" s="14">
        <v>18.0</v>
      </c>
      <c r="B19" s="64" t="s">
        <v>94</v>
      </c>
      <c r="C19" s="14" t="s">
        <v>23</v>
      </c>
    </row>
    <row r="20" ht="15.75" customHeight="1">
      <c r="A20" s="14">
        <v>19.0</v>
      </c>
      <c r="B20" s="64" t="s">
        <v>95</v>
      </c>
      <c r="C20" s="14" t="s">
        <v>23</v>
      </c>
    </row>
    <row r="21" ht="15.75" customHeight="1">
      <c r="A21" s="14">
        <v>20.0</v>
      </c>
      <c r="B21" s="64" t="s">
        <v>96</v>
      </c>
      <c r="C21" s="14" t="s">
        <v>23</v>
      </c>
    </row>
    <row r="22" ht="15.75" customHeight="1">
      <c r="A22" s="14">
        <v>21.0</v>
      </c>
      <c r="B22" s="64" t="s">
        <v>97</v>
      </c>
      <c r="C22" s="14" t="s">
        <v>23</v>
      </c>
    </row>
    <row r="23" ht="15.75" customHeight="1">
      <c r="A23" s="14">
        <v>22.0</v>
      </c>
      <c r="B23" s="63" t="s">
        <v>98</v>
      </c>
      <c r="C23" s="14" t="s">
        <v>23</v>
      </c>
    </row>
    <row r="24" ht="15.75" customHeight="1">
      <c r="A24" s="14">
        <v>23.0</v>
      </c>
      <c r="B24" s="63" t="s">
        <v>99</v>
      </c>
      <c r="C24" s="14" t="s">
        <v>23</v>
      </c>
    </row>
    <row r="25" ht="15.75" customHeight="1">
      <c r="A25" s="14">
        <v>24.0</v>
      </c>
      <c r="B25" s="63" t="s">
        <v>100</v>
      </c>
      <c r="C25" s="14" t="s">
        <v>23</v>
      </c>
    </row>
    <row r="26" ht="15.75" customHeight="1">
      <c r="A26" s="14">
        <v>25.0</v>
      </c>
      <c r="B26" s="64" t="s">
        <v>101</v>
      </c>
      <c r="C26" s="14" t="s">
        <v>23</v>
      </c>
    </row>
    <row r="27" ht="15.75" customHeight="1">
      <c r="A27" s="14">
        <v>26.0</v>
      </c>
      <c r="B27" s="64" t="s">
        <v>102</v>
      </c>
      <c r="C27" s="14" t="s">
        <v>23</v>
      </c>
    </row>
    <row r="28" ht="15.75" customHeight="1">
      <c r="A28" s="14">
        <v>27.0</v>
      </c>
      <c r="B28" s="64" t="s">
        <v>103</v>
      </c>
      <c r="C28" s="14" t="s">
        <v>23</v>
      </c>
    </row>
    <row r="29" ht="15.75" customHeight="1">
      <c r="A29" s="14">
        <v>28.0</v>
      </c>
      <c r="B29" s="63" t="s">
        <v>104</v>
      </c>
      <c r="C29" s="14" t="s">
        <v>23</v>
      </c>
    </row>
    <row r="30" ht="15.75" customHeight="1">
      <c r="A30" s="14">
        <v>29.0</v>
      </c>
      <c r="B30" s="63" t="s">
        <v>105</v>
      </c>
      <c r="C30" s="14" t="s">
        <v>23</v>
      </c>
    </row>
    <row r="31" ht="15.75" customHeight="1">
      <c r="A31" s="14">
        <v>30.0</v>
      </c>
      <c r="B31" s="63" t="s">
        <v>106</v>
      </c>
      <c r="C31" s="14" t="s">
        <v>23</v>
      </c>
    </row>
    <row r="32" ht="15.75" customHeight="1">
      <c r="A32" s="14">
        <v>31.0</v>
      </c>
      <c r="B32" s="64" t="s">
        <v>107</v>
      </c>
      <c r="C32" s="14" t="s">
        <v>23</v>
      </c>
    </row>
    <row r="33" ht="15.75" customHeight="1">
      <c r="A33" s="14">
        <v>32.0</v>
      </c>
      <c r="B33" s="64" t="s">
        <v>108</v>
      </c>
      <c r="C33" s="14" t="s">
        <v>23</v>
      </c>
    </row>
    <row r="34" ht="15.75" customHeight="1">
      <c r="A34" s="14">
        <v>33.0</v>
      </c>
      <c r="B34" s="65" t="s">
        <v>109</v>
      </c>
      <c r="C34" s="14" t="s">
        <v>23</v>
      </c>
    </row>
    <row r="35" ht="15.75" customHeight="1">
      <c r="A35" s="10">
        <v>34.0</v>
      </c>
      <c r="B35" s="65" t="s">
        <v>110</v>
      </c>
      <c r="C35" s="14" t="s">
        <v>23</v>
      </c>
    </row>
    <row r="36" ht="15.75" customHeight="1">
      <c r="A36" s="14">
        <v>35.0</v>
      </c>
      <c r="B36" s="65" t="s">
        <v>111</v>
      </c>
      <c r="C36" s="14" t="s">
        <v>23</v>
      </c>
    </row>
    <row r="37" ht="15.75" customHeight="1">
      <c r="A37" s="14">
        <v>36.0</v>
      </c>
      <c r="B37" s="65" t="s">
        <v>112</v>
      </c>
      <c r="C37" s="14" t="s">
        <v>23</v>
      </c>
    </row>
    <row r="38" ht="15.75" customHeight="1">
      <c r="A38" s="14">
        <v>37.0</v>
      </c>
      <c r="B38" s="65" t="s">
        <v>113</v>
      </c>
      <c r="C38" s="14" t="s">
        <v>23</v>
      </c>
    </row>
    <row r="39" ht="15.75" customHeight="1">
      <c r="A39" s="14">
        <v>38.0</v>
      </c>
      <c r="B39" s="65" t="s">
        <v>114</v>
      </c>
      <c r="C39" s="14" t="s">
        <v>23</v>
      </c>
    </row>
    <row r="40" ht="15.75" customHeight="1">
      <c r="A40" s="14">
        <v>39.0</v>
      </c>
      <c r="B40" s="65" t="s">
        <v>115</v>
      </c>
      <c r="C40" s="14" t="s">
        <v>23</v>
      </c>
    </row>
    <row r="41" ht="15.75" customHeight="1">
      <c r="A41" s="66">
        <v>41.0</v>
      </c>
      <c r="B41" s="63" t="s">
        <v>116</v>
      </c>
      <c r="C41" s="14" t="s">
        <v>23</v>
      </c>
    </row>
    <row r="42" ht="15.75" customHeight="1">
      <c r="A42" s="14">
        <v>40.0</v>
      </c>
      <c r="B42" s="65" t="s">
        <v>97</v>
      </c>
      <c r="C42" s="14" t="s">
        <v>23</v>
      </c>
    </row>
    <row r="43" ht="15.75" customHeight="1">
      <c r="A43" s="66">
        <v>42.0</v>
      </c>
      <c r="B43" s="63" t="s">
        <v>117</v>
      </c>
      <c r="C43" s="14" t="s">
        <v>23</v>
      </c>
    </row>
    <row r="44" ht="15.75" customHeight="1">
      <c r="A44" s="66">
        <v>43.0</v>
      </c>
      <c r="B44" s="63" t="s">
        <v>118</v>
      </c>
      <c r="C44" s="14" t="s">
        <v>23</v>
      </c>
    </row>
    <row r="45" ht="15.75" customHeight="1">
      <c r="A45" s="66">
        <v>44.0</v>
      </c>
      <c r="B45" s="64" t="s">
        <v>119</v>
      </c>
      <c r="C45" s="14" t="s">
        <v>23</v>
      </c>
    </row>
    <row r="46" ht="15.75" customHeight="1">
      <c r="A46" s="66">
        <v>45.0</v>
      </c>
      <c r="B46" s="64" t="s">
        <v>120</v>
      </c>
      <c r="C46" s="14" t="s">
        <v>23</v>
      </c>
    </row>
    <row r="47" ht="15.75" customHeight="1">
      <c r="A47" s="66">
        <v>46.0</v>
      </c>
      <c r="B47" s="64" t="s">
        <v>121</v>
      </c>
      <c r="C47" s="14" t="s">
        <v>23</v>
      </c>
    </row>
    <row r="48" ht="15.75" customHeight="1">
      <c r="A48" s="66">
        <v>47.0</v>
      </c>
      <c r="B48" s="64" t="s">
        <v>122</v>
      </c>
      <c r="C48" s="14" t="s">
        <v>23</v>
      </c>
    </row>
    <row r="49" ht="15.75" customHeight="1">
      <c r="A49" s="14">
        <v>48.0</v>
      </c>
      <c r="B49" s="65" t="s">
        <v>123</v>
      </c>
      <c r="C49" s="14" t="s">
        <v>23</v>
      </c>
    </row>
    <row r="50" ht="15.75" customHeight="1">
      <c r="A50" s="14">
        <v>49.0</v>
      </c>
      <c r="B50" s="65" t="s">
        <v>124</v>
      </c>
      <c r="C50" s="14" t="s">
        <v>23</v>
      </c>
    </row>
    <row r="51" ht="15.75" customHeight="1">
      <c r="A51" s="14">
        <v>50.0</v>
      </c>
      <c r="B51" s="65" t="s">
        <v>125</v>
      </c>
      <c r="C51" s="14" t="s">
        <v>23</v>
      </c>
    </row>
    <row r="52" ht="15.75" customHeight="1">
      <c r="A52" s="14">
        <v>51.0</v>
      </c>
      <c r="B52" s="65" t="s">
        <v>126</v>
      </c>
      <c r="C52" s="14" t="s">
        <v>23</v>
      </c>
    </row>
    <row r="53" ht="15.75" customHeight="1">
      <c r="A53" s="14">
        <v>52.0</v>
      </c>
      <c r="B53" s="65" t="s">
        <v>127</v>
      </c>
      <c r="C53" s="14" t="s">
        <v>23</v>
      </c>
    </row>
    <row r="54" ht="15.75" customHeight="1">
      <c r="A54" s="14">
        <v>53.0</v>
      </c>
      <c r="B54" s="65" t="s">
        <v>128</v>
      </c>
      <c r="C54" s="14" t="s">
        <v>23</v>
      </c>
    </row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C2:C54">
    <cfRule type="cellIs" dxfId="0" priority="1" operator="equal">
      <formula>"Complete"</formula>
    </cfRule>
  </conditionalFormatting>
  <conditionalFormatting sqref="C2:C54">
    <cfRule type="cellIs" dxfId="3" priority="2" operator="equal">
      <formula>"Review"</formula>
    </cfRule>
  </conditionalFormatting>
  <conditionalFormatting sqref="C2:C54">
    <cfRule type="cellIs" dxfId="8" priority="3" operator="equal">
      <formula>"Upcoming"</formula>
    </cfRule>
  </conditionalFormatting>
  <conditionalFormatting sqref="C2:C54">
    <cfRule type="cellIs" dxfId="9" priority="4" operator="equal">
      <formula>"In progress"</formula>
    </cfRule>
  </conditionalFormatting>
  <drawing r:id="rId1"/>
</worksheet>
</file>