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B3297ED1-C37C-4058-A5CF-1DFB27B81742}" xr6:coauthVersionLast="47" xr6:coauthVersionMax="47" xr10:uidLastSave="{00000000-0000-0000-0000-000000000000}"/>
  <bookViews>
    <workbookView xWindow="-120" yWindow="-120" windowWidth="29040" windowHeight="15840" xr2:uid="{0A5ADD4A-5F73-4B50-97C2-AC479152CBBF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<sst xmlns="http://schemas.openxmlformats.org/spreadsheetml/2006/main" count="39" uniqueCount="23">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</sst>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952353A2-5BE9-46DF-B430-E63685671CD5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5CF6C-9764-4FD4-A4C2-D3F047A7C53E}" name="ProductialTable" displayName="ProductialTable" ref="B2:S4" totalsRowShown="0" headerRowDxfId="7">
  <autoFilter ref="B2:S4" xr:uid="{00000000-0009-0000-0100-00000D000000}"/>
  <tableColumns count="18">
    <tableColumn id="1" xr3:uid="{2385486F-A7B0-430F-A786-B0F67925093A}" name="Index"/>
    <tableColumn id="10" xr3:uid="{EE9F1AC5-005C-406D-9AF5-5DD549432B41}" name="#이름" dataDxfId="6"/>
    <tableColumn id="2" xr3:uid="{E22C9C11-163A-478B-B785-3A95D775A648}" name="MaxRoomValue"/>
    <tableColumn id="3" xr3:uid="{17E9276D-D018-4FF7-A8D5-92B2C4DAFE16}" name="GoldShopProb"/>
    <tableColumn id="4" xr3:uid="{AA13AB4B-A003-47DE-950F-ED2C9A7271CE}" name="HpShopProb"/>
    <tableColumn id="5" xr3:uid="{259F28CB-85F3-4402-ACE9-A729F29D678F}" name="EnemyHpIncreasePer"/>
    <tableColumn id="12" xr3:uid="{A224DFEC-3DA1-47EE-85E6-58B9338B7957}" name="ItemDropId"/>
    <tableColumn id="6" xr3:uid="{41325137-1AE2-4C9A-83DD-FD17A3836992}" name="HpShopDropId"/>
    <tableColumn id="7" xr3:uid="{4BEC2BB7-AF4F-456F-BF5E-F55D2FD46524}" name="GoldShopDropId"/>
    <tableColumn id="8" xr3:uid="{EE429AD8-994C-4A6F-919D-C8EDEF65DD54}" name="BossDropId"/>
    <tableColumn id="9" xr3:uid="{8ED5B462-9A2B-4DD9-ABAC-43F4EAC2E06C}" name="ChoiceDropId"/>
    <tableColumn id="11" xr3:uid="{BE08B05C-474F-48B0-830E-E10136D4ED74}" name="WeaponDropId"/>
    <tableColumn id="13" xr3:uid="{B204CD4E-FB15-485F-9B7A-E077ABBE24D1}" name="#드랍테이블1" dataDxfId="5">
      <calculatedColumnFormula>INDEX([1]!DropTable['#메모],MATCH(ProductialTable[[#This Row],[ItemDropId]],[1]!DropTable[Index],0))</calculatedColumnFormula>
    </tableColumn>
    <tableColumn id="14" xr3:uid="{CF472E9D-5A5E-4E7F-82A2-801B0D69C827}" name="#드랍테이블2" dataDxfId="4">
      <calculatedColumnFormula>INDEX([1]!DropTable['#메모],MATCH(ProductialTable[[#This Row],[HpShopDropId]],[1]!DropTable[Index],0))</calculatedColumnFormula>
    </tableColumn>
    <tableColumn id="15" xr3:uid="{57D75111-CCD5-4984-9AA4-26E42B7F53C1}" name="#드랍테이블3" dataDxfId="3">
      <calculatedColumnFormula>INDEX([1]!DropTable['#메모],MATCH(ProductialTable[[#This Row],[GoldShopDropId]],[1]!DropTable[Index],0))</calculatedColumnFormula>
    </tableColumn>
    <tableColumn id="16" xr3:uid="{E65E2B55-B0D8-4963-9F84-556D64EC8077}" name="#드랍테이블4" dataDxfId="2">
      <calculatedColumnFormula>INDEX([1]!DropTable['#메모],MATCH(ProductialTable[[#This Row],[BossDropId]],[1]!DropTable[Index],0))</calculatedColumnFormula>
    </tableColumn>
    <tableColumn id="17" xr3:uid="{DEF93F35-EF41-43EC-8301-EE2DB7F58117}" name="#드랍테이블5" dataDxfId="1">
      <calculatedColumnFormula>INDEX([1]!DropTable['#메모],MATCH(ProductialTable[[#This Row],[ChoiceDropId]],[1]!DropTable[Index],0))</calculatedColumnFormula>
    </tableColumn>
    <tableColumn id="18" xr3:uid="{1D0A786E-241E-4085-AFA3-4484D97BB028}" name="#드랍테이블6" dataDxfId="0">
      <calculatedColumnFormula>INDEX([1]!DropTable['#메모],MATCH(ProductialTable[[#This Row],[WeaponDropId]],[1]!DropTable[Index],0))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F53F-5CC8-4F8C-8AF7-5C84DEF04B66}">
  <sheetPr codeName="Sheet8">
    <tabColor theme="7" tint="0.79998168889431442"/>
  </sheetPr>
  <dimension ref="A1:S4"/>
  <sheetViews>
    <sheetView tabSelected="1" workbookViewId="0">
      <selection activeCell="D3" sqref="D3"/>
    </sheetView>
  </sheetViews>
  <sheetFormatPr defaultRowHeight="16.5"/>
  <cols>
    <col min="2" max="2" width="8.5" bestFit="1" customWidth="1"/>
    <col min="3" max="3" width="12.875" bestFit="1" customWidth="1"/>
    <col min="4" max="4" width="18.25" bestFit="1" customWidth="1"/>
    <col min="5" max="5" width="16.875" bestFit="1" customWidth="1"/>
    <col min="6" max="6" width="15.125" bestFit="1" customWidth="1"/>
    <col min="7" max="7" width="23.5" bestFit="1" customWidth="1"/>
    <col min="8" max="8" width="14.125" bestFit="1" customWidth="1"/>
    <col min="9" max="9" width="17.375" bestFit="1" customWidth="1"/>
    <col min="10" max="10" width="19" bestFit="1" customWidth="1"/>
    <col min="11" max="11" width="14.125" bestFit="1" customWidth="1"/>
    <col min="12" max="12" width="16.125" bestFit="1" customWidth="1"/>
    <col min="13" max="13" width="17.625" bestFit="1" customWidth="1"/>
    <col min="14" max="14" width="15.75" bestFit="1" customWidth="1"/>
    <col min="15" max="15" width="17.125" bestFit="1" customWidth="1"/>
    <col min="16" max="17" width="17.875" bestFit="1" customWidth="1"/>
    <col min="18" max="18" width="15.75" bestFit="1" customWidth="1"/>
    <col min="19" max="19" width="17.125" bestFit="1" customWidth="1"/>
  </cols>
  <sheetData>
    <row r="1" spans="1:19">
      <c r="B1" t="s">
        <v>0</v>
      </c>
      <c r="C1" s="1" t="s">
        <v>1</v>
      </c>
      <c r="D1" t="s">
        <v>0</v>
      </c>
      <c r="E1" t="s">
        <v>2</v>
      </c>
      <c r="F1" t="s">
        <v>2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B2" t="s">
        <v>3</v>
      </c>
      <c r="C2" s="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B3">
        <v>800</v>
      </c>
      <c r="C3" s="4" t="s">
        <v>21</v>
      </c>
      <c r="D3">
        <v>10</v>
      </c>
      <c r="E3">
        <v>0.9</v>
      </c>
      <c r="F3">
        <v>0.1</v>
      </c>
      <c r="G3">
        <v>1</v>
      </c>
      <c r="H3">
        <v>9000</v>
      </c>
      <c r="I3">
        <v>9001</v>
      </c>
      <c r="J3">
        <v>9002</v>
      </c>
      <c r="K3">
        <v>9003</v>
      </c>
      <c r="L3">
        <v>9004</v>
      </c>
      <c r="M3">
        <v>9005</v>
      </c>
      <c r="N3" s="4" t="str">
        <f>INDEX([1]!DropTable['#메모],MATCH(ProductialTable[[#This Row],[ItemDropId]],[1]!DropTable[Index],0))</f>
        <v>1층_아이템보상</v>
      </c>
      <c r="O3" s="4" t="str">
        <f>INDEX([1]!DropTable['#메모],MATCH(ProductialTable[[#This Row],[HpShopDropId]],[1]!DropTable[Index],0))</f>
        <v>1층_Hp상점_슬롯</v>
      </c>
      <c r="P3" s="4" t="str">
        <f>INDEX([1]!DropTable['#메모],MATCH(ProductialTable[[#This Row],[GoldShopDropId]],[1]!DropTable[Index],0))</f>
        <v>1층_골드상점_슬롯</v>
      </c>
      <c r="Q3" s="4" t="str">
        <f>INDEX([1]!DropTable['#메모],MATCH(ProductialTable[[#This Row],[BossDropId]],[1]!DropTable[Index],0))</f>
        <v>1층_선택지</v>
      </c>
      <c r="R3" s="4" t="str">
        <f>INDEX([1]!DropTable['#메모],MATCH(ProductialTable[[#This Row],[ChoiceDropId]],[1]!DropTable[Index],0))</f>
        <v>1층_보스</v>
      </c>
      <c r="S3" s="4" t="str">
        <f>INDEX([1]!DropTable['#메모],MATCH(ProductialTable[[#This Row],[WeaponDropId]],[1]!DropTable[Index],0))</f>
        <v>1층_시작무기선택</v>
      </c>
    </row>
    <row r="4" spans="1:19">
      <c r="A4" t="s">
        <v>1</v>
      </c>
      <c r="B4">
        <v>801</v>
      </c>
      <c r="C4" s="4" t="s">
        <v>22</v>
      </c>
      <c r="D4">
        <v>12</v>
      </c>
      <c r="E4">
        <v>0.1</v>
      </c>
      <c r="F4">
        <v>0.9</v>
      </c>
      <c r="G4">
        <v>1.2</v>
      </c>
      <c r="H4">
        <v>9100</v>
      </c>
      <c r="I4">
        <v>9101</v>
      </c>
      <c r="J4">
        <v>9102</v>
      </c>
      <c r="K4">
        <v>9103</v>
      </c>
      <c r="L4">
        <v>9104</v>
      </c>
      <c r="M4">
        <v>9105</v>
      </c>
      <c r="N4" s="4" t="str">
        <f>INDEX([1]!DropTable['#메모],MATCH(ProductialTable[[#This Row],[ItemDropId]],[1]!DropTable[Index],0))</f>
        <v>2층_아이템보상</v>
      </c>
      <c r="O4" s="4" t="str">
        <f>INDEX([1]!DropTable['#메모],MATCH(ProductialTable[[#This Row],[HpShopDropId]],[1]!DropTable[Index],0))</f>
        <v>2층_Hp상점_슬롯</v>
      </c>
      <c r="P4" s="4" t="str">
        <f>INDEX([1]!DropTable['#메모],MATCH(ProductialTable[[#This Row],[GoldShopDropId]],[1]!DropTable[Index],0))</f>
        <v>2층_골드상점_슬롯</v>
      </c>
      <c r="Q4" s="4" t="str">
        <f>INDEX([1]!DropTable['#메모],MATCH(ProductialTable[[#This Row],[BossDropId]],[1]!DropTable[Index],0))</f>
        <v>2층_선택지</v>
      </c>
      <c r="R4" s="4" t="str">
        <f>INDEX([1]!DropTable['#메모],MATCH(ProductialTable[[#This Row],[ChoiceDropId]],[1]!DropTable[Index],0))</f>
        <v>2층_보스</v>
      </c>
      <c r="S4" s="4" t="str">
        <f>INDEX([1]!DropTable['#메모],MATCH(ProductialTable[[#This Row],[WeaponDropId]],[1]!DropTable[Index],0))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2023-04-20T09:02:22Z</dcterms:created>
  <dcterms:modified xsi:type="dcterms:W3CDTF">2023-04-20T09:02:22Z</dcterms:modified>
</cp:coreProperties>
</file>