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4FD068D1-5B52-4B48-ADD0-A9EC1B43D986}" xr6:coauthVersionLast="47" xr6:coauthVersionMax="47" xr10:uidLastSave="{00000000-0000-0000-0000-000000000000}"/>
  <bookViews>
    <workbookView xWindow="-28920" yWindow="-120" windowWidth="29040" windowHeight="15840" xr2:uid="{39E2228B-812F-4668-A57C-C24317BD7815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O3" i="1"/>
  <c r="AN3" i="1"/>
  <c r="AM3" i="1"/>
  <c r="AL3" i="1"/>
  <c r="AK3" i="1"/>
  <c r="AJ3" i="1"/>
  <c r="AI3" i="1"/>
  <c r="AH3" i="1"/>
</calcChain>
</file>

<file path=xl/sharedStrings.xml><?xml version="1.0" encoding="utf-8"?>
<sst xmlns="http://schemas.openxmlformats.org/spreadsheetml/2006/main" count="75" uniqueCount="46">
  <si>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</si>
  <si>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</si>
  <si>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</si>
  <si>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</si>
  <si>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</si>
  <si>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</si>
  <si>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</si>
  <si>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</si>
  <si>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</si>
  <si>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</si>
  <si>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</si>
  <si>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</si>
  <si>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</si>
  <si>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</si>
  <si>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</si>
  <si>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</si>
  <si>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</si>
  <si>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</si>
  <si>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</si>
  <si>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</si>
  <si>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</si>
  <si>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</si>
  <si>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</si>
  <si>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</si>
  <si>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</si>
  <si>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</si>
  <si>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ReflectCorrection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</si>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</sst>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ED3D70F4-AEFF-4218-A15C-BF5C99FB4E39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2D3EB-B71C-432A-ACFF-CF76BA9619FC}" name="CharacterAtkTable" displayName="CharacterAtkTable" ref="B2:AP3" totalsRowShown="0" headerRowDxfId="4">
  <autoFilter ref="B2:AP3" xr:uid="{00000000-0009-0000-0100-000007000000}"/>
  <tableColumns count="41">
    <tableColumn id="1" xr3:uid="{81B819E0-44D5-4AF8-B168-D475DE4F7655}" name="Index"/>
    <tableColumn id="20" xr3:uid="{36F4E923-88E1-4FA4-9CE3-00E3B3C217CD}" name="#설명" dataDxfId="3"/>
    <tableColumn id="7" xr3:uid="{DBEBAA9E-2FD8-4D3D-9B42-75C9CD6CFA88}" name="ThrowCooldown" dataDxfId="2"/>
    <tableColumn id="33" xr3:uid="{139AE436-F079-47FE-BBAE-9E68612B58CC}" name="ThrowAfterDelay" dataDxfId="1"/>
    <tableColumn id="30" xr3:uid="{B61E7BD6-04E4-4BCB-91F0-68CD895D28ED}" name="ThrowSpd"/>
    <tableColumn id="31" xr3:uid="{C196184E-A0C6-4CD6-B357-65E502482EB4}" name="ThrowBounceCount"/>
    <tableColumn id="4" xr3:uid="{12A51443-656C-4654-A283-E879437861AB}" name="SwingCooldown" dataDxfId="0"/>
    <tableColumn id="6" xr3:uid="{231FAC29-E9D5-4C8F-88B8-04B59411A171}" name="SwingAfterDelay"/>
    <tableColumn id="2" xr3:uid="{A6FD51F2-63D2-4644-BC4C-56B82D627A34}" name="SwingRad"/>
    <tableColumn id="3" xr3:uid="{9CB59F99-7CCF-46C6-AD2C-176CE7B226AF}" name="SwingCentralAngle"/>
    <tableColumn id="8" xr3:uid="{E7855F19-148C-4A66-ABDF-7F31B6051AD3}" name="ChargeTime1"/>
    <tableColumn id="9" xr3:uid="{460851AE-15AD-40E2-B6F4-DECCE6D1F211}" name="ChargeTime2"/>
    <tableColumn id="10" xr3:uid="{1B2EFE06-C0E5-4770-A0CA-67DA6FABB5C8}" name="ChargeTime3"/>
    <tableColumn id="11" xr3:uid="{2BE2DC5A-D513-49BE-B9E3-29EC7AAE0AEC}" name="ChargeAtkPierce"/>
    <tableColumn id="16" xr3:uid="{F8D225F6-970B-47AC-B728-9E72FCF5B7E9}" name="ChargeShootSpd1"/>
    <tableColumn id="17" xr3:uid="{40C873BA-DCE6-4A4E-836F-02A9DC3F4F31}" name="ChargeShootSpd2"/>
    <tableColumn id="18" xr3:uid="{67AF3783-31ED-49ED-B72C-ACDF359DFF6A}" name="ChargeShootSpd3"/>
    <tableColumn id="21" xr3:uid="{FEC8B050-6FB7-4185-AAB8-F45017204E37}" name="ChargeShootSpd4"/>
    <tableColumn id="22" xr3:uid="{910E43C7-407D-4356-9DC8-324DC72D6B38}" name="ChargeBounceCount1"/>
    <tableColumn id="23" xr3:uid="{9703A44D-4EDF-4724-A627-116DB1765179}" name="ChargeBounceCount2"/>
    <tableColumn id="24" xr3:uid="{669CDEDE-1C64-49F7-9213-07479D863268}" name="ChargeBounceCount3"/>
    <tableColumn id="25" xr3:uid="{A312B24F-C645-41C0-B581-F37E336617B8}" name="ChargeBounceCount4"/>
    <tableColumn id="41" xr3:uid="{A0D9E89B-B1AE-4E96-ACF5-E46162B6A28F}" name="ReflectCorrection"/>
    <tableColumn id="12" xr3:uid="{FC518C04-15F0-4AD6-9FAB-0B349805C4D4}" name="ChargeRigidDmg1"/>
    <tableColumn id="13" xr3:uid="{3AAD5304-FE75-4A84-B277-9F03B2E243C4}" name="ChargeRigidDmg2"/>
    <tableColumn id="14" xr3:uid="{E062A665-A236-4B26-B040-F5CAF6B334C4}" name="ChargeRigidDmg3"/>
    <tableColumn id="15" xr3:uid="{B5E138F3-0FC3-4112-93E8-75249CE4FBF5}" name="ChargeRigidDmg4"/>
    <tableColumn id="26" xr3:uid="{A4C007B5-D490-4BEB-979B-6EA2DC1D442A}" name="ChargeProjectileDmg1"/>
    <tableColumn id="27" xr3:uid="{08416E55-8150-4426-8533-2CD9208C3342}" name="ChargeProjectileDmg2"/>
    <tableColumn id="28" xr3:uid="{90DCE779-D5E6-489B-B3BD-0BD66D29DC16}" name="ChargeProjectileDmg3"/>
    <tableColumn id="29" xr3:uid="{C8E5C01E-87E5-4B34-986D-2EC48D6AFA45}" name="ChargeProjectileDmg4"/>
    <tableColumn id="19" xr3:uid="{B457344C-13BD-41DA-B557-C687A7F3387B}" name="AtkDmgPer"/>
    <tableColumn id="5" xr3:uid="{A5C519C0-CF4C-4FC9-87D3-721B2E134E0E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97E6D51F-6542-4301-AF2C-9172A5BF14FC}" name="#휘두르기 직접 공격 DPS">
      <calculatedColumnFormula>CharacterAtkTable[[#This Row],[ChargeRigidDmg1]]/CharacterAtkTable[[#This Row],[SwingCooldown]]</calculatedColumnFormula>
    </tableColumn>
    <tableColumn id="34" xr3:uid="{AC44526B-A4E1-4CA1-B08E-9DDC0651B7E9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BD421461-65E6-48B9-BEB0-14075DB4A384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21A51F1D-C768-42EE-B220-6C0E4681F64A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46DE00AD-1C4B-4A88-8B31-9036F77BDCD5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E37A3DA8-84CB-454E-9F94-48CF73DD2162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E7F09E20-5EBF-4236-86A2-883C637E11CD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7418FE77-5D26-4E89-B097-17EB6BDCE90B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48E4-C6E2-4C31-84F8-8091FD5DE91E}">
  <sheetPr codeName="Sheet4">
    <tabColor theme="5" tint="0.79998168889431442"/>
  </sheetPr>
  <dimension ref="B1:AP3"/>
  <sheetViews>
    <sheetView tabSelected="1" topLeftCell="Q1" workbookViewId="0">
      <selection activeCell="X4" sqref="X4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4" width="25.125" customWidth="1"/>
    <col min="25" max="28" width="20.75" bestFit="1" customWidth="1"/>
    <col min="29" max="32" width="24.75" bestFit="1" customWidth="1"/>
    <col min="33" max="33" width="14.125" bestFit="1" customWidth="1"/>
    <col min="34" max="34" width="17" customWidth="1"/>
    <col min="35" max="35" width="26.625" bestFit="1" customWidth="1"/>
    <col min="36" max="36" width="25" bestFit="1" customWidth="1"/>
    <col min="37" max="38" width="26.25" bestFit="1" customWidth="1"/>
    <col min="39" max="39" width="26" bestFit="1" customWidth="1"/>
    <col min="40" max="42" width="27.25" bestFit="1" customWidth="1"/>
  </cols>
  <sheetData>
    <row r="1" spans="2:42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M1" s="1" t="s">
        <v>3</v>
      </c>
    </row>
    <row r="2" spans="2:42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7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8" t="s">
        <v>43</v>
      </c>
      <c r="AP2" s="8" t="s">
        <v>44</v>
      </c>
    </row>
    <row r="3" spans="2:42">
      <c r="B3">
        <v>200</v>
      </c>
      <c r="C3" s="9" t="s">
        <v>45</v>
      </c>
      <c r="D3">
        <v>1</v>
      </c>
      <c r="E3">
        <v>1.2</v>
      </c>
      <c r="F3">
        <v>5</v>
      </c>
      <c r="G3">
        <v>0</v>
      </c>
      <c r="H3">
        <v>0.5</v>
      </c>
      <c r="I3">
        <v>0.5</v>
      </c>
      <c r="J3">
        <v>1.8</v>
      </c>
      <c r="K3">
        <v>120</v>
      </c>
      <c r="L3">
        <v>0.5</v>
      </c>
      <c r="M3">
        <v>1</v>
      </c>
      <c r="N3">
        <v>1.5</v>
      </c>
      <c r="O3">
        <v>8</v>
      </c>
      <c r="P3">
        <v>20</v>
      </c>
      <c r="Q3">
        <v>25</v>
      </c>
      <c r="R3">
        <v>30</v>
      </c>
      <c r="S3">
        <v>40</v>
      </c>
      <c r="T3">
        <v>3</v>
      </c>
      <c r="U3">
        <v>3</v>
      </c>
      <c r="V3">
        <v>4</v>
      </c>
      <c r="W3">
        <v>5</v>
      </c>
      <c r="X3">
        <v>10</v>
      </c>
      <c r="Y3">
        <v>10</v>
      </c>
      <c r="Z3">
        <v>15</v>
      </c>
      <c r="AA3">
        <v>20</v>
      </c>
      <c r="AB3">
        <v>30</v>
      </c>
      <c r="AC3">
        <v>10</v>
      </c>
      <c r="AD3">
        <v>15</v>
      </c>
      <c r="AE3">
        <v>20</v>
      </c>
      <c r="AF3">
        <v>30</v>
      </c>
      <c r="AG3">
        <v>1</v>
      </c>
      <c r="AH3">
        <f>INDEX([1]!ProjectileTable[DirectDmg],MATCH([1]!CharacterTable[[#This Row],[DefaultBallDataId]],[1]!ProjectileTable[Index],0)) /
( CharacterAtkTable[[#This Row],[ThrowCooldown]] * (1 + (CharacterAtkTable[[#This Row],[ThrowBounceCount]]/2)) )</f>
        <v>25</v>
      </c>
      <c r="AI3">
        <f>CharacterAtkTable[[#This Row],[ChargeRigidDmg1]]/CharacterAtkTable[[#This Row],[SwingCooldown]]</f>
        <v>20</v>
      </c>
      <c r="AJ3">
        <f>CharacterAtkTable[[#This Row],[ChargeRigidDmg2]]/(CharacterAtkTable[[#This Row],[SwingCooldown]]+CharacterAtkTable[[#This Row],[ChargeTime1]])</f>
        <v>15</v>
      </c>
      <c r="AK3">
        <f>CharacterAtkTable[[#This Row],[ChargeRigidDmg3]]/(CharacterAtkTable[[#This Row],[SwingCooldown]]+CharacterAtkTable[[#This Row],[ChargeTime2]])</f>
        <v>13.333333333333334</v>
      </c>
      <c r="AL3">
        <f>CharacterAtkTable[[#This Row],[ChargeRigidDmg4]]/(CharacterAtkTable[[#This Row],[SwingCooldown]]+CharacterAtkTable[[#This Row],[ChargeTime3]])</f>
        <v>15</v>
      </c>
      <c r="AM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73</v>
      </c>
      <c r="AN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45.454545454545453</v>
      </c>
      <c r="AO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49.999999999999993</v>
      </c>
      <c r="AP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60.15625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2023-05-13T10:06:00Z</dcterms:created>
  <dcterms:modified xsi:type="dcterms:W3CDTF">2023-05-13T10:06:00Z</dcterms:modified>
</cp:coreProperties>
</file>