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FD9CCFB-92A5-482E-9609-08FFA6EC8969}" xr6:coauthVersionLast="47" xr6:coauthVersionMax="47" xr10:uidLastSave="{00000000-0000-0000-0000-000000000000}"/>
  <bookViews>
    <workbookView xWindow="-28920" yWindow="-120" windowWidth="29040" windowHeight="15840" xr2:uid="{976AE7AE-0E0E-463E-9EBA-3F233451D23E}"/>
  </bookViews>
  <sheets>
    <sheet name="ProductialMap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R4" i="1"/>
  <c r="Q4" i="1"/>
  <c r="P4" i="1"/>
  <c r="O4" i="1"/>
  <c r="N4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<sst xmlns="http://schemas.openxmlformats.org/spreadsheetml/2006/main" count="39" uniqueCount="23">
  <si>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</si>
  <si>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</si>
  <si>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</si>
  <si>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</si>
  <si>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#이름</t>
    <phoneticPr fontId="1" type="noConversion"/>
  </si>
  <si>
    <t>MaxRoomValue</t>
    <phoneticPr fontId="1" type="noConversion"/>
  </si>
  <si>
    <t>GoldShopProb</t>
    <phoneticPr fontId="1" type="noConversion"/>
  </si>
  <si>
    <t>HpShopProb</t>
    <phoneticPr fontId="1" type="noConversion"/>
  </si>
  <si>
    <t>EnemyHpIncreasePer</t>
    <phoneticPr fontId="1" type="noConversion"/>
  </si>
  <si>
    <t>ItemDropId</t>
    <phoneticPr fontId="1" type="noConversion"/>
  </si>
  <si>
    <t>HpShopDropId</t>
    <phoneticPr fontId="1" type="noConversion"/>
  </si>
  <si>
    <t>GoldShopDropId</t>
    <phoneticPr fontId="1" type="noConversion"/>
  </si>
  <si>
    <t>BossDropId</t>
    <phoneticPr fontId="1" type="noConversion"/>
  </si>
  <si>
    <t>ChoiceDropId</t>
    <phoneticPr fontId="1" type="noConversion"/>
  </si>
  <si>
    <t>WeaponDropId</t>
    <phoneticPr fontId="1" type="noConversion"/>
  </si>
  <si>
    <t>#드랍테이블1</t>
    <phoneticPr fontId="1" type="noConversion"/>
  </si>
  <si>
    <t>#드랍테이블2</t>
    <phoneticPr fontId="1" type="noConversion"/>
  </si>
  <si>
    <t>#드랍테이블3</t>
    <phoneticPr fontId="1" type="noConversion"/>
  </si>
  <si>
    <t>#드랍테이블4</t>
    <phoneticPr fontId="1" type="noConversion"/>
  </si>
  <si>
    <t>#드랍테이블5</t>
    <phoneticPr fontId="1" type="noConversion"/>
  </si>
  <si>
    <t>#드랍테이블6</t>
    <phoneticPr fontId="1" type="noConversion"/>
  </si>
  <si>
    <t>1층_폐가</t>
    <phoneticPr fontId="1" type="noConversion"/>
  </si>
  <si>
    <t>2층_서커스단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</si>
</sst>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24FADAC-8D35-4408-B54C-B942092615D1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F33F-2466-47C1-9029-25B73B70360D}" name="ProductialTable" displayName="ProductialTable" ref="B2:S4" totalsRowShown="0" headerRowDxfId="7">
  <autoFilter ref="B2:S4" xr:uid="{00000000-0009-0000-0100-00000D000000}"/>
  <tableColumns count="18">
    <tableColumn id="1" xr3:uid="{3C874289-63A2-49D8-8013-C598E5D4D738}" name="Index"/>
    <tableColumn id="10" xr3:uid="{D6764F95-0B69-420A-84BA-870354242A6C}" name="#이름" dataDxfId="6"/>
    <tableColumn id="2" xr3:uid="{4E20798C-FF86-445F-9DE5-14316942BB80}" name="MaxRoomValue"/>
    <tableColumn id="3" xr3:uid="{6968D1EE-07CC-4E3D-85FC-D7404D6199EA}" name="GoldShopProb"/>
    <tableColumn id="4" xr3:uid="{14645B8B-60DF-4A28-9D15-F487E040520C}" name="HpShopProb"/>
    <tableColumn id="5" xr3:uid="{83D2A876-FF7E-4EE3-895C-E40C9B9DB717}" name="EnemyHpIncreasePer"/>
    <tableColumn id="12" xr3:uid="{08438A44-18A0-4993-B645-59E12C8E5380}" name="ItemDropId"/>
    <tableColumn id="6" xr3:uid="{86EF0CBF-7034-4B9B-8D06-6190B030BF96}" name="HpShopDropId"/>
    <tableColumn id="7" xr3:uid="{39A0D3B1-A0EB-45EE-B4AE-A991A2728DE7}" name="GoldShopDropId"/>
    <tableColumn id="8" xr3:uid="{4FDE3B84-0AE4-441D-B88C-FACA0C7181A4}" name="BossDropId"/>
    <tableColumn id="9" xr3:uid="{E609460E-351C-4C23-9332-918A0F8AD83F}" name="ChoiceDropId"/>
    <tableColumn id="11" xr3:uid="{891311F5-059F-4B37-890B-6714943C8144}" name="WeaponDropId"/>
    <tableColumn id="13" xr3:uid="{A34BAFF4-149B-4F75-86A5-6D47B673A5FD}" name="#드랍테이블1" dataDxfId="5">
      <calculatedColumnFormula>INDEX([1]!DropTable['#메모],MATCH(ProductialTable[[#This Row],[ItemDropId]],[1]!DropTable[Index],0))</calculatedColumnFormula>
    </tableColumn>
    <tableColumn id="14" xr3:uid="{2979676B-5A2C-4155-8DDC-C4650320E80D}" name="#드랍테이블2" dataDxfId="4">
      <calculatedColumnFormula>INDEX([1]!DropTable['#메모],MATCH(ProductialTable[[#This Row],[HpShopDropId]],[1]!DropTable[Index],0))</calculatedColumnFormula>
    </tableColumn>
    <tableColumn id="15" xr3:uid="{E0079F16-BC61-45D0-A07D-95A7A06CC80A}" name="#드랍테이블3" dataDxfId="3">
      <calculatedColumnFormula>INDEX([1]!DropTable['#메모],MATCH(ProductialTable[[#This Row],[GoldShopDropId]],[1]!DropTable[Index],0))</calculatedColumnFormula>
    </tableColumn>
    <tableColumn id="16" xr3:uid="{3F2E6DCC-4479-4390-B2F6-577EC393E6C1}" name="#드랍테이블4" dataDxfId="2">
      <calculatedColumnFormula>INDEX([1]!DropTable['#메모],MATCH(ProductialTable[[#This Row],[BossDropId]],[1]!DropTable[Index],0))</calculatedColumnFormula>
    </tableColumn>
    <tableColumn id="17" xr3:uid="{5D807797-087C-47F1-8081-C3C62A872D6D}" name="#드랍테이블5" dataDxfId="1">
      <calculatedColumnFormula>INDEX([1]!DropTable['#메모],MATCH(ProductialTable[[#This Row],[ChoiceDropId]],[1]!DropTable[Index],0))</calculatedColumnFormula>
    </tableColumn>
    <tableColumn id="18" xr3:uid="{058A421B-F713-4354-B4E5-38C42AC61E82}" name="#드랍테이블6" dataDxfId="0">
      <calculatedColumnFormula>INDEX([1]!DropTable['#메모],MATCH(ProductialTable[[#This Row],[WeaponDropId]],[1]!DropTable[Index],0))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AB13-2C8D-48D9-BF10-B8606C8CE0A8}">
  <sheetPr codeName="Sheet8">
    <tabColor theme="7" tint="0.79998168889431442"/>
  </sheetPr>
  <dimension ref="A1:S4"/>
  <sheetViews>
    <sheetView tabSelected="1" workbookViewId="0">
      <selection activeCell="D3" sqref="D3"/>
    </sheetView>
  </sheetViews>
  <sheetFormatPr defaultRowHeight="16.5"/>
  <cols>
    <col min="2" max="2" width="8.5" bestFit="1" customWidth="1"/>
    <col min="3" max="3" width="12.875" bestFit="1" customWidth="1"/>
    <col min="4" max="4" width="18.25" bestFit="1" customWidth="1"/>
    <col min="5" max="5" width="16.875" bestFit="1" customWidth="1"/>
    <col min="6" max="6" width="15.125" bestFit="1" customWidth="1"/>
    <col min="7" max="7" width="23.5" bestFit="1" customWidth="1"/>
    <col min="8" max="8" width="14.125" bestFit="1" customWidth="1"/>
    <col min="9" max="9" width="17.375" bestFit="1" customWidth="1"/>
    <col min="10" max="10" width="19" bestFit="1" customWidth="1"/>
    <col min="11" max="11" width="14.125" bestFit="1" customWidth="1"/>
    <col min="12" max="12" width="16.125" bestFit="1" customWidth="1"/>
    <col min="13" max="13" width="17.625" bestFit="1" customWidth="1"/>
    <col min="14" max="14" width="15.75" bestFit="1" customWidth="1"/>
    <col min="15" max="15" width="17.125" bestFit="1" customWidth="1"/>
    <col min="16" max="17" width="17.875" bestFit="1" customWidth="1"/>
    <col min="18" max="18" width="15.75" bestFit="1" customWidth="1"/>
    <col min="19" max="19" width="17.125" bestFit="1" customWidth="1"/>
  </cols>
  <sheetData>
    <row r="1" spans="1:19">
      <c r="B1" t="s">
        <v>0</v>
      </c>
      <c r="C1" s="1" t="s">
        <v>1</v>
      </c>
      <c r="D1" t="s">
        <v>0</v>
      </c>
      <c r="E1" t="s">
        <v>2</v>
      </c>
      <c r="F1" t="s">
        <v>2</v>
      </c>
      <c r="G1" t="s">
        <v>2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2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 spans="1:19">
      <c r="B3">
        <v>800</v>
      </c>
      <c r="C3" s="4" t="s">
        <v>21</v>
      </c>
      <c r="D3">
        <v>10</v>
      </c>
      <c r="E3">
        <v>0.9</v>
      </c>
      <c r="F3">
        <v>0.1</v>
      </c>
      <c r="G3">
        <v>1</v>
      </c>
      <c r="H3">
        <v>9000</v>
      </c>
      <c r="I3">
        <v>9001</v>
      </c>
      <c r="J3">
        <v>9002</v>
      </c>
      <c r="K3">
        <v>9003</v>
      </c>
      <c r="L3">
        <v>9004</v>
      </c>
      <c r="M3">
        <v>9005</v>
      </c>
      <c r="N3" s="4" t="str">
        <f>INDEX([1]!DropTable['#메모],MATCH(ProductialTable[[#This Row],[ItemDropId]],[1]!DropTable[Index],0))</f>
        <v>1층_아이템보상</v>
      </c>
      <c r="O3" s="4" t="str">
        <f>INDEX([1]!DropTable['#메모],MATCH(ProductialTable[[#This Row],[HpShopDropId]],[1]!DropTable[Index],0))</f>
        <v>1층_Hp상점_슬롯</v>
      </c>
      <c r="P3" s="4" t="str">
        <f>INDEX([1]!DropTable['#메모],MATCH(ProductialTable[[#This Row],[GoldShopDropId]],[1]!DropTable[Index],0))</f>
        <v>1층_골드상점_슬롯</v>
      </c>
      <c r="Q3" s="4" t="str">
        <f>INDEX([1]!DropTable['#메모],MATCH(ProductialTable[[#This Row],[BossDropId]],[1]!DropTable[Index],0))</f>
        <v>1층_선택지</v>
      </c>
      <c r="R3" s="4" t="str">
        <f>INDEX([1]!DropTable['#메모],MATCH(ProductialTable[[#This Row],[ChoiceDropId]],[1]!DropTable[Index],0))</f>
        <v>1층_보스</v>
      </c>
      <c r="S3" s="4" t="str">
        <f>INDEX([1]!DropTable['#메모],MATCH(ProductialTable[[#This Row],[WeaponDropId]],[1]!DropTable[Index],0))</f>
        <v>1층_시작무기선택</v>
      </c>
    </row>
    <row r="4" spans="1:19">
      <c r="A4" t="s">
        <v>1</v>
      </c>
      <c r="B4">
        <v>801</v>
      </c>
      <c r="C4" s="4" t="s">
        <v>22</v>
      </c>
      <c r="D4">
        <v>12</v>
      </c>
      <c r="E4">
        <v>0.1</v>
      </c>
      <c r="F4">
        <v>0.9</v>
      </c>
      <c r="G4">
        <v>1.2</v>
      </c>
      <c r="H4">
        <v>9100</v>
      </c>
      <c r="I4">
        <v>9101</v>
      </c>
      <c r="J4">
        <v>9102</v>
      </c>
      <c r="K4">
        <v>9103</v>
      </c>
      <c r="L4">
        <v>9104</v>
      </c>
      <c r="M4">
        <v>9105</v>
      </c>
      <c r="N4" s="4" t="str">
        <f>INDEX([1]!DropTable['#메모],MATCH(ProductialTable[[#This Row],[ItemDropId]],[1]!DropTable[Index],0))</f>
        <v>2층_아이템보상</v>
      </c>
      <c r="O4" s="4" t="str">
        <f>INDEX([1]!DropTable['#메모],MATCH(ProductialTable[[#This Row],[HpShopDropId]],[1]!DropTable[Index],0))</f>
        <v>2층_Hp상점_슬롯</v>
      </c>
      <c r="P4" s="4" t="str">
        <f>INDEX([1]!DropTable['#메모],MATCH(ProductialTable[[#This Row],[GoldShopDropId]],[1]!DropTable[Index],0))</f>
        <v>2층_골드상점_슬롯</v>
      </c>
      <c r="Q4" s="4" t="str">
        <f>INDEX([1]!DropTable['#메모],MATCH(ProductialTable[[#This Row],[BossDropId]],[1]!DropTable[Index],0))</f>
        <v>2층_선택지</v>
      </c>
      <c r="R4" s="4" t="str">
        <f>INDEX([1]!DropTable['#메모],MATCH(ProductialTable[[#This Row],[ChoiceDropId]],[1]!DropTable[Index],0))</f>
        <v>2층_보스</v>
      </c>
      <c r="S4" s="4" t="str">
        <f>INDEX([1]!DropTable['#메모],MATCH(ProductialTable[[#This Row],[WeaponDropId]],[1]!DropTable[Index],0))</f>
        <v>2층_시작무기선택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ProductialMapGameData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2023-05-13T10:06:00Z</dcterms:created>
  <dcterms:modified xsi:type="dcterms:W3CDTF">2023-05-13T10:06:01Z</dcterms:modified>
</cp:coreProperties>
</file>