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24dj\Desktop\테이블\"/>
    </mc:Choice>
  </mc:AlternateContent>
  <xr:revisionPtr revIDLastSave="0" documentId="8_{C9BE796A-6743-41BC-A5BE-36E40A0396BD}" xr6:coauthVersionLast="47" xr6:coauthVersionMax="47" xr10:uidLastSave="{00000000-0000-0000-0000-000000000000}"/>
  <bookViews>
    <workbookView xWindow="-28920" yWindow="-120" windowWidth="29040" windowHeight="15840" xr2:uid="{6CC10F4C-5C91-4C76-928B-44FB2C132F79}"/>
  </bookViews>
  <sheets>
    <sheet name="CharacterAtkGameData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O3" i="1" l="1"/>
  <c r="AN3" i="1"/>
  <c r="AM3" i="1"/>
  <c r="AL3" i="1"/>
  <c r="AK3" i="1"/>
  <c r="AJ3" i="1"/>
  <c r="AI3" i="1"/>
  <c r="AH3" i="1"/>
  <c r="AG3" i="1"/>
</calcChain>
</file>

<file path=xl/sharedStrings.xml><?xml version="1.0" encoding="utf-8"?>
<sst xmlns="http://schemas.openxmlformats.org/spreadsheetml/2006/main" count="73" uniqueCount="45">
  <si>
    <t>int</t>
    <phoneticPr fontId="1" type="noConversion"/>
  </si>
  <si>
    <t>#</t>
    <phoneticPr fontId="1" type="noConversion"/>
  </si>
  <si>
    <t>float</t>
    <phoneticPr fontId="1" type="noConversion"/>
  </si>
  <si>
    <t>지금 휘두르기 쿨타임 단위계 이상해서 밸런스 툴 오작동중임. 수정후 정상작동할거임.</t>
    <phoneticPr fontId="1" type="noConversion"/>
  </si>
  <si>
    <t>Index</t>
    <phoneticPr fontId="1" type="noConversion"/>
  </si>
  <si>
    <t>#설명</t>
    <phoneticPr fontId="1" type="noConversion"/>
  </si>
  <si>
    <t>ThrowCooldown</t>
    <phoneticPr fontId="1" type="noConversion"/>
  </si>
  <si>
    <t>ThrowAfterDelay</t>
    <phoneticPr fontId="1" type="noConversion"/>
  </si>
  <si>
    <t>ThrowSpd</t>
    <phoneticPr fontId="1" type="noConversion"/>
  </si>
  <si>
    <t>ThrowBounceCount</t>
    <phoneticPr fontId="1" type="noConversion"/>
  </si>
  <si>
    <t>SwingCooldown</t>
    <phoneticPr fontId="1" type="noConversion"/>
  </si>
  <si>
    <t>SwingAfterDelay</t>
    <phoneticPr fontId="1" type="noConversion"/>
  </si>
  <si>
    <t>SwingRad</t>
    <phoneticPr fontId="1" type="noConversion"/>
  </si>
  <si>
    <t>SwingCentralAngle</t>
    <phoneticPr fontId="1" type="noConversion"/>
  </si>
  <si>
    <t>ChargeTime1</t>
    <phoneticPr fontId="1" type="noConversion"/>
  </si>
  <si>
    <t>ChargeTime2</t>
    <phoneticPr fontId="1" type="noConversion"/>
  </si>
  <si>
    <t>ChargeTime3</t>
    <phoneticPr fontId="1" type="noConversion"/>
  </si>
  <si>
    <t>ChargeAtkPierce</t>
    <phoneticPr fontId="1" type="noConversion"/>
  </si>
  <si>
    <t>ChargeShootSpd1</t>
    <phoneticPr fontId="1" type="noConversion"/>
  </si>
  <si>
    <t>ChargeShootSpd2</t>
    <phoneticPr fontId="1" type="noConversion"/>
  </si>
  <si>
    <t>ChargeShootSpd3</t>
    <phoneticPr fontId="1" type="noConversion"/>
  </si>
  <si>
    <t>ChargeShootSpd4</t>
    <phoneticPr fontId="1" type="noConversion"/>
  </si>
  <si>
    <t>ChargeBounceCount1</t>
    <phoneticPr fontId="1" type="noConversion"/>
  </si>
  <si>
    <t>ChargeBounceCount2</t>
    <phoneticPr fontId="1" type="noConversion"/>
  </si>
  <si>
    <t>ChargeBounceCount3</t>
    <phoneticPr fontId="1" type="noConversion"/>
  </si>
  <si>
    <t>ChargeBounceCount4</t>
    <phoneticPr fontId="1" type="noConversion"/>
  </si>
  <si>
    <t>ChargeRigidDmg1</t>
    <phoneticPr fontId="1" type="noConversion"/>
  </si>
  <si>
    <t>ChargeRigidDmg2</t>
    <phoneticPr fontId="1" type="noConversion"/>
  </si>
  <si>
    <t>ChargeRigidDmg3</t>
    <phoneticPr fontId="1" type="noConversion"/>
  </si>
  <si>
    <t>ChargeRigidDmg4</t>
    <phoneticPr fontId="1" type="noConversion"/>
  </si>
  <si>
    <t>ChargeProjectileDmg1</t>
    <phoneticPr fontId="1" type="noConversion"/>
  </si>
  <si>
    <t>ChargeProjectileDmg2</t>
    <phoneticPr fontId="1" type="noConversion"/>
  </si>
  <si>
    <t>ChargeProjectileDmg3</t>
    <phoneticPr fontId="1" type="noConversion"/>
  </si>
  <si>
    <t>ChargeProjectileDmg4</t>
    <phoneticPr fontId="1" type="noConversion"/>
  </si>
  <si>
    <t>AtkDmgPer</t>
    <phoneticPr fontId="1" type="noConversion"/>
  </si>
  <si>
    <t>#던지기 DPS</t>
    <phoneticPr fontId="1" type="noConversion"/>
  </si>
  <si>
    <t>#휘두르기 직접 공격 DPS</t>
    <phoneticPr fontId="1" type="noConversion"/>
  </si>
  <si>
    <t>#차징1 직접 공격 DPS</t>
    <phoneticPr fontId="1" type="noConversion"/>
  </si>
  <si>
    <t>#차징2 직접 공격 DPS</t>
    <phoneticPr fontId="1" type="noConversion"/>
  </si>
  <si>
    <t>#차징3 직접 공격 DPS</t>
    <phoneticPr fontId="1" type="noConversion"/>
  </si>
  <si>
    <t>#던진공 튕겨내기 DPS</t>
    <phoneticPr fontId="1" type="noConversion"/>
  </si>
  <si>
    <t>#던진공 차징1 튕겨내기 DPS</t>
    <phoneticPr fontId="1" type="noConversion"/>
  </si>
  <si>
    <t>#던진공 차징2 튕겨내기 DPS3</t>
    <phoneticPr fontId="1" type="noConversion"/>
  </si>
  <si>
    <t>#던진공 차징3 튕겨내기 DPS4</t>
    <phoneticPr fontId="1" type="noConversion"/>
  </si>
  <si>
    <t>휘두르기/던지기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</si>
</sst>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2" borderId="0" xfId="0" applyFont="1" applyFill="1">
      <alignment vertical="center"/>
    </xf>
    <xf numFmtId="0" fontId="0" fillId="3" borderId="0" xfId="0" applyFill="1">
      <alignment vertical="center"/>
    </xf>
    <xf numFmtId="0" fontId="4" fillId="3" borderId="0" xfId="0" applyFont="1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5" fillId="2" borderId="0" xfId="0" applyFont="1" applyFill="1">
      <alignment vertical="center"/>
    </xf>
    <xf numFmtId="0" fontId="0" fillId="7" borderId="0" xfId="0" applyFill="1">
      <alignment vertical="center"/>
    </xf>
  </cellXfs>
  <cellStyles count="1">
    <cellStyle name="표준" xfId="0" builtinId="0"/>
  </cellStyles>
  <dxfs count="9">
    <dxf>
      <fill>
        <patternFill patternType="solid">
          <fgColor indexed="64"/>
          <bgColor theme="7" tint="0.79998168889431442"/>
        </patternFill>
      </fill>
    </dxf>
    <dxf>
      <fill>
        <patternFill patternType="solid">
          <fgColor indexed="64"/>
          <bgColor theme="7" tint="0.79998168889431442"/>
        </patternFill>
      </fill>
    </dxf>
    <dxf>
      <fill>
        <patternFill patternType="solid">
          <fgColor indexed="64"/>
          <bgColor theme="7" tint="0.79998168889431442"/>
        </patternFill>
      </fill>
    </dxf>
    <dxf>
      <fill>
        <patternFill patternType="solid">
          <fgColor indexed="64"/>
          <bgColor theme="7" tint="0.79998168889431442"/>
        </patternFill>
      </fill>
    </dxf>
    <dxf>
      <fill>
        <patternFill patternType="solid">
          <fgColor indexed="64"/>
          <bgColor theme="1" tint="0.14999847407452621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79998168889431442"/>
        </patternFill>
      </fill>
    </dxf>
    <dxf>
      <font>
        <b/>
        <i val="0"/>
        <color theme="0"/>
      </font>
      <fill>
        <patternFill>
          <bgColor theme="1" tint="0.14996795556505021"/>
        </patternFill>
      </fill>
      <border>
        <left style="thin">
          <color auto="1"/>
        </left>
        <right style="thin">
          <color auto="1"/>
        </right>
        <top/>
        <bottom style="thick">
          <color theme="0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theme="6" tint="0.39994506668294322"/>
        </vertical>
        <horizontal style="thin">
          <color theme="6" tint="0.39994506668294322"/>
        </horizontal>
      </border>
    </dxf>
  </dxfs>
  <tableStyles count="1" defaultTableStyle="TableStyleMedium2" defaultPivotStyle="PivotStyleLight16">
    <tableStyle name="표 스타일 1" pivot="0" count="4" xr9:uid="{244457BE-F43A-4D12-B406-CD31E2E37E4B}">
      <tableStyleElement type="wholeTable" dxfId="8"/>
      <tableStyleElement type="headerRow" dxfId="7"/>
      <tableStyleElement type="firstRowStripe" dxfId="6"/>
      <tableStyleElement type="secondRowStripe" dxfId="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224dj\Desktop\&#53580;&#51060;&#48660;\_QT_Develop_Table.xlsm" TargetMode="External"/><Relationship Id="rId1" Type="http://schemas.openxmlformats.org/officeDocument/2006/relationships/externalLinkPath" Target="_QT_Develop_Tabl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시트별저장버튼"/>
      <sheetName val="아이템 밸런스 시트"/>
      <sheetName val="전투 밸런스 시트"/>
      <sheetName val="공용데이터(참고용)"/>
      <sheetName val="CharacterGameData"/>
      <sheetName val="CharacterAtkGameData"/>
      <sheetName val="ProductialMapGameData"/>
      <sheetName val="DropGameData"/>
      <sheetName val="EnemyGameData"/>
      <sheetName val="EnemyAtkGameData"/>
      <sheetName val="ShootGameData"/>
      <sheetName val="ProjectileGameData"/>
      <sheetName val="ItemGameData"/>
      <sheetName val="ItemEffectGameData"/>
      <sheetName val="ItemResourceGameData"/>
      <sheetName val="LocaleGame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DF7FF33-FA69-405B-872A-5628024373E3}" name="CharacterAtkTable" displayName="CharacterAtkTable" ref="B2:AO3" totalsRowShown="0" headerRowDxfId="4">
  <autoFilter ref="B2:AO3" xr:uid="{00000000-0009-0000-0100-000007000000}"/>
  <tableColumns count="40">
    <tableColumn id="1" xr3:uid="{F24BB758-0034-4E76-B368-D7EC0AA2693F}" name="Index"/>
    <tableColumn id="20" xr3:uid="{80A4BF56-75F3-4BFB-892C-F69092C621BD}" name="#설명" dataDxfId="3"/>
    <tableColumn id="7" xr3:uid="{A9D24405-8323-4649-B7F5-EF1BA84996BE}" name="ThrowCooldown" dataDxfId="2"/>
    <tableColumn id="33" xr3:uid="{E777F458-C260-4971-8A06-3111FFCF78BF}" name="ThrowAfterDelay" dataDxfId="1"/>
    <tableColumn id="30" xr3:uid="{CB7F6A0E-FD91-4D13-A2F6-E67023709774}" name="ThrowSpd"/>
    <tableColumn id="31" xr3:uid="{24D48661-8D6E-4604-BFA0-706D8B84829E}" name="ThrowBounceCount"/>
    <tableColumn id="4" xr3:uid="{5133EBF6-3A68-4836-BBC0-8F7C50DBE7AB}" name="SwingCooldown" dataDxfId="0"/>
    <tableColumn id="6" xr3:uid="{85C7F51C-4F1B-43BE-82E1-95CF849226CF}" name="SwingAfterDelay"/>
    <tableColumn id="2" xr3:uid="{866BAC07-BA18-40CA-9741-7AA80F0DD8D3}" name="SwingRad"/>
    <tableColumn id="3" xr3:uid="{A9B77715-7B0B-4BF9-A69B-BF59B518D06E}" name="SwingCentralAngle"/>
    <tableColumn id="8" xr3:uid="{C6BF2D2D-2F95-4C91-BE65-671886DE74A1}" name="ChargeTime1"/>
    <tableColumn id="9" xr3:uid="{C69378E6-B4C8-45EE-B3F7-F33776BD9A36}" name="ChargeTime2"/>
    <tableColumn id="10" xr3:uid="{1CD51A9C-5D3D-4023-AE60-0E3D65FA3D7A}" name="ChargeTime3"/>
    <tableColumn id="11" xr3:uid="{0480E87A-2595-461A-96DC-2A4354CE179A}" name="ChargeAtkPierce"/>
    <tableColumn id="16" xr3:uid="{69A7179D-18F2-4C4B-834D-1808D1D15A1A}" name="ChargeShootSpd1"/>
    <tableColumn id="17" xr3:uid="{BE48A954-9D24-4D62-A73B-935230C7F593}" name="ChargeShootSpd2"/>
    <tableColumn id="18" xr3:uid="{337011C0-A626-4820-B64E-A8314D761267}" name="ChargeShootSpd3"/>
    <tableColumn id="21" xr3:uid="{C5D9744F-6810-4E70-BF72-C9B6417955FB}" name="ChargeShootSpd4"/>
    <tableColumn id="22" xr3:uid="{5CCDD876-0D57-4782-B1A5-AE4837C18453}" name="ChargeBounceCount1"/>
    <tableColumn id="23" xr3:uid="{555F50AB-882C-4920-84B1-076504A60FC9}" name="ChargeBounceCount2"/>
    <tableColumn id="24" xr3:uid="{777DE44C-F43F-41C5-B197-814799FD54C7}" name="ChargeBounceCount3"/>
    <tableColumn id="25" xr3:uid="{4FA304A9-27B1-46A9-9820-32382AB8B815}" name="ChargeBounceCount4"/>
    <tableColumn id="12" xr3:uid="{A5E1169A-CBE7-43D2-A4A2-D99B18B8E2C0}" name="ChargeRigidDmg1"/>
    <tableColumn id="13" xr3:uid="{18C5D247-72F4-4778-BAB4-08EE0D835D8B}" name="ChargeRigidDmg2"/>
    <tableColumn id="14" xr3:uid="{1077C84C-8B56-406A-A541-E43EA88CC84C}" name="ChargeRigidDmg3"/>
    <tableColumn id="15" xr3:uid="{8EE5C586-264F-4D71-8D1B-5068D6C0A1DB}" name="ChargeRigidDmg4"/>
    <tableColumn id="26" xr3:uid="{5E132289-829E-45EC-B726-ADAA51F989D2}" name="ChargeProjectileDmg1"/>
    <tableColumn id="27" xr3:uid="{F00C767D-BA01-4358-ACBD-3A265CBBD8E2}" name="ChargeProjectileDmg2"/>
    <tableColumn id="28" xr3:uid="{A73DF32B-014A-48F2-8047-F481AEA6EC3E}" name="ChargeProjectileDmg3"/>
    <tableColumn id="29" xr3:uid="{4DA3E613-5688-4EAF-89E7-A688A0A2A15D}" name="ChargeProjectileDmg4"/>
    <tableColumn id="19" xr3:uid="{43595A75-8EA9-4F3E-9A53-1C29BE5D27BB}" name="AtkDmgPer"/>
    <tableColumn id="5" xr3:uid="{62CFA133-14A2-4A25-B1FE-9D9D75B50F1C}" name="#던지기 DPS">
      <calculatedColumnFormula>INDEX([1]!ProjectileTable[DirectDmg],MATCH([1]!CharacterTable[[#This Row],[DefaultBallDataId]],[1]!ProjectileTable[Index],0)) /
( CharacterAtkTable[[#This Row],[ThrowCooldown]] * (1 + (CharacterAtkTable[[#This Row],[ThrowBounceCount]]/2)) )</calculatedColumnFormula>
    </tableColumn>
    <tableColumn id="32" xr3:uid="{910FC9C2-2DD9-4A48-95B0-CABADC493EBD}" name="#휘두르기 직접 공격 DPS">
      <calculatedColumnFormula>CharacterAtkTable[[#This Row],[ChargeRigidDmg1]]/CharacterAtkTable[[#This Row],[SwingCooldown]]</calculatedColumnFormula>
    </tableColumn>
    <tableColumn id="34" xr3:uid="{4A29F940-F4AE-4744-92FD-5F1B7C525513}" name="#차징1 직접 공격 DPS">
      <calculatedColumnFormula>CharacterAtkTable[[#This Row],[ChargeRigidDmg2]]/(CharacterAtkTable[[#This Row],[SwingCooldown]]+CharacterAtkTable[[#This Row],[ChargeTime1]])</calculatedColumnFormula>
    </tableColumn>
    <tableColumn id="35" xr3:uid="{A24D8213-08B1-4C54-98EC-3D82ED011221}" name="#차징2 직접 공격 DPS">
      <calculatedColumnFormula>CharacterAtkTable[[#This Row],[ChargeRigidDmg3]]/(CharacterAtkTable[[#This Row],[SwingCooldown]]+CharacterAtkTable[[#This Row],[ChargeTime2]])</calculatedColumnFormula>
    </tableColumn>
    <tableColumn id="36" xr3:uid="{9025F080-330A-4226-B0C2-CA0F38B9EA4E}" name="#차징3 직접 공격 DPS">
      <calculatedColumnFormula>CharacterAtkTable[[#This Row],[ChargeRigidDmg4]]/(CharacterAtkTable[[#This Row],[SwingCooldown]]+CharacterAtkTable[[#This Row],[ChargeTime3]])</calculatedColumnFormula>
    </tableColumn>
    <tableColumn id="37" xr3:uid="{4E0241C2-4909-4486-8F4F-216139948B80}" name="#던진공 튕겨내기 DPS">
      <calculatedColumnFormula>( INDEX([1]!ProjectileTable[DirectDmg],MATCH([1]!CharacterTable[[#This Row],[DefaultBallDataId]],[1]!ProjectileTable[Index],0))+CharacterAtkTable[[#This Row],[ChargeProjectileDmg1]] )
/ ( CharacterAtkTable[[#This Row],[SwingCooldown]] ) + CharacterAtkTable[[#This Row],[ThrowAfterDelay]]
* (1 + (CharacterAtkTable[[#This Row],[ChargeBounceCount1]]/2))</calculatedColumnFormula>
    </tableColumn>
    <tableColumn id="38" xr3:uid="{056D54B2-0DF2-4991-B3CD-434A5DA8E1C0}" name="#던진공 차징1 튕겨내기 DPS">
      <calculatedColumnFormula>( INDEX([1]!ProjectileTable[DirectDmg],MATCH([1]!CharacterTable[[#This Row],[DefaultBallDataId]],[1]!ProjectileTable[Index],0))+CharacterAtkTable[[#This Row],[ChargeProjectileDmg2]] )
/ ( CharacterAtkTable[[#This Row],[SwingCooldown]] + CharacterAtkTable[[#This Row],[ChargeTime1]] + CharacterAtkTable[[#This Row],[ThrowAfterDelay]])
* (1 + (CharacterAtkTable[[#This Row],[ChargeBounceCount2]]/2))</calculatedColumnFormula>
    </tableColumn>
    <tableColumn id="39" xr3:uid="{982C92C0-516A-4478-A49A-EA655BC79EB9}" name="#던진공 차징2 튕겨내기 DPS3">
      <calculatedColumnFormula>( INDEX([1]!ProjectileTable[DirectDmg],MATCH([1]!CharacterTable[[#This Row],[DefaultBallDataId]],[1]!ProjectileTable[Index],0))+CharacterAtkTable[[#This Row],[ChargeProjectileDmg3]] )
/ ( CharacterAtkTable[[#This Row],[SwingCooldown]] + CharacterAtkTable[[#This Row],[ChargeTime2]] + CharacterAtkTable[[#This Row],[ThrowAfterDelay]])
* (1 + (CharacterAtkTable[[#This Row],[ChargeBounceCount3]]/2))</calculatedColumnFormula>
    </tableColumn>
    <tableColumn id="40" xr3:uid="{24C8D47C-3CC8-4F71-AF65-FE6E98B3D9B4}" name="#던진공 차징3 튕겨내기 DPS4">
      <calculatedColumnFormula>( INDEX([1]!ProjectileTable[DirectDmg],MATCH([1]!CharacterTable[[#This Row],[DefaultBallDataId]],[1]!ProjectileTable[Index],0))+CharacterAtkTable[[#This Row],[ChargeProjectileDmg4]] )
/ ( CharacterAtkTable[[#This Row],[SwingCooldown]] + CharacterAtkTable[[#This Row],[ChargeTime3]] + CharacterAtkTable[[#This Row],[ThrowAfterDelay]])
* (1 + (CharacterAtkTable[[#This Row],[ChargeBounceCount4]]/2))</calculatedColumnFormula>
    </tableColumn>
  </tableColumns>
  <tableStyleInfo name="표 스타일 1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71B47-48F0-4BF6-A0D6-E5CF6B27B8C8}">
  <sheetPr codeName="Sheet4">
    <tabColor theme="5" tint="0.79998168889431442"/>
  </sheetPr>
  <dimension ref="B1:AO3"/>
  <sheetViews>
    <sheetView tabSelected="1" workbookViewId="0">
      <selection activeCell="J4" sqref="J4"/>
    </sheetView>
  </sheetViews>
  <sheetFormatPr defaultRowHeight="16.5"/>
  <cols>
    <col min="2" max="2" width="8.625" bestFit="1" customWidth="1"/>
    <col min="3" max="3" width="16" bestFit="1" customWidth="1"/>
    <col min="4" max="4" width="18.875" bestFit="1" customWidth="1"/>
    <col min="5" max="5" width="19.625" bestFit="1" customWidth="1"/>
    <col min="6" max="6" width="12.625" bestFit="1" customWidth="1"/>
    <col min="7" max="7" width="22.25" bestFit="1" customWidth="1"/>
    <col min="8" max="8" width="18.5" bestFit="1" customWidth="1"/>
    <col min="9" max="9" width="19.125" bestFit="1" customWidth="1"/>
    <col min="10" max="10" width="12.375" bestFit="1" customWidth="1"/>
    <col min="11" max="11" width="21.375" bestFit="1" customWidth="1"/>
    <col min="12" max="14" width="16.875" bestFit="1" customWidth="1"/>
    <col min="15" max="15" width="19" bestFit="1" customWidth="1"/>
    <col min="16" max="19" width="20.25" bestFit="1" customWidth="1"/>
    <col min="20" max="23" width="25.125" bestFit="1" customWidth="1"/>
    <col min="24" max="27" width="20.75" bestFit="1" customWidth="1"/>
    <col min="28" max="31" width="24.75" bestFit="1" customWidth="1"/>
    <col min="32" max="32" width="14.125" bestFit="1" customWidth="1"/>
    <col min="33" max="33" width="17" customWidth="1"/>
    <col min="34" max="34" width="26.625" bestFit="1" customWidth="1"/>
    <col min="35" max="35" width="25" bestFit="1" customWidth="1"/>
    <col min="36" max="37" width="26.25" bestFit="1" customWidth="1"/>
    <col min="38" max="38" width="26" bestFit="1" customWidth="1"/>
    <col min="39" max="41" width="27.25" bestFit="1" customWidth="1"/>
  </cols>
  <sheetData>
    <row r="1" spans="2:41">
      <c r="B1" t="s">
        <v>0</v>
      </c>
      <c r="C1" t="s">
        <v>1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0</v>
      </c>
      <c r="L1" t="s">
        <v>2</v>
      </c>
      <c r="M1" t="s">
        <v>2</v>
      </c>
      <c r="N1" t="s">
        <v>2</v>
      </c>
      <c r="O1" t="s">
        <v>0</v>
      </c>
      <c r="P1" t="s">
        <v>0</v>
      </c>
      <c r="Q1" t="s">
        <v>0</v>
      </c>
      <c r="R1" t="s">
        <v>0</v>
      </c>
      <c r="S1" t="s">
        <v>0</v>
      </c>
      <c r="T1" t="s">
        <v>0</v>
      </c>
      <c r="U1" t="s">
        <v>0</v>
      </c>
      <c r="V1" t="s">
        <v>0</v>
      </c>
      <c r="W1" t="s">
        <v>0</v>
      </c>
      <c r="X1" t="s">
        <v>0</v>
      </c>
      <c r="Y1" t="s">
        <v>0</v>
      </c>
      <c r="Z1" t="s">
        <v>0</v>
      </c>
      <c r="AA1" t="s">
        <v>0</v>
      </c>
      <c r="AB1" t="s">
        <v>0</v>
      </c>
      <c r="AC1" t="s">
        <v>0</v>
      </c>
      <c r="AD1" t="s">
        <v>0</v>
      </c>
      <c r="AE1" t="s">
        <v>0</v>
      </c>
      <c r="AF1" t="s">
        <v>0</v>
      </c>
      <c r="AL1" s="1" t="s">
        <v>3</v>
      </c>
    </row>
    <row r="2" spans="2:41">
      <c r="B2" t="s">
        <v>4</v>
      </c>
      <c r="C2" s="2" t="s">
        <v>5</v>
      </c>
      <c r="D2" s="3" t="s">
        <v>6</v>
      </c>
      <c r="E2" s="4" t="s">
        <v>7</v>
      </c>
      <c r="F2" s="4" t="s">
        <v>8</v>
      </c>
      <c r="G2" s="3" t="s">
        <v>9</v>
      </c>
      <c r="H2" s="5" t="s">
        <v>10</v>
      </c>
      <c r="I2" s="5" t="s">
        <v>11</v>
      </c>
      <c r="J2" s="5" t="s">
        <v>12</v>
      </c>
      <c r="K2" s="5" t="s">
        <v>13</v>
      </c>
      <c r="L2" s="5" t="s">
        <v>14</v>
      </c>
      <c r="M2" s="5" t="s">
        <v>15</v>
      </c>
      <c r="N2" s="5" t="s">
        <v>16</v>
      </c>
      <c r="O2" s="5" t="s">
        <v>17</v>
      </c>
      <c r="P2" s="5" t="s">
        <v>18</v>
      </c>
      <c r="Q2" s="5" t="s">
        <v>19</v>
      </c>
      <c r="R2" s="5" t="s">
        <v>20</v>
      </c>
      <c r="S2" s="5" t="s">
        <v>21</v>
      </c>
      <c r="T2" s="5" t="s">
        <v>22</v>
      </c>
      <c r="U2" s="5" t="s">
        <v>23</v>
      </c>
      <c r="V2" s="5" t="s">
        <v>24</v>
      </c>
      <c r="W2" s="5" t="s">
        <v>25</v>
      </c>
      <c r="X2" s="6" t="s">
        <v>26</v>
      </c>
      <c r="Y2" s="6" t="s">
        <v>27</v>
      </c>
      <c r="Z2" s="6" t="s">
        <v>28</v>
      </c>
      <c r="AA2" s="6" t="s">
        <v>29</v>
      </c>
      <c r="AB2" s="6" t="s">
        <v>30</v>
      </c>
      <c r="AC2" s="6" t="s">
        <v>31</v>
      </c>
      <c r="AD2" s="6" t="s">
        <v>32</v>
      </c>
      <c r="AE2" s="6" t="s">
        <v>33</v>
      </c>
      <c r="AF2" s="7" t="s">
        <v>34</v>
      </c>
      <c r="AG2" s="2" t="s">
        <v>35</v>
      </c>
      <c r="AH2" s="2" t="s">
        <v>36</v>
      </c>
      <c r="AI2" s="2" t="s">
        <v>37</v>
      </c>
      <c r="AJ2" s="2" t="s">
        <v>38</v>
      </c>
      <c r="AK2" s="2" t="s">
        <v>39</v>
      </c>
      <c r="AL2" s="2" t="s">
        <v>40</v>
      </c>
      <c r="AM2" s="2" t="s">
        <v>41</v>
      </c>
      <c r="AN2" s="8" t="s">
        <v>42</v>
      </c>
      <c r="AO2" s="8" t="s">
        <v>43</v>
      </c>
    </row>
    <row r="3" spans="2:41">
      <c r="B3">
        <v>200</v>
      </c>
      <c r="C3" s="9" t="s">
        <v>44</v>
      </c>
      <c r="D3">
        <v>20</v>
      </c>
      <c r="E3">
        <v>1.2</v>
      </c>
      <c r="F3">
        <v>75</v>
      </c>
      <c r="G3">
        <v>0</v>
      </c>
      <c r="H3">
        <v>20</v>
      </c>
      <c r="I3">
        <v>0.5</v>
      </c>
      <c r="J3">
        <v>1.4</v>
      </c>
      <c r="K3">
        <v>120</v>
      </c>
      <c r="L3">
        <v>0.5</v>
      </c>
      <c r="M3">
        <v>1</v>
      </c>
      <c r="N3">
        <v>1.5</v>
      </c>
      <c r="O3">
        <v>8</v>
      </c>
      <c r="P3">
        <v>30</v>
      </c>
      <c r="Q3">
        <v>50</v>
      </c>
      <c r="R3">
        <v>70</v>
      </c>
      <c r="S3">
        <v>90</v>
      </c>
      <c r="T3">
        <v>3</v>
      </c>
      <c r="U3">
        <v>3</v>
      </c>
      <c r="V3">
        <v>4</v>
      </c>
      <c r="W3">
        <v>5</v>
      </c>
      <c r="X3">
        <v>10</v>
      </c>
      <c r="Y3">
        <v>15</v>
      </c>
      <c r="Z3">
        <v>20</v>
      </c>
      <c r="AA3">
        <v>30</v>
      </c>
      <c r="AB3">
        <v>10</v>
      </c>
      <c r="AC3">
        <v>15</v>
      </c>
      <c r="AD3">
        <v>20</v>
      </c>
      <c r="AE3">
        <v>30</v>
      </c>
      <c r="AF3">
        <v>1</v>
      </c>
      <c r="AG3">
        <f>INDEX([1]!ProjectileTable[DirectDmg],MATCH([1]!CharacterTable[[#This Row],[DefaultBallDataId]],[1]!ProjectileTable[Index],0)) /
( CharacterAtkTable[[#This Row],[ThrowCooldown]] * (1 + (CharacterAtkTable[[#This Row],[ThrowBounceCount]]/2)) )</f>
        <v>1.25</v>
      </c>
      <c r="AH3">
        <f>CharacterAtkTable[[#This Row],[ChargeRigidDmg1]]/CharacterAtkTable[[#This Row],[SwingCooldown]]</f>
        <v>0.5</v>
      </c>
      <c r="AI3">
        <f>CharacterAtkTable[[#This Row],[ChargeRigidDmg2]]/(CharacterAtkTable[[#This Row],[SwingCooldown]]+CharacterAtkTable[[#This Row],[ChargeTime1]])</f>
        <v>0.73170731707317072</v>
      </c>
      <c r="AJ3">
        <f>CharacterAtkTable[[#This Row],[ChargeRigidDmg3]]/(CharacterAtkTable[[#This Row],[SwingCooldown]]+CharacterAtkTable[[#This Row],[ChargeTime2]])</f>
        <v>0.95238095238095233</v>
      </c>
      <c r="AK3">
        <f>CharacterAtkTable[[#This Row],[ChargeRigidDmg4]]/(CharacterAtkTable[[#This Row],[SwingCooldown]]+CharacterAtkTable[[#This Row],[ChargeTime3]])</f>
        <v>1.3953488372093024</v>
      </c>
      <c r="AL3">
        <f>( INDEX([1]!ProjectileTable[DirectDmg],MATCH([1]!CharacterTable[[#This Row],[DefaultBallDataId]],[1]!ProjectileTable[Index],0))+CharacterAtkTable[[#This Row],[ChargeProjectileDmg1]] )
/ ( CharacterAtkTable[[#This Row],[SwingCooldown]] ) + CharacterAtkTable[[#This Row],[ThrowAfterDelay]]
* (1 + (CharacterAtkTable[[#This Row],[ChargeBounceCount1]]/2))</f>
        <v>4.75</v>
      </c>
      <c r="AM3">
        <f>( INDEX([1]!ProjectileTable[DirectDmg],MATCH([1]!CharacterTable[[#This Row],[DefaultBallDataId]],[1]!ProjectileTable[Index],0))+CharacterAtkTable[[#This Row],[ChargeProjectileDmg2]] )
/ ( CharacterAtkTable[[#This Row],[SwingCooldown]] + CharacterAtkTable[[#This Row],[ChargeTime1]] + CharacterAtkTable[[#This Row],[ThrowAfterDelay]])
* (1 + (CharacterAtkTable[[#This Row],[ChargeBounceCount2]]/2))</f>
        <v>4.6082949308755765</v>
      </c>
      <c r="AN3">
        <f>( INDEX([1]!ProjectileTable[DirectDmg],MATCH([1]!CharacterTable[[#This Row],[DefaultBallDataId]],[1]!ProjectileTable[Index],0))+CharacterAtkTable[[#This Row],[ChargeProjectileDmg3]] )
/ ( CharacterAtkTable[[#This Row],[SwingCooldown]] + CharacterAtkTable[[#This Row],[ChargeTime2]] + CharacterAtkTable[[#This Row],[ThrowAfterDelay]])
* (1 + (CharacterAtkTable[[#This Row],[ChargeBounceCount3]]/2))</f>
        <v>6.0810810810810816</v>
      </c>
      <c r="AO3">
        <f>( INDEX([1]!ProjectileTable[DirectDmg],MATCH([1]!CharacterTable[[#This Row],[DefaultBallDataId]],[1]!ProjectileTable[Index],0))+CharacterAtkTable[[#This Row],[ChargeProjectileDmg4]] )
/ ( CharacterAtkTable[[#This Row],[SwingCooldown]] + CharacterAtkTable[[#This Row],[ChargeTime3]] + CharacterAtkTable[[#This Row],[ThrowAfterDelay]])
* (1 + (CharacterAtkTable[[#This Row],[ChargeBounceCount4]]/2))</f>
        <v>8.4801762114537453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CharacterAtkGameData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Kim_Dongju</dc:creator>
  <cp:lastModifiedBy>Kim_Dongju</cp:lastModifiedBy>
  <dcterms:created xsi:type="dcterms:W3CDTF">2023-04-14T15:36:14Z</dcterms:created>
  <dcterms:modified xsi:type="dcterms:W3CDTF">2023-04-14T15:36:14Z</dcterms:modified>
</cp:coreProperties>
</file>