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8FC75A7F-6B43-400D-AE80-29A6AD577A97}" xr6:coauthVersionLast="47" xr6:coauthVersionMax="47" xr10:uidLastSave="{00000000-0000-0000-0000-000000000000}"/>
  <bookViews>
    <workbookView xWindow="-28920" yWindow="-120" windowWidth="29040" windowHeight="15840" xr2:uid="{14BD6B3F-67BD-44E4-813B-3755F1C07680}"/>
  </bookViews>
  <sheets>
    <sheet name="ProductialMap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R4" i="1"/>
  <c r="Q4" i="1"/>
  <c r="P4" i="1"/>
  <c r="O4" i="1"/>
  <c r="N4" i="1"/>
  <c r="S3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<sst xmlns="http://schemas.openxmlformats.org/spreadsheetml/2006/main" count="39" uniqueCount="23">
  <si>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</si>
  <si>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</si>
  <si>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</si>
  <si>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</si>
  <si>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#이름</t>
    <phoneticPr fontId="1" type="noConversion"/>
  </si>
  <si>
    <t>MaxRoomValue</t>
    <phoneticPr fontId="1" type="noConversion"/>
  </si>
  <si>
    <t>GoldShopProb</t>
    <phoneticPr fontId="1" type="noConversion"/>
  </si>
  <si>
    <t>HpShopProb</t>
    <phoneticPr fontId="1" type="noConversion"/>
  </si>
  <si>
    <t>EnemyHpIncreasePer</t>
    <phoneticPr fontId="1" type="noConversion"/>
  </si>
  <si>
    <t>ItemDropId</t>
    <phoneticPr fontId="1" type="noConversion"/>
  </si>
  <si>
    <t>HpShopDropId</t>
    <phoneticPr fontId="1" type="noConversion"/>
  </si>
  <si>
    <t>GoldShopDropId</t>
    <phoneticPr fontId="1" type="noConversion"/>
  </si>
  <si>
    <t>BossDropId</t>
    <phoneticPr fontId="1" type="noConversion"/>
  </si>
  <si>
    <t>ChoiceDropId</t>
    <phoneticPr fontId="1" type="noConversion"/>
  </si>
  <si>
    <t>WeaponDropId</t>
    <phoneticPr fontId="1" type="noConversion"/>
  </si>
  <si>
    <t>#드랍테이블1</t>
    <phoneticPr fontId="1" type="noConversion"/>
  </si>
  <si>
    <t>#드랍테이블2</t>
    <phoneticPr fontId="1" type="noConversion"/>
  </si>
  <si>
    <t>#드랍테이블3</t>
    <phoneticPr fontId="1" type="noConversion"/>
  </si>
  <si>
    <t>#드랍테이블4</t>
    <phoneticPr fontId="1" type="noConversion"/>
  </si>
  <si>
    <t>#드랍테이블5</t>
    <phoneticPr fontId="1" type="noConversion"/>
  </si>
  <si>
    <t>#드랍테이블6</t>
    <phoneticPr fontId="1" type="noConversion"/>
  </si>
  <si>
    <t>1층_폐가</t>
    <phoneticPr fontId="1" type="noConversion"/>
  </si>
  <si>
    <t>2층_서커스단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</si>
</sst>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2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8D6E843-CBF9-4C6F-B819-F4D785BA2028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9BCC0-C7D9-4FD7-A16A-F3C9B86EB633}" name="ProductialTable" displayName="ProductialTable" ref="B2:S4" totalsRowShown="0" headerRowDxfId="7">
  <autoFilter ref="B2:S4" xr:uid="{00000000-0009-0000-0100-00000D000000}"/>
  <tableColumns count="18">
    <tableColumn id="1" xr3:uid="{DF4B1463-6E11-44BA-B6DE-7DCE8EA402EC}" name="Index"/>
    <tableColumn id="10" xr3:uid="{520B3DCC-3211-42AA-AF81-BA502A7F05E0}" name="#이름" dataDxfId="6"/>
    <tableColumn id="2" xr3:uid="{79B32CE2-33A5-414C-9D68-A12916F0F522}" name="MaxRoomValue"/>
    <tableColumn id="3" xr3:uid="{9D2F07C7-4E6E-4496-B704-4DAC355050AB}" name="GoldShopProb"/>
    <tableColumn id="4" xr3:uid="{EE365CBC-1315-40DD-8E58-0F4203317718}" name="HpShopProb"/>
    <tableColumn id="5" xr3:uid="{389F6953-FBB2-477B-A7F3-E4ABA27EECE8}" name="EnemyHpIncreasePer"/>
    <tableColumn id="12" xr3:uid="{3B81113E-B0FF-403B-872E-624D893427A8}" name="ItemDropId"/>
    <tableColumn id="6" xr3:uid="{72568739-81D8-48BE-B0B7-FA9F77D50514}" name="HpShopDropId"/>
    <tableColumn id="7" xr3:uid="{D976CB2C-7B36-4628-A2B0-A27E02F429AF}" name="GoldShopDropId"/>
    <tableColumn id="8" xr3:uid="{28744E80-31BE-4BB0-BBC1-D4674732170D}" name="BossDropId"/>
    <tableColumn id="9" xr3:uid="{51344A22-ED6A-4ACC-B366-4D965EAB6A2A}" name="ChoiceDropId"/>
    <tableColumn id="11" xr3:uid="{FC2377F9-C494-47B6-8B26-F2B6B5F19642}" name="WeaponDropId"/>
    <tableColumn id="13" xr3:uid="{238CC16B-AB9C-4407-A87E-38F2F0622B83}" name="#드랍테이블1" dataDxfId="5">
      <calculatedColumnFormula>INDEX([1]!DropTable['#메모],MATCH(ProductialTable[[#This Row],[ItemDropId]],[1]!DropTable[Index],0))</calculatedColumnFormula>
    </tableColumn>
    <tableColumn id="14" xr3:uid="{C67A489B-8941-4EE5-B99F-6E1CB280ED46}" name="#드랍테이블2" dataDxfId="4">
      <calculatedColumnFormula>INDEX([1]!DropTable['#메모],MATCH(ProductialTable[[#This Row],[HpShopDropId]],[1]!DropTable[Index],0))</calculatedColumnFormula>
    </tableColumn>
    <tableColumn id="15" xr3:uid="{0511A82A-1DE3-42EA-9BD1-FD3805525184}" name="#드랍테이블3" dataDxfId="3">
      <calculatedColumnFormula>INDEX([1]!DropTable['#메모],MATCH(ProductialTable[[#This Row],[GoldShopDropId]],[1]!DropTable[Index],0))</calculatedColumnFormula>
    </tableColumn>
    <tableColumn id="16" xr3:uid="{5B53A47B-4E41-4DDC-A95E-B5A1BD3C7186}" name="#드랍테이블4" dataDxfId="2">
      <calculatedColumnFormula>INDEX([1]!DropTable['#메모],MATCH(ProductialTable[[#This Row],[BossDropId]],[1]!DropTable[Index],0))</calculatedColumnFormula>
    </tableColumn>
    <tableColumn id="17" xr3:uid="{B6CDD849-E1AA-475C-B9D2-39396ABA6C84}" name="#드랍테이블5" dataDxfId="1">
      <calculatedColumnFormula>INDEX([1]!DropTable['#메모],MATCH(ProductialTable[[#This Row],[ChoiceDropId]],[1]!DropTable[Index],0))</calculatedColumnFormula>
    </tableColumn>
    <tableColumn id="18" xr3:uid="{0B3D3BCA-0884-492C-B572-0CA804C02864}" name="#드랍테이블6" dataDxfId="0">
      <calculatedColumnFormula>INDEX([1]!DropTable['#메모],MATCH(ProductialTable[[#This Row],[WeaponDropId]],[1]!DropTable[Index],0))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16C8-4E6B-4604-BA5B-0B77FBB3476C}">
  <sheetPr codeName="Sheet8">
    <tabColor theme="7" tint="0.79998168889431442"/>
  </sheetPr>
  <dimension ref="A1:S4"/>
  <sheetViews>
    <sheetView tabSelected="1" workbookViewId="0">
      <selection activeCell="N3" sqref="N3"/>
    </sheetView>
  </sheetViews>
  <sheetFormatPr defaultRowHeight="16.5"/>
  <cols>
    <col min="2" max="2" width="8.5" bestFit="1" customWidth="1"/>
    <col min="3" max="3" width="12.875" bestFit="1" customWidth="1"/>
    <col min="4" max="4" width="18.25" bestFit="1" customWidth="1"/>
    <col min="5" max="5" width="16.875" bestFit="1" customWidth="1"/>
    <col min="6" max="6" width="15.125" bestFit="1" customWidth="1"/>
    <col min="7" max="7" width="23.5" bestFit="1" customWidth="1"/>
    <col min="8" max="8" width="14.125" bestFit="1" customWidth="1"/>
    <col min="9" max="9" width="17.375" bestFit="1" customWidth="1"/>
    <col min="10" max="10" width="19" bestFit="1" customWidth="1"/>
    <col min="11" max="11" width="14.125" bestFit="1" customWidth="1"/>
    <col min="12" max="12" width="16.125" bestFit="1" customWidth="1"/>
    <col min="13" max="13" width="17.625" bestFit="1" customWidth="1"/>
    <col min="14" max="14" width="15.75" bestFit="1" customWidth="1"/>
    <col min="15" max="15" width="17.125" bestFit="1" customWidth="1"/>
    <col min="16" max="17" width="17.875" bestFit="1" customWidth="1"/>
    <col min="18" max="18" width="15.75" bestFit="1" customWidth="1"/>
    <col min="19" max="19" width="17.125" bestFit="1" customWidth="1"/>
  </cols>
  <sheetData>
    <row r="1" spans="1:19">
      <c r="B1" t="s">
        <v>0</v>
      </c>
      <c r="C1" s="1" t="s">
        <v>1</v>
      </c>
      <c r="D1" t="s">
        <v>0</v>
      </c>
      <c r="E1" t="s">
        <v>2</v>
      </c>
      <c r="F1" t="s">
        <v>2</v>
      </c>
      <c r="G1" t="s">
        <v>2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s="2" t="s">
        <v>15</v>
      </c>
      <c r="O2" s="2" t="s">
        <v>16</v>
      </c>
      <c r="P2" s="3" t="s">
        <v>17</v>
      </c>
      <c r="Q2" s="3" t="s">
        <v>18</v>
      </c>
      <c r="R2" s="3" t="s">
        <v>19</v>
      </c>
      <c r="S2" s="3" t="s">
        <v>20</v>
      </c>
    </row>
    <row r="3" spans="1:19">
      <c r="B3">
        <v>800</v>
      </c>
      <c r="C3" s="4" t="s">
        <v>21</v>
      </c>
      <c r="D3">
        <v>10</v>
      </c>
      <c r="E3">
        <v>0.9</v>
      </c>
      <c r="F3">
        <v>0.1</v>
      </c>
      <c r="G3">
        <v>1</v>
      </c>
      <c r="H3">
        <v>9000</v>
      </c>
      <c r="I3">
        <v>9001</v>
      </c>
      <c r="J3">
        <v>9002</v>
      </c>
      <c r="K3">
        <v>9003</v>
      </c>
      <c r="L3">
        <v>9004</v>
      </c>
      <c r="M3">
        <v>9005</v>
      </c>
      <c r="N3" s="4" t="str">
        <f>INDEX([1]!DropTable['#메모],MATCH(ProductialTable[[#This Row],[ItemDropId]],[1]!DropTable[Index],0))</f>
        <v>1층_아이템보상</v>
      </c>
      <c r="O3" s="4" t="str">
        <f>INDEX([1]!DropTable['#메모],MATCH(ProductialTable[[#This Row],[HpShopDropId]],[1]!DropTable[Index],0))</f>
        <v>1층_Hp상점_슬롯</v>
      </c>
      <c r="P3" s="4" t="str">
        <f>INDEX([1]!DropTable['#메모],MATCH(ProductialTable[[#This Row],[GoldShopDropId]],[1]!DropTable[Index],0))</f>
        <v>1층_골드상점_슬롯</v>
      </c>
      <c r="Q3" s="4" t="str">
        <f>INDEX([1]!DropTable['#메모],MATCH(ProductialTable[[#This Row],[BossDropId]],[1]!DropTable[Index],0))</f>
        <v>1층_선택지</v>
      </c>
      <c r="R3" s="4" t="str">
        <f>INDEX([1]!DropTable['#메모],MATCH(ProductialTable[[#This Row],[ChoiceDropId]],[1]!DropTable[Index],0))</f>
        <v>1층_보스</v>
      </c>
      <c r="S3" s="4" t="str">
        <f>INDEX([1]!DropTable['#메모],MATCH(ProductialTable[[#This Row],[WeaponDropId]],[1]!DropTable[Index],0))</f>
        <v>1층_시작무기선택</v>
      </c>
    </row>
    <row r="4" spans="1:19">
      <c r="A4" t="s">
        <v>1</v>
      </c>
      <c r="B4">
        <v>801</v>
      </c>
      <c r="C4" s="4" t="s">
        <v>22</v>
      </c>
      <c r="D4">
        <v>12</v>
      </c>
      <c r="E4">
        <v>0.1</v>
      </c>
      <c r="F4">
        <v>0.9</v>
      </c>
      <c r="G4">
        <v>1.2</v>
      </c>
      <c r="H4">
        <v>9100</v>
      </c>
      <c r="I4">
        <v>9101</v>
      </c>
      <c r="J4">
        <v>9102</v>
      </c>
      <c r="K4">
        <v>9103</v>
      </c>
      <c r="L4">
        <v>9104</v>
      </c>
      <c r="M4">
        <v>9105</v>
      </c>
      <c r="N4" s="4" t="str">
        <f>INDEX([1]!DropTable['#메모],MATCH(ProductialTable[[#This Row],[ItemDropId]],[1]!DropTable[Index],0))</f>
        <v>2층_아이템보상</v>
      </c>
      <c r="O4" s="4" t="str">
        <f>INDEX([1]!DropTable['#메모],MATCH(ProductialTable[[#This Row],[HpShopDropId]],[1]!DropTable[Index],0))</f>
        <v>2층_Hp상점_슬롯</v>
      </c>
      <c r="P4" s="4" t="str">
        <f>INDEX([1]!DropTable['#메모],MATCH(ProductialTable[[#This Row],[GoldShopDropId]],[1]!DropTable[Index],0))</f>
        <v>2층_골드상점_슬롯</v>
      </c>
      <c r="Q4" s="4" t="str">
        <f>INDEX([1]!DropTable['#메모],MATCH(ProductialTable[[#This Row],[BossDropId]],[1]!DropTable[Index],0))</f>
        <v>2층_선택지</v>
      </c>
      <c r="R4" s="4" t="str">
        <f>INDEX([1]!DropTable['#메모],MATCH(ProductialTable[[#This Row],[ChoiceDropId]],[1]!DropTable[Index],0))</f>
        <v>2층_보스</v>
      </c>
      <c r="S4" s="4" t="str">
        <f>INDEX([1]!DropTable['#메모],MATCH(ProductialTable[[#This Row],[WeaponDropId]],[1]!DropTable[Index],0))</f>
        <v>2층_시작무기선택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ProductialMapGameData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2023-04-14T15:36:14Z</dcterms:created>
  <dcterms:modified xsi:type="dcterms:W3CDTF">2023-04-14T15:36:14Z</dcterms:modified>
</cp:coreProperties>
</file>