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4dj\Desktop\테이블\"/>
    </mc:Choice>
  </mc:AlternateContent>
  <xr:revisionPtr revIDLastSave="0" documentId="8_{D89CD516-70DE-4652-8E5F-27589978A857}" xr6:coauthVersionLast="47" xr6:coauthVersionMax="47" xr10:uidLastSave="{00000000-0000-0000-0000-000000000000}"/>
  <bookViews>
    <workbookView xWindow="-28920" yWindow="-120" windowWidth="29040" windowHeight="15840" xr2:uid="{9526177C-9DC7-41F9-8D6B-AE5A96483907}"/>
  </bookViews>
  <sheets>
    <sheet name="CharacterAtkGame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3" i="1" l="1"/>
  <c r="AN3" i="1"/>
  <c r="AM3" i="1"/>
  <c r="AL3" i="1"/>
  <c r="AK3" i="1"/>
  <c r="AJ3" i="1"/>
  <c r="AI3" i="1"/>
  <c r="AH3" i="1"/>
  <c r="AG3" i="1"/>
</calcChain>
</file>

<file path=xl/sharedStrings.xml><?xml version="1.0" encoding="utf-8"?>
<sst xmlns="http://schemas.openxmlformats.org/spreadsheetml/2006/main" count="73" uniqueCount="45">
  <si>
    <t>int</t>
    <phoneticPr fontId="1" type="noConversion"/>
  </si>
  <si>
    <t>#</t>
    <phoneticPr fontId="1" type="noConversion"/>
  </si>
  <si>
    <t>float</t>
    <phoneticPr fontId="1" type="noConversion"/>
  </si>
  <si>
    <t>지금 휘두르기 쿨타임 단위계 이상해서 밸런스 툴 오작동중임. 수정후 정상작동할거임.</t>
    <phoneticPr fontId="1" type="noConversion"/>
  </si>
  <si>
    <t>Index</t>
    <phoneticPr fontId="1" type="noConversion"/>
  </si>
  <si>
    <t>#설명</t>
    <phoneticPr fontId="1" type="noConversion"/>
  </si>
  <si>
    <t>ThrowCooldown</t>
    <phoneticPr fontId="1" type="noConversion"/>
  </si>
  <si>
    <t>ThrowAfterDelay</t>
    <phoneticPr fontId="1" type="noConversion"/>
  </si>
  <si>
    <t>ThrowSpd</t>
    <phoneticPr fontId="1" type="noConversion"/>
  </si>
  <si>
    <t>ThrowBounceCount</t>
    <phoneticPr fontId="1" type="noConversion"/>
  </si>
  <si>
    <t>SwingCooldown</t>
    <phoneticPr fontId="1" type="noConversion"/>
  </si>
  <si>
    <t>SwingAfterDelay</t>
    <phoneticPr fontId="1" type="noConversion"/>
  </si>
  <si>
    <t>SwingRad</t>
    <phoneticPr fontId="1" type="noConversion"/>
  </si>
  <si>
    <t>SwingCentralAngle</t>
    <phoneticPr fontId="1" type="noConversion"/>
  </si>
  <si>
    <t>ChargeTime1</t>
    <phoneticPr fontId="1" type="noConversion"/>
  </si>
  <si>
    <t>ChargeTime2</t>
    <phoneticPr fontId="1" type="noConversion"/>
  </si>
  <si>
    <t>ChargeTime3</t>
    <phoneticPr fontId="1" type="noConversion"/>
  </si>
  <si>
    <t>ChargeAtkPierce</t>
    <phoneticPr fontId="1" type="noConversion"/>
  </si>
  <si>
    <t>ChargeShootSpd1</t>
    <phoneticPr fontId="1" type="noConversion"/>
  </si>
  <si>
    <t>ChargeShootSpd2</t>
    <phoneticPr fontId="1" type="noConversion"/>
  </si>
  <si>
    <t>ChargeShootSpd3</t>
    <phoneticPr fontId="1" type="noConversion"/>
  </si>
  <si>
    <t>ChargeShootSpd4</t>
    <phoneticPr fontId="1" type="noConversion"/>
  </si>
  <si>
    <t>ChargeBounceCount1</t>
    <phoneticPr fontId="1" type="noConversion"/>
  </si>
  <si>
    <t>ChargeBounceCount2</t>
    <phoneticPr fontId="1" type="noConversion"/>
  </si>
  <si>
    <t>ChargeBounceCount3</t>
    <phoneticPr fontId="1" type="noConversion"/>
  </si>
  <si>
    <t>ChargeBounceCount4</t>
    <phoneticPr fontId="1" type="noConversion"/>
  </si>
  <si>
    <t>ChargeRigidDmg1</t>
    <phoneticPr fontId="1" type="noConversion"/>
  </si>
  <si>
    <t>ChargeRigidDmg2</t>
    <phoneticPr fontId="1" type="noConversion"/>
  </si>
  <si>
    <t>ChargeRigidDmg3</t>
    <phoneticPr fontId="1" type="noConversion"/>
  </si>
  <si>
    <t>ChargeRigidDmg4</t>
    <phoneticPr fontId="1" type="noConversion"/>
  </si>
  <si>
    <t>ChargeProjectileDmg1</t>
    <phoneticPr fontId="1" type="noConversion"/>
  </si>
  <si>
    <t>ChargeProjectileDmg2</t>
    <phoneticPr fontId="1" type="noConversion"/>
  </si>
  <si>
    <t>ChargeProjectileDmg3</t>
    <phoneticPr fontId="1" type="noConversion"/>
  </si>
  <si>
    <t>ChargeProjectileDmg4</t>
    <phoneticPr fontId="1" type="noConversion"/>
  </si>
  <si>
    <t>AtkDmgPer</t>
    <phoneticPr fontId="1" type="noConversion"/>
  </si>
  <si>
    <t>#던지기 DPS</t>
    <phoneticPr fontId="1" type="noConversion"/>
  </si>
  <si>
    <t>#휘두르기 직접 공격 DPS</t>
    <phoneticPr fontId="1" type="noConversion"/>
  </si>
  <si>
    <t>#차징1 직접 공격 DPS</t>
    <phoneticPr fontId="1" type="noConversion"/>
  </si>
  <si>
    <t>#차징2 직접 공격 DPS</t>
    <phoneticPr fontId="1" type="noConversion"/>
  </si>
  <si>
    <t>#차징3 직접 공격 DPS</t>
    <phoneticPr fontId="1" type="noConversion"/>
  </si>
  <si>
    <t>#던진공 튕겨내기 DPS</t>
    <phoneticPr fontId="1" type="noConversion"/>
  </si>
  <si>
    <t>#던진공 차징1 튕겨내기 DPS</t>
    <phoneticPr fontId="1" type="noConversion"/>
  </si>
  <si>
    <t>#던진공 차징2 튕겨내기 DPS3</t>
    <phoneticPr fontId="1" type="noConversion"/>
  </si>
  <si>
    <t>#던진공 차징3 튕겨내기 DPS4</t>
    <phoneticPr fontId="1" type="noConversion"/>
  </si>
  <si>
    <t>휘두르기/던지기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</si>
</sst>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0" fillId="3" borderId="0" xfId="0" applyFill="1">
      <alignment vertical="center"/>
    </xf>
    <xf numFmtId="0" fontId="4" fillId="3" borderId="0" xfId="0" applyFon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5" fillId="2" borderId="0" xfId="0" applyFont="1" applyFill="1">
      <alignment vertical="center"/>
    </xf>
    <xf numFmtId="0" fontId="0" fillId="7" borderId="0" xfId="0" applyFill="1">
      <alignment vertical="center"/>
    </xf>
  </cellXfs>
  <cellStyles count="1">
    <cellStyle name="표준" xfId="0" builtinId="0"/>
  </cellStyles>
  <dxfs count="9"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1" tint="0.14999847407452621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79998168889431442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/>
        <bottom style="thick">
          <color theme="0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theme="6" tint="0.39994506668294322"/>
        </vertical>
        <horizontal style="thin">
          <color theme="6" tint="0.39994506668294322"/>
        </horizontal>
      </border>
    </dxf>
  </dxfs>
  <tableStyles count="1" defaultTableStyle="TableStyleMedium2" defaultPivotStyle="PivotStyleLight16">
    <tableStyle name="표 스타일 1" pivot="0" count="4" xr9:uid="{7EE3A00A-5F6F-4933-BD42-33268A490059}">
      <tableStyleElement type="wholeTable" dxfId="8"/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224dj\Desktop\&#53580;&#51060;&#48660;\_QT_Develop_Table.xlsm" TargetMode="External"/><Relationship Id="rId1" Type="http://schemas.openxmlformats.org/officeDocument/2006/relationships/externalLinkPath" Target="_QT_Develop_Tab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시트별저장버튼"/>
      <sheetName val="아이템 밸런스 시트"/>
      <sheetName val="전투 밸런스 시트"/>
      <sheetName val="공용데이터(참고용)"/>
      <sheetName val="CharacterGameData"/>
      <sheetName val="CharacterAtkGameData"/>
      <sheetName val="ProductialMapGameData"/>
      <sheetName val="DropGameData"/>
      <sheetName val="EnemyGameData"/>
      <sheetName val="EnemyAtkGameData"/>
      <sheetName val="ShootGameData"/>
      <sheetName val="ProjectileGameData"/>
      <sheetName val="ItemGameData"/>
      <sheetName val="ItemEffectGameData"/>
      <sheetName val="ItemResourceGameData"/>
      <sheetName val="LocaleGame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8AFCD5-D520-45FA-AA1D-5D81679EBB7C}" name="CharacterAtkTable" displayName="CharacterAtkTable" ref="B2:AO3" totalsRowShown="0" headerRowDxfId="4">
  <autoFilter ref="B2:AO3" xr:uid="{00000000-0009-0000-0100-000007000000}"/>
  <tableColumns count="40">
    <tableColumn id="1" xr3:uid="{EEB31A55-543F-43CB-8BB1-19EA822A5796}" name="Index"/>
    <tableColumn id="20" xr3:uid="{16C080CB-DED8-41CE-AF4B-31F455A60D5F}" name="#설명" dataDxfId="3"/>
    <tableColumn id="7" xr3:uid="{034FF2C3-B424-4052-A8A9-B2027F779CB1}" name="ThrowCooldown" dataDxfId="2"/>
    <tableColumn id="33" xr3:uid="{55468FB1-8F31-4A78-B598-A2B2EE791D40}" name="ThrowAfterDelay" dataDxfId="1"/>
    <tableColumn id="30" xr3:uid="{71B7CF92-47FA-4B47-BC0C-968D23A05566}" name="ThrowSpd"/>
    <tableColumn id="31" xr3:uid="{FAB66652-6049-45EF-9322-500E72E17607}" name="ThrowBounceCount"/>
    <tableColumn id="4" xr3:uid="{A134644B-0F52-4FBE-BBC2-BFBCAF98911A}" name="SwingCooldown" dataDxfId="0"/>
    <tableColumn id="6" xr3:uid="{3C284DDE-047B-497F-9613-2A2E6AB1E9FF}" name="SwingAfterDelay"/>
    <tableColumn id="2" xr3:uid="{8ACAFA53-395E-4DC8-B685-11A8CD3665AE}" name="SwingRad"/>
    <tableColumn id="3" xr3:uid="{922F40A2-487D-4740-90A0-D47D17C800D1}" name="SwingCentralAngle"/>
    <tableColumn id="8" xr3:uid="{45862E59-BA95-445F-99EA-1178F27090CF}" name="ChargeTime1"/>
    <tableColumn id="9" xr3:uid="{4F474FE0-6DCF-4FCC-BB75-BDAD3A56E31F}" name="ChargeTime2"/>
    <tableColumn id="10" xr3:uid="{4C631BA3-0214-470E-9BF5-2E8E153832BE}" name="ChargeTime3"/>
    <tableColumn id="11" xr3:uid="{F830B60B-1E42-4497-99A7-6736B1302BF6}" name="ChargeAtkPierce"/>
    <tableColumn id="16" xr3:uid="{6DECE5D2-885A-4CAB-A58E-BB430C2C8731}" name="ChargeShootSpd1"/>
    <tableColumn id="17" xr3:uid="{E5F03697-4E53-4386-857C-E7D0638EE88A}" name="ChargeShootSpd2"/>
    <tableColumn id="18" xr3:uid="{DAE5D131-EF7C-490A-9E20-A92D60A16F35}" name="ChargeShootSpd3"/>
    <tableColumn id="21" xr3:uid="{4497FDF5-3141-4E32-81C9-13370C985A43}" name="ChargeShootSpd4"/>
    <tableColumn id="22" xr3:uid="{73907395-4581-47E3-B8AA-A0F354AF0990}" name="ChargeBounceCount1"/>
    <tableColumn id="23" xr3:uid="{700D44E1-4F88-4978-A3DA-956D8C0CC10B}" name="ChargeBounceCount2"/>
    <tableColumn id="24" xr3:uid="{7D8D4834-9C80-4FCB-AF1B-264F92E3A13D}" name="ChargeBounceCount3"/>
    <tableColumn id="25" xr3:uid="{C8E6E190-807A-4E06-9628-7F3633AE349F}" name="ChargeBounceCount4"/>
    <tableColumn id="12" xr3:uid="{5B93D85B-59B3-46C5-B5DE-2037A92F0D27}" name="ChargeRigidDmg1"/>
    <tableColumn id="13" xr3:uid="{A45DAFF5-D8DD-42A6-A0BC-2EEB0794FE03}" name="ChargeRigidDmg2"/>
    <tableColumn id="14" xr3:uid="{03E15F36-BD5D-44A8-B5D0-2975F95F806B}" name="ChargeRigidDmg3"/>
    <tableColumn id="15" xr3:uid="{FB18BBB9-68E2-4D4C-9844-F8039508D366}" name="ChargeRigidDmg4"/>
    <tableColumn id="26" xr3:uid="{909E4AE5-CA4F-408B-B1E3-7758B36F3A61}" name="ChargeProjectileDmg1"/>
    <tableColumn id="27" xr3:uid="{9B9C92D1-2429-4662-91D4-16228C26E0E4}" name="ChargeProjectileDmg2"/>
    <tableColumn id="28" xr3:uid="{22245C3A-B3E6-4266-812C-F7091817F06A}" name="ChargeProjectileDmg3"/>
    <tableColumn id="29" xr3:uid="{F8666579-C6A6-47B1-AB58-8EABDAB1A53D}" name="ChargeProjectileDmg4"/>
    <tableColumn id="19" xr3:uid="{B644CAEA-4AD4-43FB-957C-235805BB472E}" name="AtkDmgPer"/>
    <tableColumn id="5" xr3:uid="{F7AF8A8F-7EC5-4BD5-AE3C-6033EA856371}" name="#던지기 DPS">
      <calculatedColumnFormula>INDEX([1]!ProjectileTable[DirectDmg],MATCH([1]!CharacterTable[[#This Row],[DefaultBallDataId]],[1]!ProjectileTable[Index],0)) /
( CharacterAtkTable[[#This Row],[ThrowCooldown]] * (1 + (CharacterAtkTable[[#This Row],[ThrowBounceCount]]/2)) )</calculatedColumnFormula>
    </tableColumn>
    <tableColumn id="32" xr3:uid="{B7643A58-A758-4217-AF8C-25E8EE463DB5}" name="#휘두르기 직접 공격 DPS">
      <calculatedColumnFormula>CharacterAtkTable[[#This Row],[ChargeRigidDmg1]]/CharacterAtkTable[[#This Row],[SwingCooldown]]</calculatedColumnFormula>
    </tableColumn>
    <tableColumn id="34" xr3:uid="{1B566AD8-C301-4E67-8DB0-487EBD8DDE76}" name="#차징1 직접 공격 DPS">
      <calculatedColumnFormula>CharacterAtkTable[[#This Row],[ChargeRigidDmg2]]/(CharacterAtkTable[[#This Row],[SwingCooldown]]+CharacterAtkTable[[#This Row],[ChargeTime1]])</calculatedColumnFormula>
    </tableColumn>
    <tableColumn id="35" xr3:uid="{BA20B484-8F37-428A-8C7A-7D6EE1FFA6F5}" name="#차징2 직접 공격 DPS">
      <calculatedColumnFormula>CharacterAtkTable[[#This Row],[ChargeRigidDmg3]]/(CharacterAtkTable[[#This Row],[SwingCooldown]]+CharacterAtkTable[[#This Row],[ChargeTime2]])</calculatedColumnFormula>
    </tableColumn>
    <tableColumn id="36" xr3:uid="{AE50C797-D4C7-4E36-A9D5-33936ADC3C2D}" name="#차징3 직접 공격 DPS">
      <calculatedColumnFormula>CharacterAtkTable[[#This Row],[ChargeRigidDmg4]]/(CharacterAtkTable[[#This Row],[SwingCooldown]]+CharacterAtkTable[[#This Row],[ChargeTime3]])</calculatedColumnFormula>
    </tableColumn>
    <tableColumn id="37" xr3:uid="{4B892A8B-E1B9-4564-AB63-A61754C65ACF}" name="#던진공 튕겨내기 DPS">
      <calculatedColumnFormula>( INDEX([1]!ProjectileTable[DirectDmg],MATCH([1]!CharacterTable[[#This Row],[DefaultBallDataId]],[1]!ProjectileTable[Index],0))+CharacterAtkTable[[#This Row],[ChargeProjectileDmg1]] )
/ ( CharacterAtkTable[[#This Row],[SwingCooldown]] ) + CharacterAtkTable[[#This Row],[ThrowAfterDelay]]
* (1 + (CharacterAtkTable[[#This Row],[ChargeBounceCount1]]/2))</calculatedColumnFormula>
    </tableColumn>
    <tableColumn id="38" xr3:uid="{5E6298E1-F39F-48A5-AD08-837380C0B0AE}" name="#던진공 차징1 튕겨내기 DPS">
      <calculatedColumnFormula>( INDEX([1]!ProjectileTable[DirectDmg],MATCH([1]!CharacterTable[[#This Row],[DefaultBallDataId]],[1]!ProjectileTable[Index],0))+CharacterAtkTable[[#This Row],[ChargeProjectileDmg2]] )
/ ( CharacterAtkTable[[#This Row],[SwingCooldown]] + CharacterAtkTable[[#This Row],[ChargeTime1]] + CharacterAtkTable[[#This Row],[ThrowAfterDelay]])
* (1 + (CharacterAtkTable[[#This Row],[ChargeBounceCount2]]/2))</calculatedColumnFormula>
    </tableColumn>
    <tableColumn id="39" xr3:uid="{6F962881-EB84-40E2-AD9E-304BB4027FB6}" name="#던진공 차징2 튕겨내기 DPS3">
      <calculatedColumnFormula>( INDEX([1]!ProjectileTable[DirectDmg],MATCH([1]!CharacterTable[[#This Row],[DefaultBallDataId]],[1]!ProjectileTable[Index],0))+CharacterAtkTable[[#This Row],[ChargeProjectileDmg3]] )
/ ( CharacterAtkTable[[#This Row],[SwingCooldown]] + CharacterAtkTable[[#This Row],[ChargeTime2]] + CharacterAtkTable[[#This Row],[ThrowAfterDelay]])
* (1 + (CharacterAtkTable[[#This Row],[ChargeBounceCount3]]/2))</calculatedColumnFormula>
    </tableColumn>
    <tableColumn id="40" xr3:uid="{E576287E-5647-4A4A-8C19-948D0FA07F2F}" name="#던진공 차징3 튕겨내기 DPS4">
      <calculatedColumnFormula>( INDEX([1]!ProjectileTable[DirectDmg],MATCH([1]!CharacterTable[[#This Row],[DefaultBallDataId]],[1]!ProjectileTable[Index],0))+CharacterAtkTable[[#This Row],[ChargeProjectileDmg4]] )
/ ( CharacterAtkTable[[#This Row],[SwingCooldown]] + CharacterAtkTable[[#This Row],[ChargeTime3]] + CharacterAtkTable[[#This Row],[ThrowAfterDelay]])
* (1 + (CharacterAtkTable[[#This Row],[ChargeBounceCount4]]/2))</calculatedColumnFormula>
    </tableColumn>
  </tableColumns>
  <tableStyleInfo name="표 스타일 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DF040-E357-4F80-BD2B-3C51F506F0F2}">
  <sheetPr codeName="Sheet4">
    <tabColor theme="5" tint="0.79998168889431442"/>
  </sheetPr>
  <dimension ref="B1:AO3"/>
  <sheetViews>
    <sheetView tabSelected="1" topLeftCell="F1" workbookViewId="0">
      <selection activeCell="K15" sqref="K15"/>
    </sheetView>
  </sheetViews>
  <sheetFormatPr defaultRowHeight="16.5"/>
  <cols>
    <col min="2" max="2" width="8.625" bestFit="1" customWidth="1"/>
    <col min="3" max="3" width="16" bestFit="1" customWidth="1"/>
    <col min="4" max="4" width="18.875" bestFit="1" customWidth="1"/>
    <col min="5" max="5" width="19.625" bestFit="1" customWidth="1"/>
    <col min="6" max="6" width="12.625" bestFit="1" customWidth="1"/>
    <col min="7" max="7" width="22.25" bestFit="1" customWidth="1"/>
    <col min="8" max="8" width="18.5" bestFit="1" customWidth="1"/>
    <col min="9" max="9" width="19.125" bestFit="1" customWidth="1"/>
    <col min="10" max="10" width="12.375" bestFit="1" customWidth="1"/>
    <col min="11" max="11" width="21.375" bestFit="1" customWidth="1"/>
    <col min="12" max="14" width="16.875" bestFit="1" customWidth="1"/>
    <col min="15" max="15" width="19" bestFit="1" customWidth="1"/>
    <col min="16" max="19" width="20.25" bestFit="1" customWidth="1"/>
    <col min="20" max="23" width="25.125" bestFit="1" customWidth="1"/>
    <col min="24" max="27" width="20.75" bestFit="1" customWidth="1"/>
    <col min="28" max="31" width="24.75" bestFit="1" customWidth="1"/>
    <col min="32" max="32" width="14.125" bestFit="1" customWidth="1"/>
    <col min="33" max="33" width="17" customWidth="1"/>
    <col min="34" max="34" width="26.625" bestFit="1" customWidth="1"/>
    <col min="35" max="35" width="25" bestFit="1" customWidth="1"/>
    <col min="36" max="37" width="26.25" bestFit="1" customWidth="1"/>
    <col min="38" max="38" width="26" bestFit="1" customWidth="1"/>
    <col min="39" max="41" width="27.25" bestFit="1" customWidth="1"/>
  </cols>
  <sheetData>
    <row r="1" spans="2:41">
      <c r="B1" t="s">
        <v>0</v>
      </c>
      <c r="C1" t="s">
        <v>1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0</v>
      </c>
      <c r="L1" t="s">
        <v>2</v>
      </c>
      <c r="M1" t="s">
        <v>2</v>
      </c>
      <c r="N1" t="s">
        <v>2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L1" s="1" t="s">
        <v>3</v>
      </c>
    </row>
    <row r="2" spans="2:41">
      <c r="B2" t="s">
        <v>4</v>
      </c>
      <c r="C2" s="2" t="s">
        <v>5</v>
      </c>
      <c r="D2" s="3" t="s">
        <v>6</v>
      </c>
      <c r="E2" s="4" t="s">
        <v>7</v>
      </c>
      <c r="F2" s="4" t="s">
        <v>8</v>
      </c>
      <c r="G2" s="3" t="s">
        <v>9</v>
      </c>
      <c r="H2" s="5" t="s">
        <v>10</v>
      </c>
      <c r="I2" s="5" t="s">
        <v>11</v>
      </c>
      <c r="J2" s="5" t="s">
        <v>12</v>
      </c>
      <c r="K2" s="5" t="s">
        <v>13</v>
      </c>
      <c r="L2" s="5" t="s">
        <v>14</v>
      </c>
      <c r="M2" s="5" t="s">
        <v>15</v>
      </c>
      <c r="N2" s="5" t="s">
        <v>16</v>
      </c>
      <c r="O2" s="5" t="s">
        <v>17</v>
      </c>
      <c r="P2" s="5" t="s">
        <v>18</v>
      </c>
      <c r="Q2" s="5" t="s">
        <v>19</v>
      </c>
      <c r="R2" s="5" t="s">
        <v>20</v>
      </c>
      <c r="S2" s="5" t="s">
        <v>21</v>
      </c>
      <c r="T2" s="5" t="s">
        <v>22</v>
      </c>
      <c r="U2" s="5" t="s">
        <v>23</v>
      </c>
      <c r="V2" s="5" t="s">
        <v>24</v>
      </c>
      <c r="W2" s="5" t="s">
        <v>25</v>
      </c>
      <c r="X2" s="6" t="s">
        <v>26</v>
      </c>
      <c r="Y2" s="6" t="s">
        <v>27</v>
      </c>
      <c r="Z2" s="6" t="s">
        <v>28</v>
      </c>
      <c r="AA2" s="6" t="s">
        <v>29</v>
      </c>
      <c r="AB2" s="6" t="s">
        <v>30</v>
      </c>
      <c r="AC2" s="6" t="s">
        <v>31</v>
      </c>
      <c r="AD2" s="6" t="s">
        <v>32</v>
      </c>
      <c r="AE2" s="6" t="s">
        <v>33</v>
      </c>
      <c r="AF2" s="7" t="s">
        <v>34</v>
      </c>
      <c r="AG2" s="2" t="s">
        <v>35</v>
      </c>
      <c r="AH2" s="2" t="s">
        <v>36</v>
      </c>
      <c r="AI2" s="2" t="s">
        <v>37</v>
      </c>
      <c r="AJ2" s="2" t="s">
        <v>38</v>
      </c>
      <c r="AK2" s="2" t="s">
        <v>39</v>
      </c>
      <c r="AL2" s="2" t="s">
        <v>40</v>
      </c>
      <c r="AM2" s="2" t="s">
        <v>41</v>
      </c>
      <c r="AN2" s="8" t="s">
        <v>42</v>
      </c>
      <c r="AO2" s="8" t="s">
        <v>43</v>
      </c>
    </row>
    <row r="3" spans="2:41">
      <c r="B3">
        <v>200</v>
      </c>
      <c r="C3" s="9" t="s">
        <v>44</v>
      </c>
      <c r="D3">
        <v>2</v>
      </c>
      <c r="E3">
        <v>1.2</v>
      </c>
      <c r="F3">
        <v>75</v>
      </c>
      <c r="G3">
        <v>0</v>
      </c>
      <c r="H3">
        <v>1</v>
      </c>
      <c r="I3">
        <v>0.5</v>
      </c>
      <c r="J3">
        <v>2.5</v>
      </c>
      <c r="K3">
        <v>120</v>
      </c>
      <c r="L3">
        <v>0.5</v>
      </c>
      <c r="M3">
        <v>1</v>
      </c>
      <c r="N3">
        <v>1.5</v>
      </c>
      <c r="O3">
        <v>8</v>
      </c>
      <c r="P3">
        <v>30</v>
      </c>
      <c r="Q3">
        <v>50</v>
      </c>
      <c r="R3">
        <v>70</v>
      </c>
      <c r="S3">
        <v>90</v>
      </c>
      <c r="T3">
        <v>3</v>
      </c>
      <c r="U3">
        <v>3</v>
      </c>
      <c r="V3">
        <v>4</v>
      </c>
      <c r="W3">
        <v>5</v>
      </c>
      <c r="X3">
        <v>10</v>
      </c>
      <c r="Y3">
        <v>15</v>
      </c>
      <c r="Z3">
        <v>20</v>
      </c>
      <c r="AA3">
        <v>30</v>
      </c>
      <c r="AB3">
        <v>10</v>
      </c>
      <c r="AC3">
        <v>15</v>
      </c>
      <c r="AD3">
        <v>20</v>
      </c>
      <c r="AE3">
        <v>30</v>
      </c>
      <c r="AF3">
        <v>1</v>
      </c>
      <c r="AG3">
        <f>INDEX([1]!ProjectileTable[DirectDmg],MATCH([1]!CharacterTable[[#This Row],[DefaultBallDataId]],[1]!ProjectileTable[Index],0)) /
( CharacterAtkTable[[#This Row],[ThrowCooldown]] * (1 + (CharacterAtkTable[[#This Row],[ThrowBounceCount]]/2)) )</f>
        <v>12.5</v>
      </c>
      <c r="AH3">
        <f>CharacterAtkTable[[#This Row],[ChargeRigidDmg1]]/CharacterAtkTable[[#This Row],[SwingCooldown]]</f>
        <v>10</v>
      </c>
      <c r="AI3">
        <f>CharacterAtkTable[[#This Row],[ChargeRigidDmg2]]/(CharacterAtkTable[[#This Row],[SwingCooldown]]+CharacterAtkTable[[#This Row],[ChargeTime1]])</f>
        <v>10</v>
      </c>
      <c r="AJ3">
        <f>CharacterAtkTable[[#This Row],[ChargeRigidDmg3]]/(CharacterAtkTable[[#This Row],[SwingCooldown]]+CharacterAtkTable[[#This Row],[ChargeTime2]])</f>
        <v>10</v>
      </c>
      <c r="AK3">
        <f>CharacterAtkTable[[#This Row],[ChargeRigidDmg4]]/(CharacterAtkTable[[#This Row],[SwingCooldown]]+CharacterAtkTable[[#This Row],[ChargeTime3]])</f>
        <v>12</v>
      </c>
      <c r="AL3">
        <f>( INDEX([1]!ProjectileTable[DirectDmg],MATCH([1]!CharacterTable[[#This Row],[DefaultBallDataId]],[1]!ProjectileTable[Index],0))+CharacterAtkTable[[#This Row],[ChargeProjectileDmg1]] )
/ ( CharacterAtkTable[[#This Row],[SwingCooldown]] ) + CharacterAtkTable[[#This Row],[ThrowAfterDelay]]
* (1 + (CharacterAtkTable[[#This Row],[ChargeBounceCount1]]/2))</f>
        <v>38</v>
      </c>
      <c r="AM3">
        <f>( INDEX([1]!ProjectileTable[DirectDmg],MATCH([1]!CharacterTable[[#This Row],[DefaultBallDataId]],[1]!ProjectileTable[Index],0))+CharacterAtkTable[[#This Row],[ChargeProjectileDmg2]] )
/ ( CharacterAtkTable[[#This Row],[SwingCooldown]] + CharacterAtkTable[[#This Row],[ChargeTime1]] + CharacterAtkTable[[#This Row],[ThrowAfterDelay]])
* (1 + (CharacterAtkTable[[#This Row],[ChargeBounceCount2]]/2))</f>
        <v>37.037037037037031</v>
      </c>
      <c r="AN3">
        <f>( INDEX([1]!ProjectileTable[DirectDmg],MATCH([1]!CharacterTable[[#This Row],[DefaultBallDataId]],[1]!ProjectileTable[Index],0))+CharacterAtkTable[[#This Row],[ChargeProjectileDmg3]] )
/ ( CharacterAtkTable[[#This Row],[SwingCooldown]] + CharacterAtkTable[[#This Row],[ChargeTime2]] + CharacterAtkTable[[#This Row],[ThrowAfterDelay]])
* (1 + (CharacterAtkTable[[#This Row],[ChargeBounceCount3]]/2))</f>
        <v>42.1875</v>
      </c>
      <c r="AO3">
        <f>( INDEX([1]!ProjectileTable[DirectDmg],MATCH([1]!CharacterTable[[#This Row],[DefaultBallDataId]],[1]!ProjectileTable[Index],0))+CharacterAtkTable[[#This Row],[ChargeProjectileDmg4]] )
/ ( CharacterAtkTable[[#This Row],[SwingCooldown]] + CharacterAtkTable[[#This Row],[ChargeTime3]] + CharacterAtkTable[[#This Row],[ThrowAfterDelay]])
* (1 + (CharacterAtkTable[[#This Row],[ChargeBounceCount4]]/2))</f>
        <v>52.027027027027025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CharacterAtkGameData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Kim_Dongju</dc:creator>
  <cp:lastModifiedBy>Kim_Dongju</cp:lastModifiedBy>
  <dcterms:created xsi:type="dcterms:W3CDTF">2023-04-14T14:24:35Z</dcterms:created>
  <dcterms:modified xsi:type="dcterms:W3CDTF">2023-04-14T14:24:35Z</dcterms:modified>
</cp:coreProperties>
</file>