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AC0A64F1-56A6-459A-81C5-DBF262F042DE}" xr6:coauthVersionLast="47" xr6:coauthVersionMax="47" xr10:uidLastSave="{00000000-0000-0000-0000-000000000000}"/>
  <bookViews>
    <workbookView xWindow="-28920" yWindow="-120" windowWidth="29040" windowHeight="15840" xr2:uid="{2753B870-7A0C-4878-9D16-775C63C8129B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<sst xmlns="http://schemas.openxmlformats.org/spreadsheetml/2006/main" count="39" uniqueCount="23">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</sst>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7E81C629-09AA-4F62-B79E-8D0538886504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A83EF-5EC8-4C33-95AE-C5B1E2C2F68E}" name="ProductialTable" displayName="ProductialTable" ref="B2:S4" totalsRowShown="0" headerRowDxfId="7">
  <autoFilter ref="B2:S4" xr:uid="{00000000-0009-0000-0100-00000D000000}"/>
  <tableColumns count="18">
    <tableColumn id="1" xr3:uid="{39436EC1-3E1E-42C5-98C3-C32B647899D8}" name="Index"/>
    <tableColumn id="10" xr3:uid="{B0C224D7-3635-45FC-BFA7-C8600FC0889C}" name="#이름" dataDxfId="6"/>
    <tableColumn id="2" xr3:uid="{FB1A9C56-57BD-49D3-B779-5191C7B19CA5}" name="MaxRoomValue"/>
    <tableColumn id="3" xr3:uid="{62523BCD-64EC-4364-98D5-A8E3D7B5413B}" name="GoldShopProb"/>
    <tableColumn id="4" xr3:uid="{52D7AE38-CB28-42EE-A364-49BA3DD59F0A}" name="HpShopProb"/>
    <tableColumn id="5" xr3:uid="{59AF11DD-52D7-465E-AC52-94277D0EC9E8}" name="EnemyHpIncreasePer"/>
    <tableColumn id="12" xr3:uid="{26E705EE-BB60-4EA6-ACE8-EF530837CB7F}" name="ItemDropId"/>
    <tableColumn id="6" xr3:uid="{F4B5B170-9B96-4D84-A767-4F2842ECE186}" name="HpShopDropId"/>
    <tableColumn id="7" xr3:uid="{68747FC7-051A-4FD0-815B-D9D8AC9B7F99}" name="GoldShopDropId"/>
    <tableColumn id="8" xr3:uid="{E8E7A9FD-6AD1-4DE1-B2E0-F9240154B451}" name="BossDropId"/>
    <tableColumn id="9" xr3:uid="{856F2047-885A-490A-AAE3-7A9ACD19E120}" name="ChoiceDropId"/>
    <tableColumn id="11" xr3:uid="{2AE20148-0C19-4F9C-BDF3-477915B7518C}" name="WeaponDropId"/>
    <tableColumn id="13" xr3:uid="{870C6783-4E30-4FE7-A827-5B315FC7A3C2}" name="#드랍테이블1" dataDxfId="5">
      <calculatedColumnFormula>INDEX([1]!DropTable['#메모],MATCH(ProductialTable[[#This Row],[ItemDropId]],[1]!DropTable[Index],0))</calculatedColumnFormula>
    </tableColumn>
    <tableColumn id="14" xr3:uid="{73FA5DDF-E430-4955-9568-409D18753919}" name="#드랍테이블2" dataDxfId="4">
      <calculatedColumnFormula>INDEX([1]!DropTable['#메모],MATCH(ProductialTable[[#This Row],[HpShopDropId]],[1]!DropTable[Index],0))</calculatedColumnFormula>
    </tableColumn>
    <tableColumn id="15" xr3:uid="{8D6E9185-65A7-4D5C-8FF7-3A677C0E998F}" name="#드랍테이블3" dataDxfId="3">
      <calculatedColumnFormula>INDEX([1]!DropTable['#메모],MATCH(ProductialTable[[#This Row],[GoldShopDropId]],[1]!DropTable[Index],0))</calculatedColumnFormula>
    </tableColumn>
    <tableColumn id="16" xr3:uid="{B539A935-A2C7-4D99-8044-AE70F1DE484A}" name="#드랍테이블4" dataDxfId="2">
      <calculatedColumnFormula>INDEX([1]!DropTable['#메모],MATCH(ProductialTable[[#This Row],[BossDropId]],[1]!DropTable[Index],0))</calculatedColumnFormula>
    </tableColumn>
    <tableColumn id="17" xr3:uid="{CD52C34B-1BB1-46F6-9709-6BF037EBFCFB}" name="#드랍테이블5" dataDxfId="1">
      <calculatedColumnFormula>INDEX([1]!DropTable['#메모],MATCH(ProductialTable[[#This Row],[ChoiceDropId]],[1]!DropTable[Index],0))</calculatedColumnFormula>
    </tableColumn>
    <tableColumn id="18" xr3:uid="{5AF7C032-FBF7-44DC-ABFB-256EA5236AF1}" name="#드랍테이블6" dataDxfId="0">
      <calculatedColumnFormula>INDEX([1]!DropTable['#메모],MATCH(ProductialTable[[#This Row],[WeaponDropId]],[1]!DropTable[Index],0))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61FB-0873-4955-BA0B-41FEBC0EF513}">
  <sheetPr codeName="Sheet8">
    <tabColor theme="7" tint="0.79998168889431442"/>
  </sheetPr>
  <dimension ref="A1:S4"/>
  <sheetViews>
    <sheetView tabSelected="1" workbookViewId="0">
      <selection activeCell="D3" sqref="D3"/>
    </sheetView>
  </sheetViews>
  <sheetFormatPr defaultRowHeight="16.5"/>
  <cols>
    <col min="2" max="2" width="8.5" bestFit="1" customWidth="1"/>
    <col min="3" max="3" width="12.875" bestFit="1" customWidth="1"/>
    <col min="4" max="4" width="18.25" bestFit="1" customWidth="1"/>
    <col min="5" max="5" width="16.875" bestFit="1" customWidth="1"/>
    <col min="6" max="6" width="15.125" bestFit="1" customWidth="1"/>
    <col min="7" max="7" width="23.5" bestFit="1" customWidth="1"/>
    <col min="8" max="8" width="14.125" bestFit="1" customWidth="1"/>
    <col min="9" max="9" width="17.375" bestFit="1" customWidth="1"/>
    <col min="10" max="10" width="19" bestFit="1" customWidth="1"/>
    <col min="11" max="11" width="14.125" bestFit="1" customWidth="1"/>
    <col min="12" max="12" width="16.125" bestFit="1" customWidth="1"/>
    <col min="13" max="13" width="17.625" bestFit="1" customWidth="1"/>
    <col min="14" max="14" width="15.75" bestFit="1" customWidth="1"/>
    <col min="15" max="15" width="17.125" bestFit="1" customWidth="1"/>
    <col min="16" max="17" width="17.875" bestFit="1" customWidth="1"/>
    <col min="18" max="18" width="15.75" bestFit="1" customWidth="1"/>
    <col min="19" max="19" width="17.125" bestFit="1" customWidth="1"/>
  </cols>
  <sheetData>
    <row r="1" spans="1:19">
      <c r="B1" t="s">
        <v>0</v>
      </c>
      <c r="C1" s="1" t="s">
        <v>1</v>
      </c>
      <c r="D1" t="s">
        <v>0</v>
      </c>
      <c r="E1" t="s">
        <v>2</v>
      </c>
      <c r="F1" t="s">
        <v>2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B2" t="s">
        <v>3</v>
      </c>
      <c r="C2" s="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B3">
        <v>800</v>
      </c>
      <c r="C3" s="4" t="s">
        <v>21</v>
      </c>
      <c r="D3">
        <v>10</v>
      </c>
      <c r="E3">
        <v>0.9</v>
      </c>
      <c r="F3">
        <v>0.1</v>
      </c>
      <c r="G3">
        <v>1</v>
      </c>
      <c r="H3">
        <v>9000</v>
      </c>
      <c r="I3">
        <v>9001</v>
      </c>
      <c r="J3">
        <v>9002</v>
      </c>
      <c r="K3">
        <v>9003</v>
      </c>
      <c r="L3">
        <v>9004</v>
      </c>
      <c r="M3">
        <v>9005</v>
      </c>
      <c r="N3" s="4" t="str">
        <f>INDEX([1]!DropTable['#메모],MATCH(ProductialTable[[#This Row],[ItemDropId]],[1]!DropTable[Index],0))</f>
        <v>1층_아이템보상</v>
      </c>
      <c r="O3" s="4" t="str">
        <f>INDEX([1]!DropTable['#메모],MATCH(ProductialTable[[#This Row],[HpShopDropId]],[1]!DropTable[Index],0))</f>
        <v>1층_Hp상점_슬롯</v>
      </c>
      <c r="P3" s="4" t="str">
        <f>INDEX([1]!DropTable['#메모],MATCH(ProductialTable[[#This Row],[GoldShopDropId]],[1]!DropTable[Index],0))</f>
        <v>1층_골드상점_슬롯</v>
      </c>
      <c r="Q3" s="4" t="str">
        <f>INDEX([1]!DropTable['#메모],MATCH(ProductialTable[[#This Row],[BossDropId]],[1]!DropTable[Index],0))</f>
        <v>1층_선택지</v>
      </c>
      <c r="R3" s="4" t="str">
        <f>INDEX([1]!DropTable['#메모],MATCH(ProductialTable[[#This Row],[ChoiceDropId]],[1]!DropTable[Index],0))</f>
        <v>1층_보스</v>
      </c>
      <c r="S3" s="4" t="str">
        <f>INDEX([1]!DropTable['#메모],MATCH(ProductialTable[[#This Row],[WeaponDropId]],[1]!DropTable[Index],0))</f>
        <v>1층_시작무기선택</v>
      </c>
    </row>
    <row r="4" spans="1:19">
      <c r="A4" t="s">
        <v>1</v>
      </c>
      <c r="B4">
        <v>801</v>
      </c>
      <c r="C4" s="4" t="s">
        <v>22</v>
      </c>
      <c r="D4">
        <v>12</v>
      </c>
      <c r="E4">
        <v>0.1</v>
      </c>
      <c r="F4">
        <v>0.9</v>
      </c>
      <c r="G4">
        <v>1.2</v>
      </c>
      <c r="H4">
        <v>9100</v>
      </c>
      <c r="I4">
        <v>9101</v>
      </c>
      <c r="J4">
        <v>9102</v>
      </c>
      <c r="K4">
        <v>9103</v>
      </c>
      <c r="L4">
        <v>9104</v>
      </c>
      <c r="M4">
        <v>9105</v>
      </c>
      <c r="N4" s="4" t="str">
        <f>INDEX([1]!DropTable['#메모],MATCH(ProductialTable[[#This Row],[ItemDropId]],[1]!DropTable[Index],0))</f>
        <v>2층_아이템보상</v>
      </c>
      <c r="O4" s="4" t="str">
        <f>INDEX([1]!DropTable['#메모],MATCH(ProductialTable[[#This Row],[HpShopDropId]],[1]!DropTable[Index],0))</f>
        <v>2층_Hp상점_슬롯</v>
      </c>
      <c r="P4" s="4" t="str">
        <f>INDEX([1]!DropTable['#메모],MATCH(ProductialTable[[#This Row],[GoldShopDropId]],[1]!DropTable[Index],0))</f>
        <v>2층_골드상점_슬롯</v>
      </c>
      <c r="Q4" s="4" t="str">
        <f>INDEX([1]!DropTable['#메모],MATCH(ProductialTable[[#This Row],[BossDropId]],[1]!DropTable[Index],0))</f>
        <v>2층_선택지</v>
      </c>
      <c r="R4" s="4" t="str">
        <f>INDEX([1]!DropTable['#메모],MATCH(ProductialTable[[#This Row],[ChoiceDropId]],[1]!DropTable[Index],0))</f>
        <v>2층_보스</v>
      </c>
      <c r="S4" s="4" t="str">
        <f>INDEX([1]!DropTable['#메모],MATCH(ProductialTable[[#This Row],[WeaponDropId]],[1]!DropTable[Index],0))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2023-05-20T07:22:33Z</dcterms:created>
  <dcterms:modified xsi:type="dcterms:W3CDTF">2023-05-20T07:22:33Z</dcterms:modified>
</cp:coreProperties>
</file>