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21FDCAD-081A-4AD8-B30A-60210F805515}" xr6:coauthVersionLast="47" xr6:coauthVersionMax="47" xr10:uidLastSave="{00000000-0000-0000-0000-000000000000}"/>
  <bookViews>
    <workbookView xWindow="-120" yWindow="-120" windowWidth="29040" windowHeight="15840" xr2:uid="{84787F69-A9F7-472E-AC27-FF1F3EFAD478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A32" i="1" a="1"/>
  <c r="A32" i="1" s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A19" i="1" a="1"/>
  <c r="A19" i="1" s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A12" i="1" a="1"/>
  <c r="A12" i="1" s="1"/>
  <c r="G11" i="1"/>
  <c r="F11" i="1"/>
  <c r="G10" i="1"/>
  <c r="F10" i="1"/>
  <c r="G9" i="1"/>
  <c r="F9" i="1"/>
  <c r="A9" i="1" a="1"/>
  <c r="A9" i="1" s="1"/>
  <c r="G8" i="1"/>
  <c r="F8" i="1"/>
  <c r="G7" i="1"/>
  <c r="F7" i="1"/>
  <c r="G6" i="1"/>
  <c r="F6" i="1"/>
  <c r="G5" i="1"/>
  <c r="F5" i="1"/>
  <c r="A5" i="1" a="1"/>
  <c r="A5" i="1" s="1"/>
  <c r="G4" i="1"/>
  <c r="F4" i="1"/>
  <c r="G3" i="1"/>
  <c r="F3" i="1"/>
  <c r="A3" i="1" a="1"/>
  <c r="A3" i="1" s="1"/>
  <c r="C12" i="1" l="1"/>
  <c r="K12" i="1" s="1"/>
  <c r="B12" i="1"/>
  <c r="J12" i="1" s="1"/>
  <c r="A13" i="1" a="1"/>
  <c r="A13" i="1" s="1"/>
  <c r="H12" i="1" a="1"/>
  <c r="H12" i="1" s="1"/>
  <c r="C19" i="1"/>
  <c r="K19" i="1" s="1"/>
  <c r="B19" i="1"/>
  <c r="J19" i="1" s="1"/>
  <c r="A20" i="1" a="1"/>
  <c r="A20" i="1" s="1"/>
  <c r="H19" i="1" a="1"/>
  <c r="H19" i="1" s="1"/>
  <c r="H9" i="1" a="1"/>
  <c r="H9" i="1" s="1"/>
  <c r="C9" i="1"/>
  <c r="K9" i="1" s="1"/>
  <c r="B9" i="1"/>
  <c r="J9" i="1" s="1"/>
  <c r="A10" i="1" a="1"/>
  <c r="A10" i="1" s="1"/>
  <c r="H32" i="1" a="1"/>
  <c r="H32" i="1" s="1"/>
  <c r="C32" i="1"/>
  <c r="K32" i="1" s="1"/>
  <c r="B32" i="1"/>
  <c r="J32" i="1" s="1"/>
  <c r="A33" i="1" a="1"/>
  <c r="A33" i="1" s="1"/>
  <c r="H3" i="1" a="1"/>
  <c r="H3" i="1" s="1"/>
  <c r="B3" i="1"/>
  <c r="J3" i="1" s="1"/>
  <c r="C3" i="1"/>
  <c r="K3" i="1" s="1"/>
  <c r="A4" i="1" a="1"/>
  <c r="A4" i="1" s="1"/>
  <c r="A6" i="1" a="1"/>
  <c r="A6" i="1" s="1"/>
  <c r="H5" i="1" a="1"/>
  <c r="H5" i="1" s="1"/>
  <c r="C5" i="1"/>
  <c r="K5" i="1" s="1"/>
  <c r="B5" i="1"/>
  <c r="J5" i="1" s="1"/>
  <c r="A11" i="1" l="1" a="1"/>
  <c r="A11" i="1" s="1"/>
  <c r="H10" i="1" a="1"/>
  <c r="H10" i="1" s="1"/>
  <c r="C10" i="1"/>
  <c r="K10" i="1" s="1"/>
  <c r="B10" i="1"/>
  <c r="J10" i="1" s="1"/>
  <c r="C6" i="1"/>
  <c r="K6" i="1" s="1"/>
  <c r="B6" i="1"/>
  <c r="J6" i="1" s="1"/>
  <c r="A7" i="1" a="1"/>
  <c r="A7" i="1" s="1"/>
  <c r="H6" i="1" a="1"/>
  <c r="H6" i="1" s="1"/>
  <c r="H4" i="1" a="1"/>
  <c r="H4" i="1" s="1"/>
  <c r="C4" i="1"/>
  <c r="K4" i="1" s="1"/>
  <c r="B4" i="1"/>
  <c r="J4" i="1" s="1"/>
  <c r="H20" i="1" a="1"/>
  <c r="H20" i="1" s="1"/>
  <c r="C20" i="1"/>
  <c r="K20" i="1" s="1"/>
  <c r="B20" i="1"/>
  <c r="J20" i="1" s="1"/>
  <c r="A21" i="1" a="1"/>
  <c r="A21" i="1" s="1"/>
  <c r="H33" i="1" a="1"/>
  <c r="H33" i="1" s="1"/>
  <c r="C33" i="1"/>
  <c r="K33" i="1" s="1"/>
  <c r="B33" i="1"/>
  <c r="J33" i="1" s="1"/>
  <c r="A34" i="1" a="1"/>
  <c r="A34" i="1" s="1"/>
  <c r="C13" i="1"/>
  <c r="K13" i="1" s="1"/>
  <c r="B13" i="1"/>
  <c r="J13" i="1" s="1"/>
  <c r="A14" i="1" a="1"/>
  <c r="A14" i="1" s="1"/>
  <c r="H13" i="1" a="1"/>
  <c r="H13" i="1" s="1"/>
  <c r="H14" i="1" l="1" a="1"/>
  <c r="H14" i="1" s="1"/>
  <c r="C14" i="1"/>
  <c r="K14" i="1" s="1"/>
  <c r="B14" i="1"/>
  <c r="J14" i="1" s="1"/>
  <c r="A15" i="1" a="1"/>
  <c r="A15" i="1" s="1"/>
  <c r="A8" i="1" a="1"/>
  <c r="A8" i="1" s="1"/>
  <c r="C7" i="1"/>
  <c r="K7" i="1" s="1"/>
  <c r="H7" i="1" a="1"/>
  <c r="H7" i="1" s="1"/>
  <c r="B7" i="1"/>
  <c r="J7" i="1" s="1"/>
  <c r="H21" i="1" a="1"/>
  <c r="H21" i="1" s="1"/>
  <c r="C21" i="1"/>
  <c r="K21" i="1" s="1"/>
  <c r="B21" i="1"/>
  <c r="J21" i="1" s="1"/>
  <c r="A22" i="1" a="1"/>
  <c r="A22" i="1" s="1"/>
  <c r="A35" i="1" a="1"/>
  <c r="A35" i="1" s="1"/>
  <c r="H34" i="1" a="1"/>
  <c r="H34" i="1" s="1"/>
  <c r="C34" i="1"/>
  <c r="K34" i="1" s="1"/>
  <c r="B34" i="1"/>
  <c r="J34" i="1" s="1"/>
  <c r="H11" i="1" a="1"/>
  <c r="H11" i="1" s="1"/>
  <c r="C11" i="1"/>
  <c r="K11" i="1" s="1"/>
  <c r="B11" i="1"/>
  <c r="J11" i="1" s="1"/>
  <c r="H8" i="1" l="1" a="1"/>
  <c r="H8" i="1" s="1"/>
  <c r="C8" i="1"/>
  <c r="K8" i="1" s="1"/>
  <c r="B8" i="1"/>
  <c r="J8" i="1" s="1"/>
  <c r="A23" i="1" a="1"/>
  <c r="A23" i="1" s="1"/>
  <c r="H22" i="1" a="1"/>
  <c r="H22" i="1" s="1"/>
  <c r="C22" i="1"/>
  <c r="K22" i="1" s="1"/>
  <c r="B22" i="1"/>
  <c r="J22" i="1" s="1"/>
  <c r="H15" i="1" a="1"/>
  <c r="H15" i="1" s="1"/>
  <c r="C15" i="1"/>
  <c r="K15" i="1" s="1"/>
  <c r="B15" i="1"/>
  <c r="J15" i="1" s="1"/>
  <c r="A16" i="1" a="1"/>
  <c r="A16" i="1" s="1"/>
  <c r="A36" i="1" a="1"/>
  <c r="A36" i="1" s="1"/>
  <c r="H35" i="1" a="1"/>
  <c r="H35" i="1" s="1"/>
  <c r="C35" i="1"/>
  <c r="K35" i="1" s="1"/>
  <c r="B35" i="1"/>
  <c r="J35" i="1" s="1"/>
  <c r="A17" i="1" l="1" a="1"/>
  <c r="A17" i="1" s="1"/>
  <c r="H16" i="1" a="1"/>
  <c r="H16" i="1" s="1"/>
  <c r="C16" i="1"/>
  <c r="K16" i="1" s="1"/>
  <c r="B16" i="1"/>
  <c r="J16" i="1" s="1"/>
  <c r="A24" i="1" a="1"/>
  <c r="A24" i="1" s="1"/>
  <c r="H23" i="1" a="1"/>
  <c r="H23" i="1" s="1"/>
  <c r="C23" i="1"/>
  <c r="K23" i="1" s="1"/>
  <c r="B23" i="1"/>
  <c r="J23" i="1" s="1"/>
  <c r="C36" i="1"/>
  <c r="K36" i="1" s="1"/>
  <c r="B36" i="1"/>
  <c r="J36" i="1" s="1"/>
  <c r="A37" i="1" a="1"/>
  <c r="A37" i="1" s="1"/>
  <c r="H36" i="1" a="1"/>
  <c r="H36" i="1" s="1"/>
  <c r="C37" i="1" l="1"/>
  <c r="K37" i="1" s="1"/>
  <c r="B37" i="1"/>
  <c r="J37" i="1" s="1"/>
  <c r="A38" i="1" a="1"/>
  <c r="A38" i="1" s="1"/>
  <c r="H37" i="1" a="1"/>
  <c r="H37" i="1" s="1"/>
  <c r="C24" i="1"/>
  <c r="K24" i="1" s="1"/>
  <c r="B24" i="1"/>
  <c r="J24" i="1" s="1"/>
  <c r="A25" i="1" a="1"/>
  <c r="A25" i="1" s="1"/>
  <c r="H24" i="1" a="1"/>
  <c r="H24" i="1" s="1"/>
  <c r="A18" i="1" a="1"/>
  <c r="A18" i="1" s="1"/>
  <c r="H17" i="1" a="1"/>
  <c r="H17" i="1" s="1"/>
  <c r="C17" i="1"/>
  <c r="K17" i="1" s="1"/>
  <c r="B17" i="1"/>
  <c r="J17" i="1" s="1"/>
  <c r="C25" i="1" l="1"/>
  <c r="K25" i="1" s="1"/>
  <c r="B25" i="1"/>
  <c r="J25" i="1" s="1"/>
  <c r="A26" i="1" a="1"/>
  <c r="A26" i="1" s="1"/>
  <c r="H25" i="1" a="1"/>
  <c r="H25" i="1" s="1"/>
  <c r="H38" i="1" a="1"/>
  <c r="H38" i="1" s="1"/>
  <c r="C38" i="1"/>
  <c r="K38" i="1" s="1"/>
  <c r="B38" i="1"/>
  <c r="J38" i="1" s="1"/>
  <c r="A39" i="1" a="1"/>
  <c r="A39" i="1" s="1"/>
  <c r="C18" i="1"/>
  <c r="K18" i="1" s="1"/>
  <c r="B18" i="1"/>
  <c r="J18" i="1" s="1"/>
  <c r="H18" i="1" a="1"/>
  <c r="H18" i="1" s="1"/>
  <c r="H39" i="1" l="1" a="1"/>
  <c r="H39" i="1" s="1"/>
  <c r="C39" i="1"/>
  <c r="K39" i="1" s="1"/>
  <c r="B39" i="1"/>
  <c r="J39" i="1" s="1"/>
  <c r="H26" i="1" a="1"/>
  <c r="H26" i="1" s="1"/>
  <c r="C26" i="1"/>
  <c r="K26" i="1" s="1"/>
  <c r="B26" i="1"/>
  <c r="J26" i="1" s="1"/>
  <c r="A27" i="1" a="1"/>
  <c r="A27" i="1" s="1"/>
  <c r="H27" i="1" l="1" a="1"/>
  <c r="H27" i="1" s="1"/>
  <c r="C27" i="1"/>
  <c r="K27" i="1" s="1"/>
  <c r="B27" i="1"/>
  <c r="J27" i="1" s="1"/>
  <c r="A28" i="1" a="1"/>
  <c r="A28" i="1" s="1"/>
  <c r="A29" i="1" l="1" a="1"/>
  <c r="A29" i="1" s="1"/>
  <c r="H28" i="1" a="1"/>
  <c r="H28" i="1" s="1"/>
  <c r="C28" i="1"/>
  <c r="K28" i="1" s="1"/>
  <c r="B28" i="1"/>
  <c r="J28" i="1" s="1"/>
  <c r="A30" i="1" l="1" a="1"/>
  <c r="A30" i="1" s="1"/>
  <c r="H29" i="1" a="1"/>
  <c r="H29" i="1" s="1"/>
  <c r="C29" i="1"/>
  <c r="K29" i="1" s="1"/>
  <c r="B29" i="1"/>
  <c r="J29" i="1" s="1"/>
  <c r="C30" i="1" l="1"/>
  <c r="K30" i="1" s="1"/>
  <c r="B30" i="1"/>
  <c r="J30" i="1" s="1"/>
  <c r="A31" i="1" a="1"/>
  <c r="A31" i="1" s="1"/>
  <c r="H30" i="1" a="1"/>
  <c r="H30" i="1" s="1"/>
  <c r="C31" i="1" l="1"/>
  <c r="K31" i="1" s="1"/>
  <c r="B31" i="1"/>
  <c r="J31" i="1" s="1"/>
  <c r="H31" i="1" a="1"/>
  <c r="H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<sst xmlns="http://schemas.openxmlformats.org/spreadsheetml/2006/main" count="69" uniqueCount="32">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</sst>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2A13769-D8D3-4D4B-945F-15731E55F1C6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BDB5-DDF7-40FB-BCDE-515F0D88994D}" name="ItemTable" displayName="ItemTable" ref="A2:L39" totalsRowShown="0" headerRowDxfId="12">
  <autoFilter ref="A2:L39" xr:uid="{00000000-0009-0000-0100-000004000000}"/>
  <tableColumns count="12">
    <tableColumn id="2" xr3:uid="{CF78D765-8251-42D4-BA28-A6466E01778B}" name="Index" dataDxfId="11">
      <calculatedColumnFormula array="1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calculatedColumnFormula>
    </tableColumn>
    <tableColumn id="5" xr3:uid="{D5AD95FC-D1CE-48A5-AA93-01BF766AF438}" name="Name" dataDxfId="10">
      <calculatedColumnFormula>ItemTable[[#This Row],[Index]]+10000</calculatedColumnFormula>
    </tableColumn>
    <tableColumn id="7" xr3:uid="{01B6A684-A706-4E39-9623-046AF7D3C3C4}" name="Desc" dataDxfId="9">
      <calculatedColumnFormula>ItemTable[[#This Row],[Index]]+20000</calculatedColumnFormula>
    </tableColumn>
    <tableColumn id="4" xr3:uid="{0AD7F41E-77CC-4B54-9DCB-EC4CB9E40F35}" name="GradeType" dataDxfId="8"/>
    <tableColumn id="21" xr3:uid="{FBDFBD56-5560-4DA3-ABA8-344172A6B88A}" name="Value" dataDxfId="7"/>
    <tableColumn id="22" xr3:uid="{E96B9D2A-AC6E-4F78-BA2B-7F729DD0632C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8ACF0AAC-5055-4FA1-8404-27EBA0D1CE82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DB22CDA0-B0EF-444F-8303-9A2BC2FF560C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D56F65A9-D2E9-4AAC-805A-9E1AC53B87EF}" name="ItemIconPath" dataDxfId="3"/>
    <tableColumn id="15" xr3:uid="{4E23BD48-A821-44C2-AF80-A7C3E8FDF694}" name="#이름" dataDxfId="2">
      <calculatedColumnFormula>INDEX([1]!StringTable[LocaleKR],MATCH(ItemTable[[#This Row],[Name]],[1]!StringTable[Index],0))</calculatedColumnFormula>
    </tableColumn>
    <tableColumn id="16" xr3:uid="{F6FA45D5-5141-4BEA-A15D-A60695B2B5A6}" name="#설명" dataDxfId="1">
      <calculatedColumnFormula>INDEX([1]!StringTable[LocaleKR],MATCH(ItemTable[[#This Row],[Desc]],[1]!StringTable[Index],0))</calculatedColumnFormula>
    </tableColumn>
    <tableColumn id="6" xr3:uid="{C9655F3F-769B-45E7-A956-E07E791ABCB5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945B-ED03-4AC5-BCD1-6038AEE5FAE9}">
  <sheetPr codeName="Sheet6">
    <tabColor theme="5" tint="0.79998168889431442"/>
  </sheetPr>
  <dimension ref="A1:L39"/>
  <sheetViews>
    <sheetView tabSelected="1" workbookViewId="0">
      <selection activeCell="H30" sqref="H30"/>
    </sheetView>
  </sheetViews>
  <sheetFormatPr defaultRowHeight="16.5"/>
  <cols>
    <col min="1" max="1" width="8.625" bestFit="1" customWidth="1"/>
    <col min="2" max="2" width="9" bestFit="1" customWidth="1"/>
    <col min="3" max="3" width="7.875" bestFit="1" customWidth="1"/>
    <col min="4" max="4" width="13.375" bestFit="1" customWidth="1"/>
    <col min="5" max="5" width="18.5" bestFit="1" customWidth="1"/>
    <col min="6" max="9" width="18.5" customWidth="1"/>
    <col min="10" max="10" width="20" bestFit="1" customWidth="1"/>
    <col min="11" max="11" width="69.75" bestFit="1" customWidth="1"/>
    <col min="12" max="12" width="17.875" bestFit="1" customWidth="1"/>
  </cols>
  <sheetData>
    <row r="1" spans="1:1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1" t="s">
        <v>15</v>
      </c>
      <c r="K2" s="2" t="s">
        <v>16</v>
      </c>
      <c r="L2" s="2" t="s">
        <v>17</v>
      </c>
    </row>
    <row r="3" spans="1:12">
      <c r="A3" cm="1">
        <f t="array" ref="A3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f>
        <v>10</v>
      </c>
      <c r="B3">
        <f>ItemTable[[#This Row],[Index]]+10000</f>
        <v>10010</v>
      </c>
      <c r="C3">
        <f>ItemTable[[#This Row],[Index]]+20000</f>
        <v>20010</v>
      </c>
      <c r="D3" t="s">
        <v>18</v>
      </c>
      <c r="E3">
        <v>1</v>
      </c>
      <c r="F3">
        <f>INDEX([1]!아이템가격[#Data],MATCH(MID(ItemTable[[#Headers],[CostHp]],5,10),[1]!아이템가격[재화],0),MATCH(ItemTable[[#This Row],[GradeType]],[1]!아이템가격[#Headers],0))
*ItemTable[[#This Row],[Value]]</f>
        <v>0</v>
      </c>
      <c r="G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H3" cm="1">
        <f t="array" ref="H3">_xlfn.IFS(OR(ItemTable[[#This Row],[GradeType]]="Hp",ItemTable[[#This Row],[GradeType]]="Gold"),0,
TRUE,5000+ItemTable[[#This Row],[Index]])</f>
        <v>0</v>
      </c>
      <c r="J3" s="3" t="str">
        <f>INDEX([1]!StringTable[LocaleKR],MATCH(ItemTable[[#This Row],[Name]],[1]!StringTable[Index],0))</f>
        <v>하트 1개</v>
      </c>
      <c r="K3" s="3">
        <f>INDEX([1]!StringTable[LocaleKR],MATCH(ItemTable[[#This Row],[Desc]],[1]!StringTable[Index],0))</f>
        <v>0</v>
      </c>
      <c r="L3" s="4"/>
    </row>
    <row r="4" spans="1:12">
      <c r="A4" cm="1">
        <f t="array" ref="A4">_xlfn.IFS(ItemTable[[#This Row],[GradeType]]="Hp",IF(D3=ItemTable[[#This Row],[GradeType]],A3+1,10),
ItemTable[[#This Row],[GradeType]]="Gold",IF(D3=ItemTable[[#This Row],[GradeType]],A3+1,20),
ItemTable[[#This Row],[GradeType]]="Weapon",IF(D3=ItemTable[[#This Row],[GradeType]],A3+1,1000),
ItemTable[[#This Row],[GradeType]]="Normal",IF(D3=ItemTable[[#This Row],[GradeType]],A3+1,2000),
ItemTable[[#This Row],[GradeType]]="Rare",IF(D3=ItemTable[[#This Row],[GradeType]],A3+1,3000),
ItemTable[[#This Row],[GradeType]]="Cursed",IF(D3=ItemTable[[#This Row],[GradeType]],A3+1,4000))</f>
        <v>11</v>
      </c>
      <c r="B4">
        <f>ItemTable[[#This Row],[Index]]+10000</f>
        <v>10011</v>
      </c>
      <c r="C4">
        <f>ItemTable[[#This Row],[Index]]+20000</f>
        <v>20011</v>
      </c>
      <c r="D4" t="s">
        <v>18</v>
      </c>
      <c r="E4">
        <v>2</v>
      </c>
      <c r="F4">
        <f>INDEX([1]!아이템가격[#Data],MATCH(MID(ItemTable[[#Headers],[CostHp]],5,10),[1]!아이템가격[재화],0),MATCH(ItemTable[[#This Row],[GradeType]],[1]!아이템가격[#Headers],0))
*ItemTable[[#This Row],[Value]]</f>
        <v>0</v>
      </c>
      <c r="G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H4" cm="1">
        <f t="array" ref="H4">_xlfn.IFS(OR(ItemTable[[#This Row],[GradeType]]="Hp",ItemTable[[#This Row],[GradeType]]="Gold"),0,
TRUE,5000+ItemTable[[#This Row],[Index]])</f>
        <v>0</v>
      </c>
      <c r="J4" s="3" t="str">
        <f>INDEX([1]!StringTable[LocaleKR],MATCH(ItemTable[[#This Row],[Name]],[1]!StringTable[Index],0))</f>
        <v>하트 2개</v>
      </c>
      <c r="K4" s="3">
        <f>INDEX([1]!StringTable[LocaleKR],MATCH(ItemTable[[#This Row],[Desc]],[1]!StringTable[Index],0))</f>
        <v>0</v>
      </c>
      <c r="L4" s="4"/>
    </row>
    <row r="5" spans="1:12">
      <c r="A5" cm="1">
        <f t="array" ref="A5">_xlfn.IFS(ItemTable[[#This Row],[GradeType]]="Hp",IF(D4=ItemTable[[#This Row],[GradeType]],A4+1,10),
ItemTable[[#This Row],[GradeType]]="Gold",IF(D4=ItemTable[[#This Row],[GradeType]],A4+1,20),
ItemTable[[#This Row],[GradeType]]="Weapon",IF(D4=ItemTable[[#This Row],[GradeType]],A4+1,1000),
ItemTable[[#This Row],[GradeType]]="Normal",IF(D4=ItemTable[[#This Row],[GradeType]],A4+1,2000),
ItemTable[[#This Row],[GradeType]]="Rare",IF(D4=ItemTable[[#This Row],[GradeType]],A4+1,3000),
ItemTable[[#This Row],[GradeType]]="Cursed",IF(D4=ItemTable[[#This Row],[GradeType]],A4+1,4000))</f>
        <v>20</v>
      </c>
      <c r="B5">
        <f>ItemTable[[#This Row],[Index]]+10000</f>
        <v>10020</v>
      </c>
      <c r="C5">
        <f>ItemTable[[#This Row],[Index]]+20000</f>
        <v>20020</v>
      </c>
      <c r="D5" t="s">
        <v>19</v>
      </c>
      <c r="E5">
        <v>15</v>
      </c>
      <c r="F5">
        <f>INDEX([1]!아이템가격[#Data],MATCH(MID(ItemTable[[#Headers],[CostHp]],5,10),[1]!아이템가격[재화],0),MATCH(ItemTable[[#This Row],[GradeType]],[1]!아이템가격[#Headers],0))
*ItemTable[[#This Row],[Value]]</f>
        <v>1</v>
      </c>
      <c r="G5">
        <f>INDEX([1]!아이템가격[#Data],MATCH(MID(ItemTable[[#Headers],[CostGold]],5,10),[1]!아이템가격[재화],0),MATCH(ItemTable[[#This Row],[GradeType]],[1]!아이템가격[#Headers],0))
*ItemTable[[#This Row],[Value]]</f>
        <v>0</v>
      </c>
      <c r="H5" cm="1">
        <f t="array" ref="H5">_xlfn.IFS(OR(ItemTable[[#This Row],[GradeType]]="Hp",ItemTable[[#This Row],[GradeType]]="Gold"),0,
TRUE,5000+ItemTable[[#This Row],[Index]])</f>
        <v>0</v>
      </c>
      <c r="J5" s="3" t="str">
        <f>INDEX([1]!StringTable[LocaleKR],MATCH(ItemTable[[#This Row],[Name]],[1]!StringTable[Index],0))</f>
        <v>15 골드</v>
      </c>
      <c r="K5" s="3">
        <f>INDEX([1]!StringTable[LocaleKR],MATCH(ItemTable[[#This Row],[Desc]],[1]!StringTable[Index],0))</f>
        <v>0</v>
      </c>
      <c r="L5" s="4"/>
    </row>
    <row r="6" spans="1:12">
      <c r="A6" cm="1">
        <f t="array" ref="A6">_xlfn.IFS(ItemTable[[#This Row],[GradeType]]="Hp",IF(D5=ItemTable[[#This Row],[GradeType]],A5+1,10),
ItemTable[[#This Row],[GradeType]]="Gold",IF(D5=ItemTable[[#This Row],[GradeType]],A5+1,20),
ItemTable[[#This Row],[GradeType]]="Weapon",IF(D5=ItemTable[[#This Row],[GradeType]],A5+1,1000),
ItemTable[[#This Row],[GradeType]]="Normal",IF(D5=ItemTable[[#This Row],[GradeType]],A5+1,2000),
ItemTable[[#This Row],[GradeType]]="Rare",IF(D5=ItemTable[[#This Row],[GradeType]],A5+1,3000),
ItemTable[[#This Row],[GradeType]]="Cursed",IF(D5=ItemTable[[#This Row],[GradeType]],A5+1,4000))</f>
        <v>21</v>
      </c>
      <c r="B6">
        <f>ItemTable[[#This Row],[Index]]+10000</f>
        <v>10021</v>
      </c>
      <c r="C6">
        <f>ItemTable[[#This Row],[Index]]+20000</f>
        <v>20021</v>
      </c>
      <c r="D6" t="s">
        <v>19</v>
      </c>
      <c r="E6">
        <v>30</v>
      </c>
      <c r="F6">
        <f>INDEX([1]!아이템가격[#Data],MATCH(MID(ItemTable[[#Headers],[CostHp]],5,10),[1]!아이템가격[재화],0),MATCH(ItemTable[[#This Row],[GradeType]],[1]!아이템가격[#Headers],0))
*ItemTable[[#This Row],[Value]]</f>
        <v>2</v>
      </c>
      <c r="G6">
        <f>INDEX([1]!아이템가격[#Data],MATCH(MID(ItemTable[[#Headers],[CostGold]],5,10),[1]!아이템가격[재화],0),MATCH(ItemTable[[#This Row],[GradeType]],[1]!아이템가격[#Headers],0))
*ItemTable[[#This Row],[Value]]</f>
        <v>0</v>
      </c>
      <c r="H6" cm="1">
        <f t="array" ref="H6">_xlfn.IFS(OR(ItemTable[[#This Row],[GradeType]]="Hp",ItemTable[[#This Row],[GradeType]]="Gold"),0,
TRUE,5000+ItemTable[[#This Row],[Index]])</f>
        <v>0</v>
      </c>
      <c r="J6" s="3" t="str">
        <f>INDEX([1]!StringTable[LocaleKR],MATCH(ItemTable[[#This Row],[Name]],[1]!StringTable[Index],0))</f>
        <v>30 골드</v>
      </c>
      <c r="K6" s="3">
        <f>INDEX([1]!StringTable[LocaleKR],MATCH(ItemTable[[#This Row],[Desc]],[1]!StringTable[Index],0))</f>
        <v>0</v>
      </c>
      <c r="L6" s="4"/>
    </row>
    <row r="7" spans="1:12">
      <c r="A7" cm="1">
        <f t="array" ref="A7">_xlfn.IFS(ItemTable[[#This Row],[GradeType]]="Hp",IF(D6=ItemTable[[#This Row],[GradeType]],A6+1,10),
ItemTable[[#This Row],[GradeType]]="Gold",IF(D6=ItemTable[[#This Row],[GradeType]],A6+1,20),
ItemTable[[#This Row],[GradeType]]="Weapon",IF(D6=ItemTable[[#This Row],[GradeType]],A6+1,1000),
ItemTable[[#This Row],[GradeType]]="Normal",IF(D6=ItemTable[[#This Row],[GradeType]],A6+1,2000),
ItemTable[[#This Row],[GradeType]]="Rare",IF(D6=ItemTable[[#This Row],[GradeType]],A6+1,3000),
ItemTable[[#This Row],[GradeType]]="Cursed",IF(D6=ItemTable[[#This Row],[GradeType]],A6+1,4000))</f>
        <v>22</v>
      </c>
      <c r="B7">
        <f>ItemTable[[#This Row],[Index]]+10000</f>
        <v>10022</v>
      </c>
      <c r="C7">
        <f>ItemTable[[#This Row],[Index]]+20000</f>
        <v>20022</v>
      </c>
      <c r="D7" t="s">
        <v>19</v>
      </c>
      <c r="E7">
        <v>45</v>
      </c>
      <c r="F7">
        <f>INDEX([1]!아이템가격[#Data],MATCH(MID(ItemTable[[#Headers],[CostHp]],5,10),[1]!아이템가격[재화],0),MATCH(ItemTable[[#This Row],[GradeType]],[1]!아이템가격[#Headers],0))
*ItemTable[[#This Row],[Value]]</f>
        <v>3</v>
      </c>
      <c r="G7">
        <f>INDEX([1]!아이템가격[#Data],MATCH(MID(ItemTable[[#Headers],[CostGold]],5,10),[1]!아이템가격[재화],0),MATCH(ItemTable[[#This Row],[GradeType]],[1]!아이템가격[#Headers],0))
*ItemTable[[#This Row],[Value]]</f>
        <v>0</v>
      </c>
      <c r="H7" cm="1">
        <f t="array" ref="H7">_xlfn.IFS(OR(ItemTable[[#This Row],[GradeType]]="Hp",ItemTable[[#This Row],[GradeType]]="Gold"),0,
TRUE,5000+ItemTable[[#This Row],[Index]])</f>
        <v>0</v>
      </c>
      <c r="J7" s="3" t="str">
        <f>INDEX([1]!StringTable[LocaleKR],MATCH(ItemTable[[#This Row],[Name]],[1]!StringTable[Index],0))</f>
        <v>45 골드</v>
      </c>
      <c r="K7" s="3">
        <f>INDEX([1]!StringTable[LocaleKR],MATCH(ItemTable[[#This Row],[Desc]],[1]!StringTable[Index],0))</f>
        <v>0</v>
      </c>
      <c r="L7" s="4"/>
    </row>
    <row r="8" spans="1:12">
      <c r="A8" cm="1">
        <f t="array" ref="A8">_xlfn.IFS(ItemTable[[#This Row],[GradeType]]="Hp",IF(D7=ItemTable[[#This Row],[GradeType]],A7+1,10),
ItemTable[[#This Row],[GradeType]]="Gold",IF(D7=ItemTable[[#This Row],[GradeType]],A7+1,20),
ItemTable[[#This Row],[GradeType]]="Weapon",IF(D7=ItemTable[[#This Row],[GradeType]],A7+1,1000),
ItemTable[[#This Row],[GradeType]]="Normal",IF(D7=ItemTable[[#This Row],[GradeType]],A7+1,2000),
ItemTable[[#This Row],[GradeType]]="Rare",IF(D7=ItemTable[[#This Row],[GradeType]],A7+1,3000),
ItemTable[[#This Row],[GradeType]]="Cursed",IF(D7=ItemTable[[#This Row],[GradeType]],A7+1,4000))</f>
        <v>23</v>
      </c>
      <c r="B8">
        <f>ItemTable[[#This Row],[Index]]+10000</f>
        <v>10023</v>
      </c>
      <c r="C8">
        <f>ItemTable[[#This Row],[Index]]+20000</f>
        <v>20023</v>
      </c>
      <c r="D8" t="s">
        <v>19</v>
      </c>
      <c r="E8">
        <v>60</v>
      </c>
      <c r="F8">
        <f>INDEX([1]!아이템가격[#Data],MATCH(MID(ItemTable[[#Headers],[CostHp]],5,10),[1]!아이템가격[재화],0),MATCH(ItemTable[[#This Row],[GradeType]],[1]!아이템가격[#Headers],0))
*ItemTable[[#This Row],[Value]]</f>
        <v>4</v>
      </c>
      <c r="G8">
        <f>INDEX([1]!아이템가격[#Data],MATCH(MID(ItemTable[[#Headers],[CostGold]],5,10),[1]!아이템가격[재화],0),MATCH(ItemTable[[#This Row],[GradeType]],[1]!아이템가격[#Headers],0))
*ItemTable[[#This Row],[Value]]</f>
        <v>0</v>
      </c>
      <c r="H8" cm="1">
        <f t="array" ref="H8">_xlfn.IFS(OR(ItemTable[[#This Row],[GradeType]]="Hp",ItemTable[[#This Row],[GradeType]]="Gold"),0,
TRUE,5000+ItemTable[[#This Row],[Index]])</f>
        <v>0</v>
      </c>
      <c r="J8" s="3" t="str">
        <f>INDEX([1]!StringTable[LocaleKR],MATCH(ItemTable[[#This Row],[Name]],[1]!StringTable[Index],0))</f>
        <v>60 골드</v>
      </c>
      <c r="K8" s="3">
        <f>INDEX([1]!StringTable[LocaleKR],MATCH(ItemTable[[#This Row],[Desc]],[1]!StringTable[Index],0))</f>
        <v>0</v>
      </c>
      <c r="L8" s="4"/>
    </row>
    <row r="9" spans="1:12">
      <c r="A9" cm="1">
        <f t="array" ref="A9">_xlfn.IFS(ItemTable[[#This Row],[GradeType]]="Hp",IF(D8=ItemTable[[#This Row],[GradeType]],A8+1,10),
ItemTable[[#This Row],[GradeType]]="Gold",IF(D8=ItemTable[[#This Row],[GradeType]],A8+1,20),
ItemTable[[#This Row],[GradeType]]="Weapon",IF(D8=ItemTable[[#This Row],[GradeType]],A8+1,1000),
ItemTable[[#This Row],[GradeType]]="Normal",IF(D8=ItemTable[[#This Row],[GradeType]],A8+1,2000),
ItemTable[[#This Row],[GradeType]]="Rare",IF(D8=ItemTable[[#This Row],[GradeType]],A8+1,3000),
ItemTable[[#This Row],[GradeType]]="Cursed",IF(D8=ItemTable[[#This Row],[GradeType]],A8+1,4000))</f>
        <v>1000</v>
      </c>
      <c r="B9">
        <f>ItemTable[[#This Row],[Index]]+10000</f>
        <v>11000</v>
      </c>
      <c r="C9">
        <f>ItemTable[[#This Row],[Index]]+20000</f>
        <v>21000</v>
      </c>
      <c r="D9" t="s">
        <v>20</v>
      </c>
      <c r="E9">
        <v>1</v>
      </c>
      <c r="F9">
        <f>INDEX([1]!아이템가격[#Data],MATCH(MID(ItemTable[[#Headers],[CostHp]],5,10),[1]!아이템가격[재화],0),MATCH(ItemTable[[#This Row],[GradeType]],[1]!아이템가격[#Headers],0))
*ItemTable[[#This Row],[Value]]</f>
        <v>2</v>
      </c>
      <c r="G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9" cm="1">
        <f t="array" ref="H9">_xlfn.IFS(OR(ItemTable[[#This Row],[GradeType]]="Hp",ItemTable[[#This Row],[GradeType]]="Gold"),0,
TRUE,5000+ItemTable[[#This Row],[Index]])</f>
        <v>6000</v>
      </c>
      <c r="J9" s="3" t="str">
        <f>INDEX([1]!StringTable[LocaleKR],MATCH(ItemTable[[#This Row],[Name]],[1]!StringTable[Index],0))</f>
        <v>뾱뾱 슬리퍼</v>
      </c>
      <c r="K9" s="3" t="str">
        <f>INDEX([1]!StringTable[LocaleKR],MATCH(ItemTable[[#This Row],[Desc]],[1]!StringTable[Index],0))</f>
        <v>아무 능력이 없지만 이동할 때 뾱뾱 소리가 납니다.</v>
      </c>
      <c r="L9" s="4"/>
    </row>
    <row r="10" spans="1:12">
      <c r="A10" cm="1">
        <f t="array" ref="A10">_xlfn.IFS(ItemTable[[#This Row],[GradeType]]="Hp",IF(D9=ItemTable[[#This Row],[GradeType]],A9+1,10),
ItemTable[[#This Row],[GradeType]]="Gold",IF(D9=ItemTable[[#This Row],[GradeType]],A9+1,20),
ItemTable[[#This Row],[GradeType]]="Weapon",IF(D9=ItemTable[[#This Row],[GradeType]],A9+1,1000),
ItemTable[[#This Row],[GradeType]]="Normal",IF(D9=ItemTable[[#This Row],[GradeType]],A9+1,2000),
ItemTable[[#This Row],[GradeType]]="Rare",IF(D9=ItemTable[[#This Row],[GradeType]],A9+1,3000),
ItemTable[[#This Row],[GradeType]]="Cursed",IF(D9=ItemTable[[#This Row],[GradeType]],A9+1,4000))</f>
        <v>1001</v>
      </c>
      <c r="B10">
        <f>ItemTable[[#This Row],[Index]]+10000</f>
        <v>11001</v>
      </c>
      <c r="C10">
        <f>ItemTable[[#This Row],[Index]]+20000</f>
        <v>21001</v>
      </c>
      <c r="D10" t="s">
        <v>20</v>
      </c>
      <c r="E10">
        <v>1</v>
      </c>
      <c r="F10">
        <f>INDEX([1]!아이템가격[#Data],MATCH(MID(ItemTable[[#Headers],[CostHp]],5,10),[1]!아이템가격[재화],0),MATCH(ItemTable[[#This Row],[GradeType]],[1]!아이템가격[#Headers],0))
*ItemTable[[#This Row],[Value]]</f>
        <v>2</v>
      </c>
      <c r="G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0" cm="1">
        <f t="array" ref="H10">_xlfn.IFS(OR(ItemTable[[#This Row],[GradeType]]="Hp",ItemTable[[#This Row],[GradeType]]="Gold"),0,
TRUE,5000+ItemTable[[#This Row],[Index]])</f>
        <v>6001</v>
      </c>
      <c r="J10" s="3" t="str">
        <f>INDEX([1]!StringTable[LocaleKR],MATCH(ItemTable[[#This Row],[Name]],[1]!StringTable[Index],0))</f>
        <v>무지개빛 총공격</v>
      </c>
      <c r="K10" s="3" t="str">
        <f>INDEX([1]!StringTable[LocaleKR],MATCH(ItemTable[[#This Row],[Desc]],[1]!StringTable[Index],0))</f>
        <v>냥냥냥. 모든 탄환이 적을 관통합니다.</v>
      </c>
      <c r="L10" s="4" t="s">
        <v>21</v>
      </c>
    </row>
    <row r="11" spans="1:12">
      <c r="A11" cm="1">
        <f t="array" ref="A11">_xlfn.IFS(ItemTable[[#This Row],[GradeType]]="Hp",IF(D10=ItemTable[[#This Row],[GradeType]],A10+1,10),
ItemTable[[#This Row],[GradeType]]="Gold",IF(D10=ItemTable[[#This Row],[GradeType]],A10+1,20),
ItemTable[[#This Row],[GradeType]]="Weapon",IF(D10=ItemTable[[#This Row],[GradeType]],A10+1,1000),
ItemTable[[#This Row],[GradeType]]="Normal",IF(D10=ItemTable[[#This Row],[GradeType]],A10+1,2000),
ItemTable[[#This Row],[GradeType]]="Rare",IF(D10=ItemTable[[#This Row],[GradeType]],A10+1,3000),
ItemTable[[#This Row],[GradeType]]="Cursed",IF(D10=ItemTable[[#This Row],[GradeType]],A10+1,4000))</f>
        <v>1002</v>
      </c>
      <c r="B11">
        <f>ItemTable[[#This Row],[Index]]+10000</f>
        <v>11002</v>
      </c>
      <c r="C11">
        <f>ItemTable[[#This Row],[Index]]+20000</f>
        <v>21002</v>
      </c>
      <c r="D11" t="s">
        <v>20</v>
      </c>
      <c r="E11">
        <v>1</v>
      </c>
      <c r="F11">
        <f>INDEX([1]!아이템가격[#Data],MATCH(MID(ItemTable[[#Headers],[CostHp]],5,10),[1]!아이템가격[재화],0),MATCH(ItemTable[[#This Row],[GradeType]],[1]!아이템가격[#Headers],0))
*ItemTable[[#This Row],[Value]]</f>
        <v>2</v>
      </c>
      <c r="G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1" cm="1">
        <f t="array" ref="H11">_xlfn.IFS(OR(ItemTable[[#This Row],[GradeType]]="Hp",ItemTable[[#This Row],[GradeType]]="Gold"),0,
TRUE,5000+ItemTable[[#This Row],[Index]])</f>
        <v>6002</v>
      </c>
      <c r="J11" s="3" t="str">
        <f>INDEX([1]!StringTable[LocaleKR],MATCH(ItemTable[[#This Row],[Name]],[1]!StringTable[Index],0))</f>
        <v>트럼펫</v>
      </c>
      <c r="K11" s="3" t="str">
        <f>INDEX([1]!StringTable[LocaleKR],MATCH(ItemTable[[#This Row],[Desc]],[1]!StringTable[Index],0))</f>
        <v>트럼펫 소리가 납니다. 공격력이 20%증가합니다.</v>
      </c>
      <c r="L11" s="4"/>
    </row>
    <row r="12" spans="1:12">
      <c r="A12" cm="1">
        <f t="array" ref="A12">_xlfn.IFS(ItemTable[[#This Row],[GradeType]]="Hp",IF(D11=ItemTable[[#This Row],[GradeType]],A11+1,10),
ItemTable[[#This Row],[GradeType]]="Gold",IF(D11=ItemTable[[#This Row],[GradeType]],A11+1,20),
ItemTable[[#This Row],[GradeType]]="Weapon",IF(D11=ItemTable[[#This Row],[GradeType]],A11+1,1000),
ItemTable[[#This Row],[GradeType]]="Normal",IF(D11=ItemTable[[#This Row],[GradeType]],A11+1,2000),
ItemTable[[#This Row],[GradeType]]="Rare",IF(D11=ItemTable[[#This Row],[GradeType]],A11+1,3000),
ItemTable[[#This Row],[GradeType]]="Cursed",IF(D11=ItemTable[[#This Row],[GradeType]],A11+1,4000))</f>
        <v>2000</v>
      </c>
      <c r="B12">
        <f>ItemTable[[#This Row],[Index]]+10000</f>
        <v>12000</v>
      </c>
      <c r="C12">
        <f>ItemTable[[#This Row],[Index]]+20000</f>
        <v>22000</v>
      </c>
      <c r="D12" t="s">
        <v>22</v>
      </c>
      <c r="E12">
        <v>1</v>
      </c>
      <c r="F12">
        <f>INDEX([1]!아이템가격[#Data],MATCH(MID(ItemTable[[#Headers],[CostHp]],5,10),[1]!아이템가격[재화],0),MATCH(ItemTable[[#This Row],[GradeType]],[1]!아이템가격[#Headers],0))
*ItemTable[[#This Row],[Value]]</f>
        <v>1</v>
      </c>
      <c r="G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2" cm="1">
        <f t="array" ref="H12">_xlfn.IFS(OR(ItemTable[[#This Row],[GradeType]]="Hp",ItemTable[[#This Row],[GradeType]]="Gold"),0,
TRUE,5000+ItemTable[[#This Row],[Index]])</f>
        <v>7000</v>
      </c>
      <c r="J12" s="3" t="str">
        <f>INDEX([1]!StringTable[LocaleKR],MATCH(ItemTable[[#This Row],[Name]],[1]!StringTable[Index],0))</f>
        <v>신성한 종</v>
      </c>
      <c r="K12" s="3" t="str">
        <f>INDEX([1]!StringTable[LocaleKR],MATCH(ItemTable[[#This Row],[Desc]],[1]!StringTable[Index],0))</f>
        <v>이동속도가 조금 빨라집니다.</v>
      </c>
      <c r="L12" s="4"/>
    </row>
    <row r="13" spans="1:12">
      <c r="A13" cm="1">
        <f t="array" ref="A13">_xlfn.IFS(ItemTable[[#This Row],[GradeType]]="Hp",IF(D12=ItemTable[[#This Row],[GradeType]],A12+1,10),
ItemTable[[#This Row],[GradeType]]="Gold",IF(D12=ItemTable[[#This Row],[GradeType]],A12+1,20),
ItemTable[[#This Row],[GradeType]]="Weapon",IF(D12=ItemTable[[#This Row],[GradeType]],A12+1,1000),
ItemTable[[#This Row],[GradeType]]="Normal",IF(D12=ItemTable[[#This Row],[GradeType]],A12+1,2000),
ItemTable[[#This Row],[GradeType]]="Rare",IF(D12=ItemTable[[#This Row],[GradeType]],A12+1,3000),
ItemTable[[#This Row],[GradeType]]="Cursed",IF(D12=ItemTable[[#This Row],[GradeType]],A12+1,4000))</f>
        <v>2001</v>
      </c>
      <c r="B13">
        <f>ItemTable[[#This Row],[Index]]+10000</f>
        <v>12001</v>
      </c>
      <c r="C13">
        <f>ItemTable[[#This Row],[Index]]+20000</f>
        <v>22001</v>
      </c>
      <c r="D13" t="s">
        <v>22</v>
      </c>
      <c r="E13">
        <v>1</v>
      </c>
      <c r="F13">
        <f>INDEX([1]!아이템가격[#Data],MATCH(MID(ItemTable[[#Headers],[CostHp]],5,10),[1]!아이템가격[재화],0),MATCH(ItemTable[[#This Row],[GradeType]],[1]!아이템가격[#Headers],0))
*ItemTable[[#This Row],[Value]]</f>
        <v>1</v>
      </c>
      <c r="G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3" cm="1">
        <f t="array" ref="H13">_xlfn.IFS(OR(ItemTable[[#This Row],[GradeType]]="Hp",ItemTable[[#This Row],[GradeType]]="Gold"),0,
TRUE,5000+ItemTable[[#This Row],[Index]])</f>
        <v>7001</v>
      </c>
      <c r="J13" s="3" t="str">
        <f>INDEX([1]!StringTable[LocaleKR],MATCH(ItemTable[[#This Row],[Name]],[1]!StringTable[Index],0))</f>
        <v>미정1</v>
      </c>
      <c r="K13" s="3" t="str">
        <f>INDEX([1]!StringTable[LocaleKR],MATCH(ItemTable[[#This Row],[Desc]],[1]!StringTable[Index],0))</f>
        <v>공격 속도 15% 상승</v>
      </c>
      <c r="L13" s="4"/>
    </row>
    <row r="14" spans="1:12">
      <c r="A14" cm="1">
        <f t="array" ref="A14">_xlfn.IFS(ItemTable[[#This Row],[GradeType]]="Hp",IF(D13=ItemTable[[#This Row],[GradeType]],A13+1,10),
ItemTable[[#This Row],[GradeType]]="Gold",IF(D13=ItemTable[[#This Row],[GradeType]],A13+1,20),
ItemTable[[#This Row],[GradeType]]="Weapon",IF(D13=ItemTable[[#This Row],[GradeType]],A13+1,1000),
ItemTable[[#This Row],[GradeType]]="Normal",IF(D13=ItemTable[[#This Row],[GradeType]],A13+1,2000),
ItemTable[[#This Row],[GradeType]]="Rare",IF(D13=ItemTable[[#This Row],[GradeType]],A13+1,3000),
ItemTable[[#This Row],[GradeType]]="Cursed",IF(D13=ItemTable[[#This Row],[GradeType]],A13+1,4000))</f>
        <v>2002</v>
      </c>
      <c r="B14">
        <f>ItemTable[[#This Row],[Index]]+10000</f>
        <v>12002</v>
      </c>
      <c r="C14">
        <f>ItemTable[[#This Row],[Index]]+20000</f>
        <v>22002</v>
      </c>
      <c r="D14" t="s">
        <v>22</v>
      </c>
      <c r="E14">
        <v>1</v>
      </c>
      <c r="F14">
        <f>INDEX([1]!아이템가격[#Data],MATCH(MID(ItemTable[[#Headers],[CostHp]],5,10),[1]!아이템가격[재화],0),MATCH(ItemTable[[#This Row],[GradeType]],[1]!아이템가격[#Headers],0))
*ItemTable[[#This Row],[Value]]</f>
        <v>1</v>
      </c>
      <c r="G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4" cm="1">
        <f t="array" ref="H14">_xlfn.IFS(OR(ItemTable[[#This Row],[GradeType]]="Hp",ItemTable[[#This Row],[GradeType]]="Gold"),0,
TRUE,5000+ItemTable[[#This Row],[Index]])</f>
        <v>7002</v>
      </c>
      <c r="J14" s="3" t="str">
        <f>INDEX([1]!StringTable[LocaleKR],MATCH(ItemTable[[#This Row],[Name]],[1]!StringTable[Index],0))</f>
        <v>무언가 담긴병</v>
      </c>
      <c r="K14" s="3" t="str">
        <f>INDEX([1]!StringTable[LocaleKR],MATCH(ItemTable[[#This Row],[Desc]],[1]!StringTable[Index],0))</f>
        <v>차징 속도 20% 상승</v>
      </c>
      <c r="L14" s="4"/>
    </row>
    <row r="15" spans="1:12">
      <c r="A15" cm="1">
        <f t="array" ref="A15">_xlfn.IFS(ItemTable[[#This Row],[GradeType]]="Hp",IF(D14=ItemTable[[#This Row],[GradeType]],A14+1,10),
ItemTable[[#This Row],[GradeType]]="Gold",IF(D14=ItemTable[[#This Row],[GradeType]],A14+1,20),
ItemTable[[#This Row],[GradeType]]="Weapon",IF(D14=ItemTable[[#This Row],[GradeType]],A14+1,1000),
ItemTable[[#This Row],[GradeType]]="Normal",IF(D14=ItemTable[[#This Row],[GradeType]],A14+1,2000),
ItemTable[[#This Row],[GradeType]]="Rare",IF(D14=ItemTable[[#This Row],[GradeType]],A14+1,3000),
ItemTable[[#This Row],[GradeType]]="Cursed",IF(D14=ItemTable[[#This Row],[GradeType]],A14+1,4000))</f>
        <v>2003</v>
      </c>
      <c r="B15">
        <f>ItemTable[[#This Row],[Index]]+10000</f>
        <v>12003</v>
      </c>
      <c r="C15">
        <f>ItemTable[[#This Row],[Index]]+20000</f>
        <v>22003</v>
      </c>
      <c r="D15" t="s">
        <v>22</v>
      </c>
      <c r="E15">
        <v>1</v>
      </c>
      <c r="F15">
        <f>INDEX([1]!아이템가격[#Data],MATCH(MID(ItemTable[[#Headers],[CostHp]],5,10),[1]!아이템가격[재화],0),MATCH(ItemTable[[#This Row],[GradeType]],[1]!아이템가격[#Headers],0))
*ItemTable[[#This Row],[Value]]</f>
        <v>1</v>
      </c>
      <c r="G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5" cm="1">
        <f t="array" ref="H15">_xlfn.IFS(OR(ItemTable[[#This Row],[GradeType]]="Hp",ItemTable[[#This Row],[GradeType]]="Gold"),0,
TRUE,5000+ItemTable[[#This Row],[Index]])</f>
        <v>7003</v>
      </c>
      <c r="J15" s="3" t="str">
        <f>INDEX([1]!StringTable[LocaleKR],MATCH(ItemTable[[#This Row],[Name]],[1]!StringTable[Index],0))</f>
        <v>아저씨의 금구슬</v>
      </c>
      <c r="K15" s="3" t="str">
        <f>INDEX([1]!StringTable[LocaleKR],MATCH(ItemTable[[#This Row],[Desc]],[1]!StringTable[Index],0))</f>
        <v>공 크기가 3 커집니다.</v>
      </c>
      <c r="L15" s="4"/>
    </row>
    <row r="16" spans="1:12">
      <c r="A16" cm="1">
        <f t="array" ref="A16">_xlfn.IFS(ItemTable[[#This Row],[GradeType]]="Hp",IF(D15=ItemTable[[#This Row],[GradeType]],A15+1,10),
ItemTable[[#This Row],[GradeType]]="Gold",IF(D15=ItemTable[[#This Row],[GradeType]],A15+1,20),
ItemTable[[#This Row],[GradeType]]="Weapon",IF(D15=ItemTable[[#This Row],[GradeType]],A15+1,1000),
ItemTable[[#This Row],[GradeType]]="Normal",IF(D15=ItemTable[[#This Row],[GradeType]],A15+1,2000),
ItemTable[[#This Row],[GradeType]]="Rare",IF(D15=ItemTable[[#This Row],[GradeType]],A15+1,3000),
ItemTable[[#This Row],[GradeType]]="Cursed",IF(D15=ItemTable[[#This Row],[GradeType]],A15+1,4000))</f>
        <v>2004</v>
      </c>
      <c r="B16">
        <f>ItemTable[[#This Row],[Index]]+10000</f>
        <v>12004</v>
      </c>
      <c r="C16">
        <f>ItemTable[[#This Row],[Index]]+20000</f>
        <v>22004</v>
      </c>
      <c r="D16" t="s">
        <v>22</v>
      </c>
      <c r="E16">
        <v>1</v>
      </c>
      <c r="F16">
        <f>INDEX([1]!아이템가격[#Data],MATCH(MID(ItemTable[[#Headers],[CostHp]],5,10),[1]!아이템가격[재화],0),MATCH(ItemTable[[#This Row],[GradeType]],[1]!아이템가격[#Headers],0))
*ItemTable[[#This Row],[Value]]</f>
        <v>1</v>
      </c>
      <c r="G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6" cm="1">
        <f t="array" ref="H16">_xlfn.IFS(OR(ItemTable[[#This Row],[GradeType]]="Hp",ItemTable[[#This Row],[GradeType]]="Gold"),0,
TRUE,5000+ItemTable[[#This Row],[Index]])</f>
        <v>7004</v>
      </c>
      <c r="J16" s="3" t="str">
        <f>INDEX([1]!StringTable[LocaleKR],MATCH(ItemTable[[#This Row],[Name]],[1]!StringTable[Index],0))</f>
        <v>작은 십자가</v>
      </c>
      <c r="K16" s="3" t="str">
        <f>INDEX([1]!StringTable[LocaleKR],MATCH(ItemTable[[#This Row],[Desc]],[1]!StringTable[Index],0))</f>
        <v>공격 범위가 2 증가합니다.</v>
      </c>
      <c r="L16" s="4"/>
    </row>
    <row r="17" spans="1:12">
      <c r="A17" cm="1">
        <f t="array" ref="A17">_xlfn.IFS(ItemTable[[#This Row],[GradeType]]="Hp",IF(D16=ItemTable[[#This Row],[GradeType]],A16+1,10),
ItemTable[[#This Row],[GradeType]]="Gold",IF(D16=ItemTable[[#This Row],[GradeType]],A16+1,20),
ItemTable[[#This Row],[GradeType]]="Weapon",IF(D16=ItemTable[[#This Row],[GradeType]],A16+1,1000),
ItemTable[[#This Row],[GradeType]]="Normal",IF(D16=ItemTable[[#This Row],[GradeType]],A16+1,2000),
ItemTable[[#This Row],[GradeType]]="Rare",IF(D16=ItemTable[[#This Row],[GradeType]],A16+1,3000),
ItemTable[[#This Row],[GradeType]]="Cursed",IF(D16=ItemTable[[#This Row],[GradeType]],A16+1,4000))</f>
        <v>2005</v>
      </c>
      <c r="B17">
        <f>ItemTable[[#This Row],[Index]]+10000</f>
        <v>12005</v>
      </c>
      <c r="C17">
        <f>ItemTable[[#This Row],[Index]]+20000</f>
        <v>22005</v>
      </c>
      <c r="D17" t="s">
        <v>22</v>
      </c>
      <c r="E17">
        <v>1</v>
      </c>
      <c r="F17">
        <f>INDEX([1]!아이템가격[#Data],MATCH(MID(ItemTable[[#Headers],[CostHp]],5,10),[1]!아이템가격[재화],0),MATCH(ItemTable[[#This Row],[GradeType]],[1]!아이템가격[#Headers],0))
*ItemTable[[#This Row],[Value]]</f>
        <v>1</v>
      </c>
      <c r="G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7" cm="1">
        <f t="array" ref="H17">_xlfn.IFS(OR(ItemTable[[#This Row],[GradeType]]="Hp",ItemTable[[#This Row],[GradeType]]="Gold"),0,
TRUE,5000+ItemTable[[#This Row],[Index]])</f>
        <v>7005</v>
      </c>
      <c r="J17" s="3" t="str">
        <f>INDEX([1]!StringTable[LocaleKR],MATCH(ItemTable[[#This Row],[Name]],[1]!StringTable[Index],0))</f>
        <v>목없는 갑옷</v>
      </c>
      <c r="K17" s="3" t="str">
        <f>INDEX([1]!StringTable[LocaleKR],MATCH(ItemTable[[#This Row],[Desc]],[1]!StringTable[Index],0))</f>
        <v>[하트]가 1개 증가합니다.</v>
      </c>
      <c r="L17" s="4"/>
    </row>
    <row r="18" spans="1:12">
      <c r="A18" cm="1">
        <f t="array" ref="A18">_xlfn.IFS(ItemTable[[#This Row],[GradeType]]="Hp",IF(D17=ItemTable[[#This Row],[GradeType]],A17+1,10),
ItemTable[[#This Row],[GradeType]]="Gold",IF(D17=ItemTable[[#This Row],[GradeType]],A17+1,20),
ItemTable[[#This Row],[GradeType]]="Weapon",IF(D17=ItemTable[[#This Row],[GradeType]],A17+1,1000),
ItemTable[[#This Row],[GradeType]]="Normal",IF(D17=ItemTable[[#This Row],[GradeType]],A17+1,2000),
ItemTable[[#This Row],[GradeType]]="Rare",IF(D17=ItemTable[[#This Row],[GradeType]],A17+1,3000),
ItemTable[[#This Row],[GradeType]]="Cursed",IF(D17=ItemTable[[#This Row],[GradeType]],A17+1,4000))</f>
        <v>2006</v>
      </c>
      <c r="B18">
        <f>ItemTable[[#This Row],[Index]]+10000</f>
        <v>12006</v>
      </c>
      <c r="C18">
        <f>ItemTable[[#This Row],[Index]]+20000</f>
        <v>22006</v>
      </c>
      <c r="D18" t="s">
        <v>22</v>
      </c>
      <c r="E18">
        <v>1</v>
      </c>
      <c r="F18">
        <f>INDEX([1]!아이템가격[#Data],MATCH(MID(ItemTable[[#Headers],[CostHp]],5,10),[1]!아이템가격[재화],0),MATCH(ItemTable[[#This Row],[GradeType]],[1]!아이템가격[#Headers],0))
*ItemTable[[#This Row],[Value]]</f>
        <v>1</v>
      </c>
      <c r="G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8" cm="1">
        <f t="array" ref="H18">_xlfn.IFS(OR(ItemTable[[#This Row],[GradeType]]="Hp",ItemTable[[#This Row],[GradeType]]="Gold"),0,
TRUE,5000+ItemTable[[#This Row],[Index]])</f>
        <v>7006</v>
      </c>
      <c r="J18" s="3" t="str">
        <f>INDEX([1]!StringTable[LocaleKR],MATCH(ItemTable[[#This Row],[Name]],[1]!StringTable[Index],0))</f>
        <v>미정2</v>
      </c>
      <c r="K18" s="3" t="str">
        <f>INDEX([1]!StringTable[LocaleKR],MATCH(ItemTable[[#This Row],[Desc]],[1]!StringTable[Index],0))</f>
        <v>공 던지기 가능 개수가 1개 증가합니다.</v>
      </c>
      <c r="L18" s="4"/>
    </row>
    <row r="19" spans="1:12">
      <c r="A19" cm="1">
        <f t="array" ref="A19">_xlfn.IFS(ItemTable[[#This Row],[GradeType]]="Hp",IF(D18=ItemTable[[#This Row],[GradeType]],A18+1,10),
ItemTable[[#This Row],[GradeType]]="Gold",IF(D18=ItemTable[[#This Row],[GradeType]],A18+1,20),
ItemTable[[#This Row],[GradeType]]="Weapon",IF(D18=ItemTable[[#This Row],[GradeType]],A18+1,1000),
ItemTable[[#This Row],[GradeType]]="Normal",IF(D18=ItemTable[[#This Row],[GradeType]],A18+1,2000),
ItemTable[[#This Row],[GradeType]]="Rare",IF(D18=ItemTable[[#This Row],[GradeType]],A18+1,3000),
ItemTable[[#This Row],[GradeType]]="Cursed",IF(D18=ItemTable[[#This Row],[GradeType]],A18+1,4000))</f>
        <v>3000</v>
      </c>
      <c r="B19">
        <f>ItemTable[[#This Row],[Index]]+10000</f>
        <v>13000</v>
      </c>
      <c r="C19">
        <f>ItemTable[[#This Row],[Index]]+20000</f>
        <v>23000</v>
      </c>
      <c r="D19" t="s">
        <v>23</v>
      </c>
      <c r="E19">
        <v>1</v>
      </c>
      <c r="F19">
        <f>INDEX([1]!아이템가격[#Data],MATCH(MID(ItemTable[[#Headers],[CostHp]],5,10),[1]!아이템가격[재화],0),MATCH(ItemTable[[#This Row],[GradeType]],[1]!아이템가격[#Headers],0))
*ItemTable[[#This Row],[Value]]</f>
        <v>2</v>
      </c>
      <c r="G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9" cm="1">
        <f t="array" ref="H19">_xlfn.IFS(OR(ItemTable[[#This Row],[GradeType]]="Hp",ItemTable[[#This Row],[GradeType]]="Gold"),0,
TRUE,5000+ItemTable[[#This Row],[Index]])</f>
        <v>8000</v>
      </c>
      <c r="J19" s="3" t="str">
        <f>INDEX([1]!StringTable[LocaleKR],MATCH(ItemTable[[#This Row],[Name]],[1]!StringTable[Index],0))</f>
        <v>Dys : 0N Mk2</v>
      </c>
      <c r="K19" s="3" t="str">
        <f>INDEX([1]!StringTable[LocaleKR],MATCH(ItemTable[[#This Row],[Desc]],[1]!StringTable[Index],0))</f>
        <v>차징중에 공을 끌어당김</v>
      </c>
      <c r="L19" s="4" t="s">
        <v>24</v>
      </c>
    </row>
    <row r="20" spans="1:12">
      <c r="A20" cm="1">
        <f t="array" ref="A20">_xlfn.IFS(ItemTable[[#This Row],[GradeType]]="Hp",IF(D19=ItemTable[[#This Row],[GradeType]],A19+1,10),
ItemTable[[#This Row],[GradeType]]="Gold",IF(D19=ItemTable[[#This Row],[GradeType]],A19+1,20),
ItemTable[[#This Row],[GradeType]]="Weapon",IF(D19=ItemTable[[#This Row],[GradeType]],A19+1,1000),
ItemTable[[#This Row],[GradeType]]="Normal",IF(D19=ItemTable[[#This Row],[GradeType]],A19+1,2000),
ItemTable[[#This Row],[GradeType]]="Rare",IF(D19=ItemTable[[#This Row],[GradeType]],A19+1,3000),
ItemTable[[#This Row],[GradeType]]="Cursed",IF(D19=ItemTable[[#This Row],[GradeType]],A19+1,4000))</f>
        <v>3001</v>
      </c>
      <c r="B20">
        <f>ItemTable[[#This Row],[Index]]+10000</f>
        <v>13001</v>
      </c>
      <c r="C20">
        <f>ItemTable[[#This Row],[Index]]+20000</f>
        <v>23001</v>
      </c>
      <c r="D20" t="s">
        <v>23</v>
      </c>
      <c r="E20">
        <v>1</v>
      </c>
      <c r="F20">
        <f>INDEX([1]!아이템가격[#Data],MATCH(MID(ItemTable[[#Headers],[CostHp]],5,10),[1]!아이템가격[재화],0),MATCH(ItemTable[[#This Row],[GradeType]],[1]!아이템가격[#Headers],0))
*ItemTable[[#This Row],[Value]]</f>
        <v>2</v>
      </c>
      <c r="G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0" cm="1">
        <f t="array" ref="H20">_xlfn.IFS(OR(ItemTable[[#This Row],[GradeType]]="Hp",ItemTable[[#This Row],[GradeType]]="Gold"),0,
TRUE,5000+ItemTable[[#This Row],[Index]])</f>
        <v>8001</v>
      </c>
      <c r="J20" s="3" t="str">
        <f>INDEX([1]!StringTable[LocaleKR],MATCH(ItemTable[[#This Row],[Name]],[1]!StringTable[Index],0))</f>
        <v>무해한 불꽃</v>
      </c>
      <c r="K20" s="3" t="str">
        <f>INDEX([1]!StringTable[LocaleKR],MATCH(ItemTable[[#This Row],[Desc]],[1]!StringTable[Index],0))</f>
        <v>“실례지만 불타고 계십니다” 현재의 이동속도 비례하여 공격속도 증가</v>
      </c>
      <c r="L20" s="4"/>
    </row>
    <row r="21" spans="1:12">
      <c r="A21" cm="1">
        <f t="array" ref="A21">_xlfn.IFS(ItemTable[[#This Row],[GradeType]]="Hp",IF(D20=ItemTable[[#This Row],[GradeType]],A20+1,10),
ItemTable[[#This Row],[GradeType]]="Gold",IF(D20=ItemTable[[#This Row],[GradeType]],A20+1,20),
ItemTable[[#This Row],[GradeType]]="Weapon",IF(D20=ItemTable[[#This Row],[GradeType]],A20+1,1000),
ItemTable[[#This Row],[GradeType]]="Normal",IF(D20=ItemTable[[#This Row],[GradeType]],A20+1,2000),
ItemTable[[#This Row],[GradeType]]="Rare",IF(D20=ItemTable[[#This Row],[GradeType]],A20+1,3000),
ItemTable[[#This Row],[GradeType]]="Cursed",IF(D20=ItemTable[[#This Row],[GradeType]],A20+1,4000))</f>
        <v>3002</v>
      </c>
      <c r="B21">
        <f>ItemTable[[#This Row],[Index]]+10000</f>
        <v>13002</v>
      </c>
      <c r="C21">
        <f>ItemTable[[#This Row],[Index]]+20000</f>
        <v>23002</v>
      </c>
      <c r="D21" t="s">
        <v>23</v>
      </c>
      <c r="E21">
        <v>1</v>
      </c>
      <c r="F21">
        <f>INDEX([1]!아이템가격[#Data],MATCH(MID(ItemTable[[#Headers],[CostHp]],5,10),[1]!아이템가격[재화],0),MATCH(ItemTable[[#This Row],[GradeType]],[1]!아이템가격[#Headers],0))
*ItemTable[[#This Row],[Value]]</f>
        <v>2</v>
      </c>
      <c r="G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1" cm="1">
        <f t="array" ref="H21">_xlfn.IFS(OR(ItemTable[[#This Row],[GradeType]]="Hp",ItemTable[[#This Row],[GradeType]]="Gold"),0,
TRUE,5000+ItemTable[[#This Row],[Index]])</f>
        <v>8002</v>
      </c>
      <c r="J21" s="3" t="str">
        <f>INDEX([1]!StringTable[LocaleKR],MATCH(ItemTable[[#This Row],[Name]],[1]!StringTable[Index],0))</f>
        <v>롱기누스</v>
      </c>
      <c r="K21" s="3" t="str">
        <f>INDEX([1]!StringTable[LocaleKR],MATCH(ItemTable[[#This Row],[Desc]],[1]!StringTable[Index],0))</f>
        <v>[배트]로 쳐낸 공이 적을 관통합니다.</v>
      </c>
      <c r="L21" s="4"/>
    </row>
    <row r="22" spans="1:12">
      <c r="A22" cm="1">
        <f t="array" ref="A22">_xlfn.IFS(ItemTable[[#This Row],[GradeType]]="Hp",IF(D21=ItemTable[[#This Row],[GradeType]],A21+1,10),
ItemTable[[#This Row],[GradeType]]="Gold",IF(D21=ItemTable[[#This Row],[GradeType]],A21+1,20),
ItemTable[[#This Row],[GradeType]]="Weapon",IF(D21=ItemTable[[#This Row],[GradeType]],A21+1,1000),
ItemTable[[#This Row],[GradeType]]="Normal",IF(D21=ItemTable[[#This Row],[GradeType]],A21+1,2000),
ItemTable[[#This Row],[GradeType]]="Rare",IF(D21=ItemTable[[#This Row],[GradeType]],A21+1,3000),
ItemTable[[#This Row],[GradeType]]="Cursed",IF(D21=ItemTable[[#This Row],[GradeType]],A21+1,4000))</f>
        <v>3003</v>
      </c>
      <c r="B22">
        <f>ItemTable[[#This Row],[Index]]+10000</f>
        <v>13003</v>
      </c>
      <c r="C22">
        <f>ItemTable[[#This Row],[Index]]+20000</f>
        <v>23003</v>
      </c>
      <c r="D22" t="s">
        <v>23</v>
      </c>
      <c r="E22">
        <v>1</v>
      </c>
      <c r="F22">
        <f>INDEX([1]!아이템가격[#Data],MATCH(MID(ItemTable[[#Headers],[CostHp]],5,10),[1]!아이템가격[재화],0),MATCH(ItemTable[[#This Row],[GradeType]],[1]!아이템가격[#Headers],0))
*ItemTable[[#This Row],[Value]]</f>
        <v>2</v>
      </c>
      <c r="G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2" cm="1">
        <f t="array" ref="H22">_xlfn.IFS(OR(ItemTable[[#This Row],[GradeType]]="Hp",ItemTable[[#This Row],[GradeType]]="Gold"),0,
TRUE,5000+ItemTable[[#This Row],[Index]])</f>
        <v>8003</v>
      </c>
      <c r="J22" s="3" t="str">
        <f>INDEX([1]!StringTable[LocaleKR],MATCH(ItemTable[[#This Row],[Name]],[1]!StringTable[Index],0))</f>
        <v>석가면</v>
      </c>
      <c r="K22" s="3" t="str">
        <f>INDEX([1]!StringTable[LocaleKR],MATCH(ItemTable[[#This Row],[Desc]],[1]!StringTable[Index],0))</f>
        <v>[하트]가 1개 증가합니다. 이동속도, 공격속도가 10% 빨라집니다.</v>
      </c>
      <c r="L22" s="4" t="s">
        <v>25</v>
      </c>
    </row>
    <row r="23" spans="1:12">
      <c r="A23" cm="1">
        <f t="array" ref="A23">_xlfn.IFS(ItemTable[[#This Row],[GradeType]]="Hp",IF(D22=ItemTable[[#This Row],[GradeType]],A22+1,10),
ItemTable[[#This Row],[GradeType]]="Gold",IF(D22=ItemTable[[#This Row],[GradeType]],A22+1,20),
ItemTable[[#This Row],[GradeType]]="Weapon",IF(D22=ItemTable[[#This Row],[GradeType]],A22+1,1000),
ItemTable[[#This Row],[GradeType]]="Normal",IF(D22=ItemTable[[#This Row],[GradeType]],A22+1,2000),
ItemTable[[#This Row],[GradeType]]="Rare",IF(D22=ItemTable[[#This Row],[GradeType]],A22+1,3000),
ItemTable[[#This Row],[GradeType]]="Cursed",IF(D22=ItemTable[[#This Row],[GradeType]],A22+1,4000))</f>
        <v>3004</v>
      </c>
      <c r="B23">
        <f>ItemTable[[#This Row],[Index]]+10000</f>
        <v>13004</v>
      </c>
      <c r="C23">
        <f>ItemTable[[#This Row],[Index]]+20000</f>
        <v>23004</v>
      </c>
      <c r="D23" t="s">
        <v>23</v>
      </c>
      <c r="E23">
        <v>1</v>
      </c>
      <c r="F23">
        <f>INDEX([1]!아이템가격[#Data],MATCH(MID(ItemTable[[#Headers],[CostHp]],5,10),[1]!아이템가격[재화],0),MATCH(ItemTable[[#This Row],[GradeType]],[1]!아이템가격[#Headers],0))
*ItemTable[[#This Row],[Value]]</f>
        <v>2</v>
      </c>
      <c r="G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3" cm="1">
        <f t="array" ref="H23">_xlfn.IFS(OR(ItemTable[[#This Row],[GradeType]]="Hp",ItemTable[[#This Row],[GradeType]]="Gold"),0,
TRUE,5000+ItemTable[[#This Row],[Index]])</f>
        <v>8004</v>
      </c>
      <c r="J23" s="3" t="str">
        <f>INDEX([1]!StringTable[LocaleKR],MATCH(ItemTable[[#This Row],[Name]],[1]!StringTable[Index],0))</f>
        <v>거인의 주먹</v>
      </c>
      <c r="K23" s="3" t="str">
        <f>INDEX([1]!StringTable[LocaleKR],MATCH(ItemTable[[#This Row],[Desc]],[1]!StringTable[Index],0))</f>
        <v>최대 [하트] 1개 당 5% 만큼 피해량이 증가합니다.</v>
      </c>
      <c r="L23" s="4"/>
    </row>
    <row r="24" spans="1:12">
      <c r="A24" cm="1">
        <f t="array" ref="A24">_xlfn.IFS(ItemTable[[#This Row],[GradeType]]="Hp",IF(D23=ItemTable[[#This Row],[GradeType]],A23+1,10),
ItemTable[[#This Row],[GradeType]]="Gold",IF(D23=ItemTable[[#This Row],[GradeType]],A23+1,20),
ItemTable[[#This Row],[GradeType]]="Weapon",IF(D23=ItemTable[[#This Row],[GradeType]],A23+1,1000),
ItemTable[[#This Row],[GradeType]]="Normal",IF(D23=ItemTable[[#This Row],[GradeType]],A23+1,2000),
ItemTable[[#This Row],[GradeType]]="Rare",IF(D23=ItemTable[[#This Row],[GradeType]],A23+1,3000),
ItemTable[[#This Row],[GradeType]]="Cursed",IF(D23=ItemTable[[#This Row],[GradeType]],A23+1,4000))</f>
        <v>3005</v>
      </c>
      <c r="B24">
        <f>ItemTable[[#This Row],[Index]]+10000</f>
        <v>13005</v>
      </c>
      <c r="C24">
        <f>ItemTable[[#This Row],[Index]]+20000</f>
        <v>23005</v>
      </c>
      <c r="D24" t="s">
        <v>23</v>
      </c>
      <c r="E24">
        <v>1</v>
      </c>
      <c r="F24">
        <f>INDEX([1]!아이템가격[#Data],MATCH(MID(ItemTable[[#Headers],[CostHp]],5,10),[1]!아이템가격[재화],0),MATCH(ItemTable[[#This Row],[GradeType]],[1]!아이템가격[#Headers],0))
*ItemTable[[#This Row],[Value]]</f>
        <v>2</v>
      </c>
      <c r="G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4" cm="1">
        <f t="array" ref="H24">_xlfn.IFS(OR(ItemTable[[#This Row],[GradeType]]="Hp",ItemTable[[#This Row],[GradeType]]="Gold"),0,
TRUE,5000+ItemTable[[#This Row],[Index]])</f>
        <v>8005</v>
      </c>
      <c r="J24" s="3" t="str">
        <f>INDEX([1]!StringTable[LocaleKR],MATCH(ItemTable[[#This Row],[Name]],[1]!StringTable[Index],0))</f>
        <v>황금왕의 갑옷</v>
      </c>
      <c r="K24" s="3" t="str">
        <f>INDEX([1]!StringTable[LocaleKR],MATCH(ItemTable[[#This Row],[Desc]],[1]!StringTable[Index],0))</f>
        <v>골드를 20%씩 더 획득합니다.</v>
      </c>
      <c r="L24" s="4" t="s">
        <v>26</v>
      </c>
    </row>
    <row r="25" spans="1:12">
      <c r="A25" cm="1">
        <f t="array" ref="A25">_xlfn.IFS(ItemTable[[#This Row],[GradeType]]="Hp",IF(D24=ItemTable[[#This Row],[GradeType]],A24+1,10),
ItemTable[[#This Row],[GradeType]]="Gold",IF(D24=ItemTable[[#This Row],[GradeType]],A24+1,20),
ItemTable[[#This Row],[GradeType]]="Weapon",IF(D24=ItemTable[[#This Row],[GradeType]],A24+1,1000),
ItemTable[[#This Row],[GradeType]]="Normal",IF(D24=ItemTable[[#This Row],[GradeType]],A24+1,2000),
ItemTable[[#This Row],[GradeType]]="Rare",IF(D24=ItemTable[[#This Row],[GradeType]],A24+1,3000),
ItemTable[[#This Row],[GradeType]]="Cursed",IF(D24=ItemTable[[#This Row],[GradeType]],A24+1,4000))</f>
        <v>3006</v>
      </c>
      <c r="B25">
        <f>ItemTable[[#This Row],[Index]]+10000</f>
        <v>13006</v>
      </c>
      <c r="C25">
        <f>ItemTable[[#This Row],[Index]]+20000</f>
        <v>23006</v>
      </c>
      <c r="D25" t="s">
        <v>23</v>
      </c>
      <c r="E25">
        <v>1</v>
      </c>
      <c r="F25">
        <f>INDEX([1]!아이템가격[#Data],MATCH(MID(ItemTable[[#Headers],[CostHp]],5,10),[1]!아이템가격[재화],0),MATCH(ItemTable[[#This Row],[GradeType]],[1]!아이템가격[#Headers],0))
*ItemTable[[#This Row],[Value]]</f>
        <v>2</v>
      </c>
      <c r="G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5" cm="1">
        <f t="array" ref="H25">_xlfn.IFS(OR(ItemTable[[#This Row],[GradeType]]="Hp",ItemTable[[#This Row],[GradeType]]="Gold"),0,
TRUE,5000+ItemTable[[#This Row],[Index]])</f>
        <v>8006</v>
      </c>
      <c r="J25" s="3" t="str">
        <f>INDEX([1]!StringTable[LocaleKR],MATCH(ItemTable[[#This Row],[Name]],[1]!StringTable[Index],0))</f>
        <v>복사기</v>
      </c>
      <c r="K25" s="3" t="str">
        <f>INDEX([1]!StringTable[LocaleKR],MATCH(ItemTable[[#This Row],[Desc]],[1]!StringTable[Index],0))</f>
        <v>“공이 복사가 된다고” 공 던지기 개수가 2개 증가합니다.</v>
      </c>
      <c r="L25" s="4"/>
    </row>
    <row r="26" spans="1:12">
      <c r="A26" cm="1">
        <f t="array" ref="A26">_xlfn.IFS(ItemTable[[#This Row],[GradeType]]="Hp",IF(D25=ItemTable[[#This Row],[GradeType]],A25+1,10),
ItemTable[[#This Row],[GradeType]]="Gold",IF(D25=ItemTable[[#This Row],[GradeType]],A25+1,20),
ItemTable[[#This Row],[GradeType]]="Weapon",IF(D25=ItemTable[[#This Row],[GradeType]],A25+1,1000),
ItemTable[[#This Row],[GradeType]]="Normal",IF(D25=ItemTable[[#This Row],[GradeType]],A25+1,2000),
ItemTable[[#This Row],[GradeType]]="Rare",IF(D25=ItemTable[[#This Row],[GradeType]],A25+1,3000),
ItemTable[[#This Row],[GradeType]]="Cursed",IF(D25=ItemTable[[#This Row],[GradeType]],A25+1,4000))</f>
        <v>3007</v>
      </c>
      <c r="B26">
        <f>ItemTable[[#This Row],[Index]]+10000</f>
        <v>13007</v>
      </c>
      <c r="C26">
        <f>ItemTable[[#This Row],[Index]]+20000</f>
        <v>23007</v>
      </c>
      <c r="D26" t="s">
        <v>23</v>
      </c>
      <c r="E26">
        <v>1</v>
      </c>
      <c r="F26">
        <f>INDEX([1]!아이템가격[#Data],MATCH(MID(ItemTable[[#Headers],[CostHp]],5,10),[1]!아이템가격[재화],0),MATCH(ItemTable[[#This Row],[GradeType]],[1]!아이템가격[#Headers],0))
*ItemTable[[#This Row],[Value]]</f>
        <v>2</v>
      </c>
      <c r="G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6" cm="1">
        <f t="array" ref="H26">_xlfn.IFS(OR(ItemTable[[#This Row],[GradeType]]="Hp",ItemTable[[#This Row],[GradeType]]="Gold"),0,
TRUE,5000+ItemTable[[#This Row],[Index]])</f>
        <v>8007</v>
      </c>
      <c r="J26" s="3" t="str">
        <f>INDEX([1]!StringTable[LocaleKR],MATCH(ItemTable[[#This Row],[Name]],[1]!StringTable[Index],0))</f>
        <v>어른의 카드</v>
      </c>
      <c r="K26" s="3" t="str">
        <f>INDEX([1]!StringTable[LocaleKR],MATCH(ItemTable[[#This Row],[Desc]],[1]!StringTable[Index],0))</f>
        <v>소지중인 골드의 1%만큼 데미지 상승</v>
      </c>
      <c r="L26" s="4" t="s">
        <v>27</v>
      </c>
    </row>
    <row r="27" spans="1:12">
      <c r="A27" cm="1">
        <f t="array" ref="A27">_xlfn.IFS(ItemTable[[#This Row],[GradeType]]="Hp",IF(D26=ItemTable[[#This Row],[GradeType]],A26+1,10),
ItemTable[[#This Row],[GradeType]]="Gold",IF(D26=ItemTable[[#This Row],[GradeType]],A26+1,20),
ItemTable[[#This Row],[GradeType]]="Weapon",IF(D26=ItemTable[[#This Row],[GradeType]],A26+1,1000),
ItemTable[[#This Row],[GradeType]]="Normal",IF(D26=ItemTable[[#This Row],[GradeType]],A26+1,2000),
ItemTable[[#This Row],[GradeType]]="Rare",IF(D26=ItemTable[[#This Row],[GradeType]],A26+1,3000),
ItemTable[[#This Row],[GradeType]]="Cursed",IF(D26=ItemTable[[#This Row],[GradeType]],A26+1,4000))</f>
        <v>3008</v>
      </c>
      <c r="B27">
        <f>ItemTable[[#This Row],[Index]]+10000</f>
        <v>13008</v>
      </c>
      <c r="C27">
        <f>ItemTable[[#This Row],[Index]]+20000</f>
        <v>23008</v>
      </c>
      <c r="D27" t="s">
        <v>23</v>
      </c>
      <c r="E27">
        <v>1</v>
      </c>
      <c r="F27">
        <f>INDEX([1]!아이템가격[#Data],MATCH(MID(ItemTable[[#Headers],[CostHp]],5,10),[1]!아이템가격[재화],0),MATCH(ItemTable[[#This Row],[GradeType]],[1]!아이템가격[#Headers],0))
*ItemTable[[#This Row],[Value]]</f>
        <v>2</v>
      </c>
      <c r="G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7" cm="1">
        <f t="array" ref="H27">_xlfn.IFS(OR(ItemTable[[#This Row],[GradeType]]="Hp",ItemTable[[#This Row],[GradeType]]="Gold"),0,
TRUE,5000+ItemTable[[#This Row],[Index]])</f>
        <v>8008</v>
      </c>
      <c r="J27" s="3" t="str">
        <f>INDEX([1]!StringTable[LocaleKR],MATCH(ItemTable[[#This Row],[Name]],[1]!StringTable[Index],0))</f>
        <v>회광반조</v>
      </c>
      <c r="K27" s="3" t="str">
        <f>INDEX([1]!StringTable[LocaleKR],MATCH(ItemTable[[#This Row],[Desc]],[1]!StringTable[Index],0))</f>
        <v>빈 하트 1개당 피해량 5% 상승</v>
      </c>
      <c r="L27" s="4"/>
    </row>
    <row r="28" spans="1:12">
      <c r="A28" cm="1">
        <f t="array" ref="A28">_xlfn.IFS(ItemTable[[#This Row],[GradeType]]="Hp",IF(D27=ItemTable[[#This Row],[GradeType]],A27+1,10),
ItemTable[[#This Row],[GradeType]]="Gold",IF(D27=ItemTable[[#This Row],[GradeType]],A27+1,20),
ItemTable[[#This Row],[GradeType]]="Weapon",IF(D27=ItemTable[[#This Row],[GradeType]],A27+1,1000),
ItemTable[[#This Row],[GradeType]]="Normal",IF(D27=ItemTable[[#This Row],[GradeType]],A27+1,2000),
ItemTable[[#This Row],[GradeType]]="Rare",IF(D27=ItemTable[[#This Row],[GradeType]],A27+1,3000),
ItemTable[[#This Row],[GradeType]]="Cursed",IF(D27=ItemTable[[#This Row],[GradeType]],A27+1,4000))</f>
        <v>3009</v>
      </c>
      <c r="B28">
        <f>ItemTable[[#This Row],[Index]]+10000</f>
        <v>13009</v>
      </c>
      <c r="C28">
        <f>ItemTable[[#This Row],[Index]]+20000</f>
        <v>23009</v>
      </c>
      <c r="D28" t="s">
        <v>23</v>
      </c>
      <c r="E28">
        <v>1</v>
      </c>
      <c r="F28">
        <f>INDEX([1]!아이템가격[#Data],MATCH(MID(ItemTable[[#Headers],[CostHp]],5,10),[1]!아이템가격[재화],0),MATCH(ItemTable[[#This Row],[GradeType]],[1]!아이템가격[#Headers],0))
*ItemTable[[#This Row],[Value]]</f>
        <v>2</v>
      </c>
      <c r="G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8" cm="1">
        <f t="array" ref="H28">_xlfn.IFS(OR(ItemTable[[#This Row],[GradeType]]="Hp",ItemTable[[#This Row],[GradeType]]="Gold"),0,
TRUE,5000+ItemTable[[#This Row],[Index]])</f>
        <v>8009</v>
      </c>
      <c r="J28" s="3" t="str">
        <f>INDEX([1]!StringTable[LocaleKR],MATCH(ItemTable[[#This Row],[Name]],[1]!StringTable[Index],0))</f>
        <v>이카루스의 날개</v>
      </c>
      <c r="K28" s="3" t="str">
        <f>INDEX([1]!StringTable[LocaleKR],MATCH(ItemTable[[#This Row],[Desc]],[1]!StringTable[Index],0))</f>
        <v>RowCollider을 무시하고 이동함.</v>
      </c>
      <c r="L28" s="4"/>
    </row>
    <row r="29" spans="1:12">
      <c r="A29" cm="1">
        <f t="array" ref="A29">_xlfn.IFS(ItemTable[[#This Row],[GradeType]]="Hp",IF(D28=ItemTable[[#This Row],[GradeType]],A28+1,10),
ItemTable[[#This Row],[GradeType]]="Gold",IF(D28=ItemTable[[#This Row],[GradeType]],A28+1,20),
ItemTable[[#This Row],[GradeType]]="Weapon",IF(D28=ItemTable[[#This Row],[GradeType]],A28+1,1000),
ItemTable[[#This Row],[GradeType]]="Normal",IF(D28=ItemTable[[#This Row],[GradeType]],A28+1,2000),
ItemTable[[#This Row],[GradeType]]="Rare",IF(D28=ItemTable[[#This Row],[GradeType]],A28+1,3000),
ItemTable[[#This Row],[GradeType]]="Cursed",IF(D28=ItemTable[[#This Row],[GradeType]],A28+1,4000))</f>
        <v>3010</v>
      </c>
      <c r="B29">
        <f>ItemTable[[#This Row],[Index]]+10000</f>
        <v>13010</v>
      </c>
      <c r="C29">
        <f>ItemTable[[#This Row],[Index]]+20000</f>
        <v>23010</v>
      </c>
      <c r="D29" t="s">
        <v>23</v>
      </c>
      <c r="E29">
        <v>1</v>
      </c>
      <c r="F29">
        <f>INDEX([1]!아이템가격[#Data],MATCH(MID(ItemTable[[#Headers],[CostHp]],5,10),[1]!아이템가격[재화],0),MATCH(ItemTable[[#This Row],[GradeType]],[1]!아이템가격[#Headers],0))
*ItemTable[[#This Row],[Value]]</f>
        <v>2</v>
      </c>
      <c r="G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9" cm="1">
        <f t="array" ref="H29">_xlfn.IFS(OR(ItemTable[[#This Row],[GradeType]]="Hp",ItemTable[[#This Row],[GradeType]]="Gold"),0,
TRUE,5000+ItemTable[[#This Row],[Index]])</f>
        <v>8010</v>
      </c>
      <c r="J29" s="3" t="str">
        <f>INDEX([1]!StringTable[LocaleKR],MATCH(ItemTable[[#This Row],[Name]],[1]!StringTable[Index],0))</f>
        <v>신성한 수류탄</v>
      </c>
      <c r="K29" s="3" t="str">
        <f>INDEX([1]!StringTable[LocaleKR],MATCH(ItemTable[[#This Row],[Desc]],[1]!StringTable[Index],0))</f>
        <v>피해량이 20% 증가합니다.</v>
      </c>
      <c r="L29" s="4" t="s">
        <v>28</v>
      </c>
    </row>
    <row r="30" spans="1:12">
      <c r="A30" cm="1">
        <f t="array" ref="A30">_xlfn.IFS(ItemTable[[#This Row],[GradeType]]="Hp",IF(D29=ItemTable[[#This Row],[GradeType]],A29+1,10),
ItemTable[[#This Row],[GradeType]]="Gold",IF(D29=ItemTable[[#This Row],[GradeType]],A29+1,20),
ItemTable[[#This Row],[GradeType]]="Weapon",IF(D29=ItemTable[[#This Row],[GradeType]],A29+1,1000),
ItemTable[[#This Row],[GradeType]]="Normal",IF(D29=ItemTable[[#This Row],[GradeType]],A29+1,2000),
ItemTable[[#This Row],[GradeType]]="Rare",IF(D29=ItemTable[[#This Row],[GradeType]],A29+1,3000),
ItemTable[[#This Row],[GradeType]]="Cursed",IF(D29=ItemTable[[#This Row],[GradeType]],A29+1,4000))</f>
        <v>3011</v>
      </c>
      <c r="B30">
        <f>ItemTable[[#This Row],[Index]]+10000</f>
        <v>13011</v>
      </c>
      <c r="C30">
        <f>ItemTable[[#This Row],[Index]]+20000</f>
        <v>23011</v>
      </c>
      <c r="D30" t="s">
        <v>23</v>
      </c>
      <c r="E30">
        <v>1</v>
      </c>
      <c r="F30">
        <f>INDEX([1]!아이템가격[#Data],MATCH(MID(ItemTable[[#Headers],[CostHp]],5,10),[1]!아이템가격[재화],0),MATCH(ItemTable[[#This Row],[GradeType]],[1]!아이템가격[#Headers],0))
*ItemTable[[#This Row],[Value]]</f>
        <v>2</v>
      </c>
      <c r="G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0" cm="1">
        <f t="array" ref="H30">_xlfn.IFS(OR(ItemTable[[#This Row],[GradeType]]="Hp",ItemTable[[#This Row],[GradeType]]="Gold"),0,
TRUE,5000+ItemTable[[#This Row],[Index]])</f>
        <v>8011</v>
      </c>
      <c r="J30" s="3" t="str">
        <f>INDEX([1]!StringTable[LocaleKR],MATCH(ItemTable[[#This Row],[Name]],[1]!StringTable[Index],0))</f>
        <v>슈퍼콜드</v>
      </c>
      <c r="K30" s="3" t="str">
        <f>INDEX([1]!StringTable[LocaleKR],MATCH(ItemTable[[#This Row],[Desc]],[1]!StringTable[Index],0))</f>
        <v>이동하지 않을 때 시간이 멈춤</v>
      </c>
      <c r="L30" s="4" t="s">
        <v>29</v>
      </c>
    </row>
    <row r="31" spans="1:12">
      <c r="A31" cm="1">
        <f t="array" ref="A31">_xlfn.IFS(ItemTable[[#This Row],[GradeType]]="Hp",IF(D30=ItemTable[[#This Row],[GradeType]],A30+1,10),
ItemTable[[#This Row],[GradeType]]="Gold",IF(D30=ItemTable[[#This Row],[GradeType]],A30+1,20),
ItemTable[[#This Row],[GradeType]]="Weapon",IF(D30=ItemTable[[#This Row],[GradeType]],A30+1,1000),
ItemTable[[#This Row],[GradeType]]="Normal",IF(D30=ItemTable[[#This Row],[GradeType]],A30+1,2000),
ItemTable[[#This Row],[GradeType]]="Rare",IF(D30=ItemTable[[#This Row],[GradeType]],A30+1,3000),
ItemTable[[#This Row],[GradeType]]="Cursed",IF(D30=ItemTable[[#This Row],[GradeType]],A30+1,4000))</f>
        <v>3012</v>
      </c>
      <c r="B31">
        <f>ItemTable[[#This Row],[Index]]+10000</f>
        <v>13012</v>
      </c>
      <c r="C31">
        <f>ItemTable[[#This Row],[Index]]+20000</f>
        <v>23012</v>
      </c>
      <c r="D31" t="s">
        <v>23</v>
      </c>
      <c r="E31">
        <v>1</v>
      </c>
      <c r="F31">
        <f>INDEX([1]!아이템가격[#Data],MATCH(MID(ItemTable[[#Headers],[CostHp]],5,10),[1]!아이템가격[재화],0),MATCH(ItemTable[[#This Row],[GradeType]],[1]!아이템가격[#Headers],0))
*ItemTable[[#This Row],[Value]]</f>
        <v>2</v>
      </c>
      <c r="G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1" cm="1">
        <f t="array" ref="H31">_xlfn.IFS(OR(ItemTable[[#This Row],[GradeType]]="Hp",ItemTable[[#This Row],[GradeType]]="Gold"),0,
TRUE,5000+ItemTable[[#This Row],[Index]])</f>
        <v>8012</v>
      </c>
      <c r="J31" s="3" t="str">
        <f>INDEX([1]!StringTable[LocaleKR],MATCH(ItemTable[[#This Row],[Name]],[1]!StringTable[Index],0))</f>
        <v>게이볼그</v>
      </c>
      <c r="K31" s="3" t="str">
        <f>INDEX([1]!StringTable[LocaleKR],MATCH(ItemTable[[#This Row],[Desc]],[1]!StringTable[Index],0))</f>
        <v>공을 칠 때 자동으로 가장 가까운 적을 향해 날라감</v>
      </c>
      <c r="L31" s="4"/>
    </row>
    <row r="32" spans="1:12">
      <c r="A32" cm="1">
        <f t="array" ref="A32">_xlfn.IFS(ItemTable[[#This Row],[GradeType]]="Hp",IF(D31=ItemTable[[#This Row],[GradeType]],A31+1,10),
ItemTable[[#This Row],[GradeType]]="Gold",IF(D31=ItemTable[[#This Row],[GradeType]],A31+1,20),
ItemTable[[#This Row],[GradeType]]="Weapon",IF(D31=ItemTable[[#This Row],[GradeType]],A31+1,1000),
ItemTable[[#This Row],[GradeType]]="Normal",IF(D31=ItemTable[[#This Row],[GradeType]],A31+1,2000),
ItemTable[[#This Row],[GradeType]]="Rare",IF(D31=ItemTable[[#This Row],[GradeType]],A31+1,3000),
ItemTable[[#This Row],[GradeType]]="Cursed",IF(D31=ItemTable[[#This Row],[GradeType]],A31+1,4000))</f>
        <v>4000</v>
      </c>
      <c r="B32">
        <f>ItemTable[[#This Row],[Index]]+10000</f>
        <v>14000</v>
      </c>
      <c r="C32">
        <f>ItemTable[[#This Row],[Index]]+20000</f>
        <v>24000</v>
      </c>
      <c r="D32" t="s">
        <v>30</v>
      </c>
      <c r="E32">
        <v>1</v>
      </c>
      <c r="F32">
        <f>INDEX([1]!아이템가격[#Data],MATCH(MID(ItemTable[[#Headers],[CostHp]],5,10),[1]!아이템가격[재화],0),MATCH(ItemTable[[#This Row],[GradeType]],[1]!아이템가격[#Headers],0))
*ItemTable[[#This Row],[Value]]</f>
        <v>2</v>
      </c>
      <c r="G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2" cm="1">
        <f t="array" ref="H32">_xlfn.IFS(OR(ItemTable[[#This Row],[GradeType]]="Hp",ItemTable[[#This Row],[GradeType]]="Gold"),0,
TRUE,5000+ItemTable[[#This Row],[Index]])</f>
        <v>9000</v>
      </c>
      <c r="J32" s="3" t="str">
        <f>INDEX([1]!StringTable[LocaleKR],MATCH(ItemTable[[#This Row],[Name]],[1]!StringTable[Index],0))</f>
        <v>불길한 깃발</v>
      </c>
      <c r="K32" s="3" t="str">
        <f>INDEX([1]!StringTable[LocaleKR],MATCH(ItemTable[[#This Row],[Desc]],[1]!StringTable[Index],0))</f>
        <v>이동속도가 30% 감소합니다. 차징 속도가 40% 빨라집니다.</v>
      </c>
      <c r="L32" s="4"/>
    </row>
    <row r="33" spans="1:12">
      <c r="A33" cm="1">
        <f t="array" ref="A33">_xlfn.IFS(ItemTable[[#This Row],[GradeType]]="Hp",IF(D32=ItemTable[[#This Row],[GradeType]],A32+1,10),
ItemTable[[#This Row],[GradeType]]="Gold",IF(D32=ItemTable[[#This Row],[GradeType]],A32+1,20),
ItemTable[[#This Row],[GradeType]]="Weapon",IF(D32=ItemTable[[#This Row],[GradeType]],A32+1,1000),
ItemTable[[#This Row],[GradeType]]="Normal",IF(D32=ItemTable[[#This Row],[GradeType]],A32+1,2000),
ItemTable[[#This Row],[GradeType]]="Rare",IF(D32=ItemTable[[#This Row],[GradeType]],A32+1,3000),
ItemTable[[#This Row],[GradeType]]="Cursed",IF(D32=ItemTable[[#This Row],[GradeType]],A32+1,4000))</f>
        <v>4001</v>
      </c>
      <c r="B33">
        <f>ItemTable[[#This Row],[Index]]+10000</f>
        <v>14001</v>
      </c>
      <c r="C33">
        <f>ItemTable[[#This Row],[Index]]+20000</f>
        <v>24001</v>
      </c>
      <c r="D33" t="s">
        <v>30</v>
      </c>
      <c r="E33">
        <v>1</v>
      </c>
      <c r="F33">
        <f>INDEX([1]!아이템가격[#Data],MATCH(MID(ItemTable[[#Headers],[CostHp]],5,10),[1]!아이템가격[재화],0),MATCH(ItemTable[[#This Row],[GradeType]],[1]!아이템가격[#Headers],0))
*ItemTable[[#This Row],[Value]]</f>
        <v>2</v>
      </c>
      <c r="G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3" cm="1">
        <f t="array" ref="H33">_xlfn.IFS(OR(ItemTable[[#This Row],[GradeType]]="Hp",ItemTable[[#This Row],[GradeType]]="Gold"),0,
TRUE,5000+ItemTable[[#This Row],[Index]])</f>
        <v>9001</v>
      </c>
      <c r="J33" s="3" t="str">
        <f>INDEX([1]!StringTable[LocaleKR],MATCH(ItemTable[[#This Row],[Name]],[1]!StringTable[Index],0))</f>
        <v>빗바랜 천가죽</v>
      </c>
      <c r="K33" s="3" t="str">
        <f>INDEX([1]!StringTable[LocaleKR],MATCH(ItemTable[[#This Row],[Desc]],[1]!StringTable[Index],0))</f>
        <v>이동속도가 20% 감소합니다. 피해량이 20% 감소합니다.</v>
      </c>
      <c r="L33" s="4"/>
    </row>
    <row r="34" spans="1:12">
      <c r="A34" cm="1">
        <f t="array" ref="A34">_xlfn.IFS(ItemTable[[#This Row],[GradeType]]="Hp",IF(D33=ItemTable[[#This Row],[GradeType]],A33+1,10),
ItemTable[[#This Row],[GradeType]]="Gold",IF(D33=ItemTable[[#This Row],[GradeType]],A33+1,20),
ItemTable[[#This Row],[GradeType]]="Weapon",IF(D33=ItemTable[[#This Row],[GradeType]],A33+1,1000),
ItemTable[[#This Row],[GradeType]]="Normal",IF(D33=ItemTable[[#This Row],[GradeType]],A33+1,2000),
ItemTable[[#This Row],[GradeType]]="Rare",IF(D33=ItemTable[[#This Row],[GradeType]],A33+1,3000),
ItemTable[[#This Row],[GradeType]]="Cursed",IF(D33=ItemTable[[#This Row],[GradeType]],A33+1,4000))</f>
        <v>4002</v>
      </c>
      <c r="B34">
        <f>ItemTable[[#This Row],[Index]]+10000</f>
        <v>14002</v>
      </c>
      <c r="C34">
        <f>ItemTable[[#This Row],[Index]]+20000</f>
        <v>24002</v>
      </c>
      <c r="D34" t="s">
        <v>30</v>
      </c>
      <c r="E34">
        <v>1</v>
      </c>
      <c r="F34">
        <f>INDEX([1]!아이템가격[#Data],MATCH(MID(ItemTable[[#Headers],[CostHp]],5,10),[1]!아이템가격[재화],0),MATCH(ItemTable[[#This Row],[GradeType]],[1]!아이템가격[#Headers],0))
*ItemTable[[#This Row],[Value]]</f>
        <v>2</v>
      </c>
      <c r="G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4" cm="1">
        <f t="array" ref="H34">_xlfn.IFS(OR(ItemTable[[#This Row],[GradeType]]="Hp",ItemTable[[#This Row],[GradeType]]="Gold"),0,
TRUE,5000+ItemTable[[#This Row],[Index]])</f>
        <v>9002</v>
      </c>
      <c r="J34" s="3" t="str">
        <f>INDEX([1]!StringTable[LocaleKR],MATCH(ItemTable[[#This Row],[Name]],[1]!StringTable[Index],0))</f>
        <v>나자렛의 몽키스패너</v>
      </c>
      <c r="K34" s="3" t="str">
        <f>INDEX([1]!StringTable[LocaleKR],MATCH(ItemTable[[#This Row],[Desc]],[1]!StringTable[Index],0))</f>
        <v>차징 속도가 40% 느려집니다. 대신 공을 튕겨내는 속도가 30% 상승합니다.</v>
      </c>
      <c r="L34" s="4"/>
    </row>
    <row r="35" spans="1:12">
      <c r="A35" cm="1">
        <f t="array" ref="A35">_xlfn.IFS(ItemTable[[#This Row],[GradeType]]="Hp",IF(D34=ItemTable[[#This Row],[GradeType]],A34+1,10),
ItemTable[[#This Row],[GradeType]]="Gold",IF(D34=ItemTable[[#This Row],[GradeType]],A34+1,20),
ItemTable[[#This Row],[GradeType]]="Weapon",IF(D34=ItemTable[[#This Row],[GradeType]],A34+1,1000),
ItemTable[[#This Row],[GradeType]]="Normal",IF(D34=ItemTable[[#This Row],[GradeType]],A34+1,2000),
ItemTable[[#This Row],[GradeType]]="Rare",IF(D34=ItemTable[[#This Row],[GradeType]],A34+1,3000),
ItemTable[[#This Row],[GradeType]]="Cursed",IF(D34=ItemTable[[#This Row],[GradeType]],A34+1,4000))</f>
        <v>4003</v>
      </c>
      <c r="B35">
        <f>ItemTable[[#This Row],[Index]]+10000</f>
        <v>14003</v>
      </c>
      <c r="C35">
        <f>ItemTable[[#This Row],[Index]]+20000</f>
        <v>24003</v>
      </c>
      <c r="D35" t="s">
        <v>30</v>
      </c>
      <c r="E35">
        <v>1</v>
      </c>
      <c r="F35">
        <f>INDEX([1]!아이템가격[#Data],MATCH(MID(ItemTable[[#Headers],[CostHp]],5,10),[1]!아이템가격[재화],0),MATCH(ItemTable[[#This Row],[GradeType]],[1]!아이템가격[#Headers],0))
*ItemTable[[#This Row],[Value]]</f>
        <v>2</v>
      </c>
      <c r="G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5" cm="1">
        <f t="array" ref="H35">_xlfn.IFS(OR(ItemTable[[#This Row],[GradeType]]="Hp",ItemTable[[#This Row],[GradeType]]="Gold"),0,
TRUE,5000+ItemTable[[#This Row],[Index]])</f>
        <v>9003</v>
      </c>
      <c r="J35" s="3" t="str">
        <f>INDEX([1]!StringTable[LocaleKR],MATCH(ItemTable[[#This Row],[Name]],[1]!StringTable[Index],0))</f>
        <v>저주받은 갑옷</v>
      </c>
      <c r="K35" s="3" t="str">
        <f>INDEX([1]!StringTable[LocaleKR],MATCH(ItemTable[[#This Row],[Desc]],[1]!StringTable[Index],0))</f>
        <v>[하트]가 3개 증가, 이동속도가 40% 느려집니다.</v>
      </c>
      <c r="L35" s="4"/>
    </row>
    <row r="36" spans="1:12">
      <c r="A36" cm="1">
        <f t="array" ref="A36">_xlfn.IFS(ItemTable[[#This Row],[GradeType]]="Hp",IF(D35=ItemTable[[#This Row],[GradeType]],A35+1,10),
ItemTable[[#This Row],[GradeType]]="Gold",IF(D35=ItemTable[[#This Row],[GradeType]],A35+1,20),
ItemTable[[#This Row],[GradeType]]="Weapon",IF(D35=ItemTable[[#This Row],[GradeType]],A35+1,1000),
ItemTable[[#This Row],[GradeType]]="Normal",IF(D35=ItemTable[[#This Row],[GradeType]],A35+1,2000),
ItemTable[[#This Row],[GradeType]]="Rare",IF(D35=ItemTable[[#This Row],[GradeType]],A35+1,3000),
ItemTable[[#This Row],[GradeType]]="Cursed",IF(D35=ItemTable[[#This Row],[GradeType]],A35+1,4000))</f>
        <v>4004</v>
      </c>
      <c r="B36">
        <f>ItemTable[[#This Row],[Index]]+10000</f>
        <v>14004</v>
      </c>
      <c r="C36">
        <f>ItemTable[[#This Row],[Index]]+20000</f>
        <v>24004</v>
      </c>
      <c r="D36" t="s">
        <v>30</v>
      </c>
      <c r="E36">
        <v>1</v>
      </c>
      <c r="F36">
        <f>INDEX([1]!아이템가격[#Data],MATCH(MID(ItemTable[[#Headers],[CostHp]],5,10),[1]!아이템가격[재화],0),MATCH(ItemTable[[#This Row],[GradeType]],[1]!아이템가격[#Headers],0))
*ItemTable[[#This Row],[Value]]</f>
        <v>2</v>
      </c>
      <c r="G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6" cm="1">
        <f t="array" ref="H36">_xlfn.IFS(OR(ItemTable[[#This Row],[GradeType]]="Hp",ItemTable[[#This Row],[GradeType]]="Gold"),0,
TRUE,5000+ItemTable[[#This Row],[Index]])</f>
        <v>9004</v>
      </c>
      <c r="J36" s="3" t="str">
        <f>INDEX([1]!StringTable[LocaleKR],MATCH(ItemTable[[#This Row],[Name]],[1]!StringTable[Index],0))</f>
        <v>유리 대포</v>
      </c>
      <c r="K36" s="3" t="str">
        <f>INDEX([1]!StringTable[LocaleKR],MATCH(ItemTable[[#This Row],[Desc]],[1]!StringTable[Index],0))</f>
        <v>[하트]가 3개 감소, 피해량이 35% 증가합니다.</v>
      </c>
      <c r="L36" s="4"/>
    </row>
    <row r="37" spans="1:12">
      <c r="A37" cm="1">
        <f t="array" ref="A37">_xlfn.IFS(ItemTable[[#This Row],[GradeType]]="Hp",IF(D36=ItemTable[[#This Row],[GradeType]],A36+1,10),
ItemTable[[#This Row],[GradeType]]="Gold",IF(D36=ItemTable[[#This Row],[GradeType]],A36+1,20),
ItemTable[[#This Row],[GradeType]]="Weapon",IF(D36=ItemTable[[#This Row],[GradeType]],A36+1,1000),
ItemTable[[#This Row],[GradeType]]="Normal",IF(D36=ItemTable[[#This Row],[GradeType]],A36+1,2000),
ItemTable[[#This Row],[GradeType]]="Rare",IF(D36=ItemTable[[#This Row],[GradeType]],A36+1,3000),
ItemTable[[#This Row],[GradeType]]="Cursed",IF(D36=ItemTable[[#This Row],[GradeType]],A36+1,4000))</f>
        <v>4005</v>
      </c>
      <c r="B37">
        <f>ItemTable[[#This Row],[Index]]+10000</f>
        <v>14005</v>
      </c>
      <c r="C37">
        <f>ItemTable[[#This Row],[Index]]+20000</f>
        <v>24005</v>
      </c>
      <c r="D37" t="s">
        <v>30</v>
      </c>
      <c r="E37">
        <v>1</v>
      </c>
      <c r="F37">
        <f>INDEX([1]!아이템가격[#Data],MATCH(MID(ItemTable[[#Headers],[CostHp]],5,10),[1]!아이템가격[재화],0),MATCH(ItemTable[[#This Row],[GradeType]],[1]!아이템가격[#Headers],0))
*ItemTable[[#This Row],[Value]]</f>
        <v>2</v>
      </c>
      <c r="G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7" cm="1">
        <f t="array" ref="H37">_xlfn.IFS(OR(ItemTable[[#This Row],[GradeType]]="Hp",ItemTable[[#This Row],[GradeType]]="Gold"),0,
TRUE,5000+ItemTable[[#This Row],[Index]])</f>
        <v>9005</v>
      </c>
      <c r="J37" s="3" t="str">
        <f>INDEX([1]!StringTable[LocaleKR],MATCH(ItemTable[[#This Row],[Name]],[1]!StringTable[Index],0))</f>
        <v>청개구리 총</v>
      </c>
      <c r="K37" s="3" t="str">
        <f>INDEX([1]!StringTable[LocaleKR],MATCH(ItemTable[[#This Row],[Desc]],[1]!StringTable[Index],0))</f>
        <v>공격을 반대로 합니다. 대신 피해량이 25% 증가합니다.</v>
      </c>
      <c r="L37" s="4"/>
    </row>
    <row r="38" spans="1:12">
      <c r="A38" cm="1">
        <f t="array" ref="A38">_xlfn.IFS(ItemTable[[#This Row],[GradeType]]="Hp",IF(D37=ItemTable[[#This Row],[GradeType]],A37+1,10),
ItemTable[[#This Row],[GradeType]]="Gold",IF(D37=ItemTable[[#This Row],[GradeType]],A37+1,20),
ItemTable[[#This Row],[GradeType]]="Weapon",IF(D37=ItemTable[[#This Row],[GradeType]],A37+1,1000),
ItemTable[[#This Row],[GradeType]]="Normal",IF(D37=ItemTable[[#This Row],[GradeType]],A37+1,2000),
ItemTable[[#This Row],[GradeType]]="Rare",IF(D37=ItemTable[[#This Row],[GradeType]],A37+1,3000),
ItemTable[[#This Row],[GradeType]]="Cursed",IF(D37=ItemTable[[#This Row],[GradeType]],A37+1,4000))</f>
        <v>4006</v>
      </c>
      <c r="B38">
        <f>ItemTable[[#This Row],[Index]]+10000</f>
        <v>14006</v>
      </c>
      <c r="C38">
        <f>ItemTable[[#This Row],[Index]]+20000</f>
        <v>24006</v>
      </c>
      <c r="D38" t="s">
        <v>30</v>
      </c>
      <c r="E38">
        <v>1</v>
      </c>
      <c r="F38">
        <f>INDEX([1]!아이템가격[#Data],MATCH(MID(ItemTable[[#Headers],[CostHp]],5,10),[1]!아이템가격[재화],0),MATCH(ItemTable[[#This Row],[GradeType]],[1]!아이템가격[#Headers],0))
*ItemTable[[#This Row],[Value]]</f>
        <v>2</v>
      </c>
      <c r="G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8" cm="1">
        <f t="array" ref="H38">_xlfn.IFS(OR(ItemTable[[#This Row],[GradeType]]="Hp",ItemTable[[#This Row],[GradeType]]="Gold"),0,
TRUE,5000+ItemTable[[#This Row],[Index]])</f>
        <v>9006</v>
      </c>
      <c r="J38" s="3" t="str">
        <f>INDEX([1]!StringTable[LocaleKR],MATCH(ItemTable[[#This Row],[Name]],[1]!StringTable[Index],0))</f>
        <v>불운의 황금상</v>
      </c>
      <c r="K38" s="3" t="str">
        <f>INDEX([1]!StringTable[LocaleKR],MATCH(ItemTable[[#This Row],[Desc]],[1]!StringTable[Index],0))</f>
        <v>더 이상 골드를 획득할 수 없습니다. 데미지가 30% 상승합니다.</v>
      </c>
      <c r="L38" s="4" t="s">
        <v>31</v>
      </c>
    </row>
    <row r="39" spans="1:12">
      <c r="A39" cm="1">
        <f t="array" ref="A39">_xlfn.IFS(ItemTable[[#This Row],[GradeType]]="Hp",IF(D38=ItemTable[[#This Row],[GradeType]],A38+1,10),
ItemTable[[#This Row],[GradeType]]="Gold",IF(D38=ItemTable[[#This Row],[GradeType]],A38+1,20),
ItemTable[[#This Row],[GradeType]]="Weapon",IF(D38=ItemTable[[#This Row],[GradeType]],A38+1,1000),
ItemTable[[#This Row],[GradeType]]="Normal",IF(D38=ItemTable[[#This Row],[GradeType]],A38+1,2000),
ItemTable[[#This Row],[GradeType]]="Rare",IF(D38=ItemTable[[#This Row],[GradeType]],A38+1,3000),
ItemTable[[#This Row],[GradeType]]="Cursed",IF(D38=ItemTable[[#This Row],[GradeType]],A38+1,4000))</f>
        <v>4007</v>
      </c>
      <c r="B39">
        <f>ItemTable[[#This Row],[Index]]+10000</f>
        <v>14007</v>
      </c>
      <c r="C39">
        <f>ItemTable[[#This Row],[Index]]+20000</f>
        <v>24007</v>
      </c>
      <c r="D39" t="s">
        <v>30</v>
      </c>
      <c r="E39">
        <v>1</v>
      </c>
      <c r="F39">
        <f>INDEX([1]!아이템가격[#Data],MATCH(MID(ItemTable[[#Headers],[CostHp]],5,10),[1]!아이템가격[재화],0),MATCH(ItemTable[[#This Row],[GradeType]],[1]!아이템가격[#Headers],0))
*ItemTable[[#This Row],[Value]]</f>
        <v>2</v>
      </c>
      <c r="G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9" cm="1">
        <f t="array" ref="H39">_xlfn.IFS(OR(ItemTable[[#This Row],[GradeType]]="Hp",ItemTable[[#This Row],[GradeType]]="Gold"),0,
TRUE,5000+ItemTable[[#This Row],[Index]])</f>
        <v>9007</v>
      </c>
      <c r="J39" s="3" t="str">
        <f>INDEX([1]!StringTable[LocaleKR],MATCH(ItemTable[[#This Row],[Name]],[1]!StringTable[Index],0))</f>
        <v>저주받은 테니스채</v>
      </c>
      <c r="K39" s="3" t="str">
        <f>INDEX([1]!StringTable[LocaleKR],MATCH(ItemTable[[#This Row],[Desc]],[1]!StringTable[Index],0))</f>
        <v>공 던지기 개수 3개 감소. 직접 공격 데미지가 450% 상승합니다.</v>
      </c>
      <c r="L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2023-04-09T06:49:15Z</dcterms:created>
  <dcterms:modified xsi:type="dcterms:W3CDTF">2023-04-09T06:49:16Z</dcterms:modified>
</cp:coreProperties>
</file>