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ItemEffectGame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 a="1"/>
  <c r="F51" i="1" a="1"/>
  <c r="F47" i="1" a="1"/>
  <c r="F43" i="1" a="1"/>
  <c r="F52" i="1" a="1"/>
  <c r="F48" i="1" a="1"/>
  <c r="F44" i="1" a="1"/>
  <c r="F40" i="1" a="1"/>
  <c r="F36" i="1" a="1"/>
  <c r="F32" i="1" a="1"/>
  <c r="F53" i="1" a="1"/>
  <c r="F49" i="1" a="1"/>
  <c r="F45" i="1" a="1"/>
  <c r="F41" i="1" a="1"/>
  <c r="F37" i="1" a="1"/>
  <c r="F33" i="1" a="1"/>
  <c r="F29" i="1" a="1"/>
  <c r="F54" i="1" a="1"/>
  <c r="F50" i="1" a="1"/>
  <c r="F46" i="1" a="1"/>
  <c r="F42" i="1" a="1"/>
  <c r="F38" i="1" a="1"/>
  <c r="F34" i="1" a="1"/>
  <c r="F30" i="1" a="1"/>
  <c r="F26" i="1" a="1"/>
  <c r="F31" i="1" a="1"/>
  <c r="F28" i="1" a="1"/>
  <c r="F22" i="1" a="1"/>
  <c r="F18" i="1" a="1"/>
  <c r="F14" i="1" a="1"/>
  <c r="F10" i="1" a="1"/>
  <c r="F6" i="1" a="1"/>
  <c r="F7" i="1" a="1"/>
  <c r="F35" i="1" a="1"/>
  <c r="F27" i="1" a="1"/>
  <c r="F25" i="1" a="1"/>
  <c r="F24" i="1" a="1"/>
  <c r="F23" i="1" a="1"/>
  <c r="F19" i="1" a="1"/>
  <c r="F15" i="1" a="1"/>
  <c r="F11" i="1" a="1"/>
  <c r="F39" i="1" a="1"/>
  <c r="F20" i="1" a="1"/>
  <c r="F16" i="1" a="1"/>
  <c r="F12" i="1" a="1"/>
  <c r="F8" i="1" a="1"/>
  <c r="F4" i="1" a="1"/>
  <c r="F3" i="1" a="1"/>
  <c r="F21" i="1" a="1"/>
  <c r="F17" i="1" a="1"/>
  <c r="F13" i="1" a="1"/>
  <c r="F9" i="1" a="1"/>
  <c r="F5" i="1" a="1"/>
  <c r="J3" i="1" a="1"/>
  <c r="J3" i="1" l="1"/>
  <c r="F5" i="1"/>
  <c r="F9" i="1"/>
  <c r="F13" i="1"/>
  <c r="F17" i="1"/>
  <c r="F21" i="1"/>
  <c r="F3" i="1"/>
  <c r="F4" i="1"/>
  <c r="F8" i="1"/>
  <c r="F12" i="1"/>
  <c r="F16" i="1"/>
  <c r="F20" i="1"/>
  <c r="F39" i="1"/>
  <c r="F11" i="1"/>
  <c r="F15" i="1"/>
  <c r="F19" i="1"/>
  <c r="F23" i="1"/>
  <c r="F24" i="1"/>
  <c r="F25" i="1"/>
  <c r="F27" i="1"/>
  <c r="F35" i="1"/>
  <c r="F7" i="1"/>
  <c r="F6" i="1"/>
  <c r="F10" i="1"/>
  <c r="F14" i="1"/>
  <c r="F18" i="1"/>
  <c r="F22" i="1"/>
  <c r="F28" i="1"/>
  <c r="F31" i="1"/>
  <c r="F26" i="1"/>
  <c r="F30" i="1"/>
  <c r="F34" i="1"/>
  <c r="F38" i="1"/>
  <c r="F42" i="1"/>
  <c r="F46" i="1"/>
  <c r="F50" i="1"/>
  <c r="F54" i="1"/>
  <c r="F29" i="1"/>
  <c r="F33" i="1"/>
  <c r="F37" i="1"/>
  <c r="F41" i="1"/>
  <c r="F45" i="1"/>
  <c r="F49" i="1"/>
  <c r="F53" i="1"/>
  <c r="F32" i="1"/>
  <c r="F36" i="1"/>
  <c r="F40" i="1"/>
  <c r="F44" i="1"/>
  <c r="F48" i="1"/>
  <c r="F52" i="1"/>
  <c r="F43" i="1"/>
  <c r="F47" i="1"/>
  <c r="F51" i="1"/>
  <c r="F55" i="1"/>
  <c r="D3" i="1" a="1"/>
  <c r="D3" i="1" l="1"/>
  <c r="J4" i="1" a="1"/>
  <c r="J4" i="1" l="1"/>
  <c r="M3" i="1"/>
  <c r="O3" i="1" s="1"/>
  <c r="L3" i="1" s="1"/>
  <c r="N3" i="1"/>
  <c r="P3" i="1" s="1"/>
  <c r="D4" i="1" a="1"/>
  <c r="D4" i="1" l="1"/>
  <c r="J5" i="1" a="1"/>
  <c r="J5" i="1" l="1"/>
  <c r="N4" i="1"/>
  <c r="P4" i="1" s="1"/>
  <c r="M4" i="1"/>
  <c r="O4" i="1" s="1"/>
  <c r="L4" i="1" s="1"/>
  <c r="D5" i="1" a="1"/>
  <c r="D5" i="1" l="1"/>
  <c r="J6" i="1" a="1"/>
  <c r="J6" i="1" l="1"/>
  <c r="M5" i="1"/>
  <c r="O5" i="1" s="1"/>
  <c r="L5" i="1" s="1"/>
  <c r="N5" i="1"/>
  <c r="P5" i="1" s="1"/>
  <c r="D6" i="1" a="1"/>
  <c r="D6" i="1" l="1"/>
  <c r="J7" i="1" a="1"/>
  <c r="J7" i="1" l="1"/>
  <c r="N6" i="1"/>
  <c r="P6" i="1" s="1"/>
  <c r="M6" i="1"/>
  <c r="O6" i="1" s="1"/>
  <c r="L6" i="1" s="1"/>
  <c r="D7" i="1" a="1"/>
  <c r="D7" i="1" l="1"/>
  <c r="J8" i="1" a="1"/>
  <c r="J8" i="1" l="1"/>
  <c r="M7" i="1"/>
  <c r="O7" i="1" s="1"/>
  <c r="L7" i="1" s="1"/>
  <c r="N7" i="1"/>
  <c r="P7" i="1" s="1"/>
  <c r="D8" i="1" a="1"/>
  <c r="D8" i="1" l="1"/>
  <c r="J9" i="1" a="1"/>
  <c r="J9" i="1" l="1"/>
  <c r="N8" i="1"/>
  <c r="P8" i="1" s="1"/>
  <c r="M8" i="1"/>
  <c r="O8" i="1" s="1"/>
  <c r="L8" i="1" s="1"/>
  <c r="D9" i="1" a="1"/>
  <c r="D9" i="1" l="1"/>
  <c r="J10" i="1" a="1"/>
  <c r="J10" i="1" l="1"/>
  <c r="N9" i="1"/>
  <c r="P9" i="1" s="1"/>
  <c r="M9" i="1"/>
  <c r="O9" i="1" s="1"/>
  <c r="L9" i="1" s="1"/>
  <c r="D10" i="1" a="1"/>
  <c r="D10" i="1" l="1"/>
  <c r="J11" i="1" a="1"/>
  <c r="J11" i="1" l="1"/>
  <c r="N10" i="1"/>
  <c r="P10" i="1" s="1"/>
  <c r="M10" i="1"/>
  <c r="O10" i="1" s="1"/>
  <c r="L10" i="1" s="1"/>
  <c r="D11" i="1" a="1"/>
  <c r="D11" i="1" l="1"/>
  <c r="J12" i="1" a="1"/>
  <c r="J12" i="1" l="1"/>
  <c r="M11" i="1"/>
  <c r="O11" i="1" s="1"/>
  <c r="L11" i="1" s="1"/>
  <c r="N11" i="1"/>
  <c r="P11" i="1" s="1"/>
  <c r="D12" i="1" a="1"/>
  <c r="D12" i="1" l="1"/>
  <c r="J13" i="1" a="1"/>
  <c r="J13" i="1" l="1"/>
  <c r="N12" i="1"/>
  <c r="P12" i="1" s="1"/>
  <c r="M12" i="1"/>
  <c r="O12" i="1" s="1"/>
  <c r="L12" i="1" s="1"/>
  <c r="D13" i="1" a="1"/>
  <c r="D13" i="1" l="1"/>
  <c r="J14" i="1" a="1"/>
  <c r="J14" i="1" l="1"/>
  <c r="N13" i="1"/>
  <c r="P13" i="1" s="1"/>
  <c r="M13" i="1"/>
  <c r="O13" i="1" s="1"/>
  <c r="L13" i="1" s="1"/>
  <c r="D14" i="1" a="1"/>
  <c r="D14" i="1" l="1"/>
  <c r="J15" i="1" a="1"/>
  <c r="J15" i="1" l="1"/>
  <c r="N14" i="1"/>
  <c r="P14" i="1" s="1"/>
  <c r="M14" i="1"/>
  <c r="O14" i="1" s="1"/>
  <c r="L14" i="1" s="1"/>
  <c r="D15" i="1" a="1"/>
  <c r="D15" i="1" l="1"/>
  <c r="J16" i="1" a="1"/>
  <c r="J16" i="1" l="1"/>
  <c r="M15" i="1"/>
  <c r="O15" i="1" s="1"/>
  <c r="L15" i="1" s="1"/>
  <c r="N15" i="1"/>
  <c r="P15" i="1" s="1"/>
  <c r="D16" i="1" a="1"/>
  <c r="D16" i="1" l="1"/>
  <c r="J17" i="1" a="1"/>
  <c r="J17" i="1" l="1"/>
  <c r="N16" i="1"/>
  <c r="P16" i="1" s="1"/>
  <c r="M16" i="1"/>
  <c r="O16" i="1" s="1"/>
  <c r="L16" i="1" s="1"/>
  <c r="D17" i="1" a="1"/>
  <c r="D17" i="1" l="1"/>
  <c r="J18" i="1" a="1"/>
  <c r="J18" i="1" l="1"/>
  <c r="N17" i="1"/>
  <c r="P17" i="1" s="1"/>
  <c r="M17" i="1"/>
  <c r="O17" i="1" s="1"/>
  <c r="L17" i="1" s="1"/>
  <c r="D18" i="1" a="1"/>
  <c r="D18" i="1" l="1"/>
  <c r="J19" i="1" a="1"/>
  <c r="J19" i="1" l="1"/>
  <c r="N18" i="1"/>
  <c r="P18" i="1" s="1"/>
  <c r="M18" i="1"/>
  <c r="O18" i="1" s="1"/>
  <c r="L18" i="1" s="1"/>
  <c r="D19" i="1" a="1"/>
  <c r="D19" i="1" l="1"/>
  <c r="J20" i="1" a="1"/>
  <c r="J20" i="1" l="1"/>
  <c r="M19" i="1"/>
  <c r="O19" i="1" s="1"/>
  <c r="L19" i="1" s="1"/>
  <c r="N19" i="1"/>
  <c r="P19" i="1" s="1"/>
  <c r="D20" i="1" a="1"/>
  <c r="D20" i="1" l="1"/>
  <c r="J21" i="1" a="1"/>
  <c r="J21" i="1" l="1"/>
  <c r="N20" i="1"/>
  <c r="P20" i="1" s="1"/>
  <c r="M20" i="1"/>
  <c r="O20" i="1" s="1"/>
  <c r="L20" i="1" s="1"/>
  <c r="D21" i="1" a="1"/>
  <c r="D21" i="1" l="1"/>
  <c r="J22" i="1" a="1"/>
  <c r="J22" i="1" l="1"/>
  <c r="N21" i="1"/>
  <c r="P21" i="1" s="1"/>
  <c r="M21" i="1"/>
  <c r="O21" i="1" s="1"/>
  <c r="L21" i="1" s="1"/>
  <c r="D22" i="1" a="1"/>
  <c r="D22" i="1" l="1"/>
  <c r="J23" i="1" a="1"/>
  <c r="J23" i="1" l="1"/>
  <c r="N22" i="1"/>
  <c r="P22" i="1" s="1"/>
  <c r="M22" i="1"/>
  <c r="O22" i="1" s="1"/>
  <c r="L22" i="1" s="1"/>
  <c r="D23" i="1" a="1"/>
  <c r="D23" i="1" l="1"/>
  <c r="J24" i="1" a="1"/>
  <c r="J24" i="1" l="1"/>
  <c r="M23" i="1"/>
  <c r="O23" i="1" s="1"/>
  <c r="L23" i="1" s="1"/>
  <c r="N23" i="1"/>
  <c r="P23" i="1" s="1"/>
  <c r="D24" i="1" a="1"/>
  <c r="D24" i="1" l="1"/>
  <c r="J25" i="1" a="1"/>
  <c r="J25" i="1" l="1"/>
  <c r="N24" i="1"/>
  <c r="P24" i="1" s="1"/>
  <c r="M24" i="1"/>
  <c r="O24" i="1" s="1"/>
  <c r="L24" i="1" s="1"/>
  <c r="D25" i="1" a="1"/>
  <c r="D25" i="1" l="1"/>
  <c r="J26" i="1" a="1"/>
  <c r="J26" i="1" l="1"/>
  <c r="N25" i="1"/>
  <c r="P25" i="1" s="1"/>
  <c r="M25" i="1"/>
  <c r="O25" i="1" s="1"/>
  <c r="L25" i="1" s="1"/>
  <c r="D26" i="1" a="1"/>
  <c r="D26" i="1" l="1"/>
  <c r="J27" i="1" a="1"/>
  <c r="J27" i="1" l="1"/>
  <c r="N26" i="1"/>
  <c r="P26" i="1" s="1"/>
  <c r="M26" i="1"/>
  <c r="O26" i="1" s="1"/>
  <c r="L26" i="1" s="1"/>
  <c r="D27" i="1" a="1"/>
  <c r="D27" i="1" l="1"/>
  <c r="J28" i="1" a="1"/>
  <c r="J28" i="1" l="1"/>
  <c r="N27" i="1"/>
  <c r="P27" i="1" s="1"/>
  <c r="M27" i="1"/>
  <c r="O27" i="1" s="1"/>
  <c r="L27" i="1" s="1"/>
  <c r="D28" i="1" a="1"/>
  <c r="D28" i="1" l="1"/>
  <c r="J29" i="1" a="1"/>
  <c r="J29" i="1" l="1"/>
  <c r="N28" i="1"/>
  <c r="P28" i="1" s="1"/>
  <c r="M28" i="1"/>
  <c r="O28" i="1" s="1"/>
  <c r="L28" i="1" s="1"/>
  <c r="D29" i="1" a="1"/>
  <c r="D29" i="1" l="1"/>
  <c r="J30" i="1" a="1"/>
  <c r="J30" i="1" l="1"/>
  <c r="M29" i="1"/>
  <c r="O29" i="1" s="1"/>
  <c r="L29" i="1" s="1"/>
  <c r="N29" i="1"/>
  <c r="P29" i="1" s="1"/>
  <c r="D30" i="1" a="1"/>
  <c r="D30" i="1" l="1"/>
  <c r="J31" i="1" a="1"/>
  <c r="J31" i="1" l="1"/>
  <c r="M30" i="1"/>
  <c r="O30" i="1" s="1"/>
  <c r="L30" i="1" s="1"/>
  <c r="N30" i="1"/>
  <c r="P30" i="1" s="1"/>
  <c r="D31" i="1" a="1"/>
  <c r="D31" i="1" l="1"/>
  <c r="J32" i="1" a="1"/>
  <c r="J32" i="1" l="1"/>
  <c r="N31" i="1"/>
  <c r="P31" i="1" s="1"/>
  <c r="M31" i="1"/>
  <c r="O31" i="1" s="1"/>
  <c r="L31" i="1" s="1"/>
  <c r="D32" i="1" a="1"/>
  <c r="D32" i="1" l="1"/>
  <c r="J33" i="1" a="1"/>
  <c r="J33" i="1" l="1"/>
  <c r="N32" i="1"/>
  <c r="P32" i="1" s="1"/>
  <c r="M32" i="1"/>
  <c r="O32" i="1" s="1"/>
  <c r="L32" i="1" s="1"/>
  <c r="D33" i="1" a="1"/>
  <c r="D33" i="1" l="1"/>
  <c r="J34" i="1" a="1"/>
  <c r="J34" i="1" l="1"/>
  <c r="M33" i="1"/>
  <c r="O33" i="1" s="1"/>
  <c r="L33" i="1" s="1"/>
  <c r="N33" i="1"/>
  <c r="P33" i="1" s="1"/>
  <c r="D34" i="1" a="1"/>
  <c r="D34" i="1" l="1"/>
  <c r="J35" i="1" a="1"/>
  <c r="J35" i="1" l="1"/>
  <c r="N34" i="1"/>
  <c r="P34" i="1" s="1"/>
  <c r="M34" i="1"/>
  <c r="O34" i="1" s="1"/>
  <c r="L34" i="1" s="1"/>
  <c r="D35" i="1" a="1"/>
  <c r="D35" i="1" l="1"/>
  <c r="J36" i="1" a="1"/>
  <c r="J36" i="1" l="1"/>
  <c r="N35" i="1"/>
  <c r="P35" i="1" s="1"/>
  <c r="M35" i="1"/>
  <c r="O35" i="1" s="1"/>
  <c r="L35" i="1" s="1"/>
  <c r="D36" i="1" a="1"/>
  <c r="D36" i="1" l="1"/>
  <c r="J37" i="1" a="1"/>
  <c r="J37" i="1" l="1"/>
  <c r="N36" i="1"/>
  <c r="P36" i="1" s="1"/>
  <c r="M36" i="1"/>
  <c r="O36" i="1" s="1"/>
  <c r="L36" i="1" s="1"/>
  <c r="D37" i="1" a="1"/>
  <c r="D37" i="1" l="1"/>
  <c r="J38" i="1" a="1"/>
  <c r="J38" i="1" l="1"/>
  <c r="M37" i="1"/>
  <c r="O37" i="1" s="1"/>
  <c r="L37" i="1" s="1"/>
  <c r="N37" i="1"/>
  <c r="P37" i="1" s="1"/>
  <c r="D38" i="1" a="1"/>
  <c r="D38" i="1" l="1"/>
  <c r="J39" i="1" a="1"/>
  <c r="J39" i="1" l="1"/>
  <c r="N38" i="1"/>
  <c r="P38" i="1" s="1"/>
  <c r="M38" i="1"/>
  <c r="O38" i="1" s="1"/>
  <c r="L38" i="1" s="1"/>
  <c r="D39" i="1" a="1"/>
  <c r="D39" i="1" l="1"/>
  <c r="J40" i="1" a="1"/>
  <c r="J40" i="1" l="1"/>
  <c r="N39" i="1"/>
  <c r="P39" i="1" s="1"/>
  <c r="M39" i="1"/>
  <c r="O39" i="1" s="1"/>
  <c r="L39" i="1" s="1"/>
  <c r="D40" i="1" a="1"/>
  <c r="D40" i="1" l="1"/>
  <c r="J41" i="1" a="1"/>
  <c r="J41" i="1" l="1"/>
  <c r="N40" i="1"/>
  <c r="P40" i="1" s="1"/>
  <c r="M40" i="1"/>
  <c r="O40" i="1" s="1"/>
  <c r="L40" i="1" s="1"/>
  <c r="D41" i="1" a="1"/>
  <c r="D41" i="1" l="1"/>
  <c r="J42" i="1" a="1"/>
  <c r="J42" i="1" l="1"/>
  <c r="M41" i="1"/>
  <c r="O41" i="1" s="1"/>
  <c r="L41" i="1" s="1"/>
  <c r="N41" i="1"/>
  <c r="P41" i="1" s="1"/>
  <c r="D42" i="1" a="1"/>
  <c r="D42" i="1" l="1"/>
  <c r="J43" i="1" a="1"/>
  <c r="J43" i="1" l="1"/>
  <c r="N42" i="1"/>
  <c r="P42" i="1" s="1"/>
  <c r="M42" i="1"/>
  <c r="O42" i="1" s="1"/>
  <c r="L42" i="1" s="1"/>
  <c r="D43" i="1" a="1"/>
  <c r="D43" i="1" l="1"/>
  <c r="J44" i="1" a="1"/>
  <c r="J44" i="1" l="1"/>
  <c r="N43" i="1"/>
  <c r="P43" i="1" s="1"/>
  <c r="M43" i="1"/>
  <c r="O43" i="1" s="1"/>
  <c r="L43" i="1" s="1"/>
  <c r="D44" i="1" a="1"/>
  <c r="D44" i="1" l="1"/>
  <c r="J45" i="1" a="1"/>
  <c r="J45" i="1" l="1"/>
  <c r="M44" i="1"/>
  <c r="O44" i="1" s="1"/>
  <c r="L44" i="1" s="1"/>
  <c r="N44" i="1"/>
  <c r="P44" i="1" s="1"/>
  <c r="D45" i="1" a="1"/>
  <c r="D45" i="1" l="1"/>
  <c r="J46" i="1" a="1"/>
  <c r="J46" i="1" l="1"/>
  <c r="N45" i="1"/>
  <c r="P45" i="1" s="1"/>
  <c r="M45" i="1"/>
  <c r="O45" i="1" s="1"/>
  <c r="L45" i="1" s="1"/>
  <c r="D46" i="1" a="1"/>
  <c r="D46" i="1" l="1"/>
  <c r="J47" i="1" a="1"/>
  <c r="J47" i="1" l="1"/>
  <c r="N46" i="1"/>
  <c r="P46" i="1" s="1"/>
  <c r="M46" i="1"/>
  <c r="O46" i="1" s="1"/>
  <c r="L46" i="1" s="1"/>
  <c r="D47" i="1" a="1"/>
  <c r="D47" i="1" l="1"/>
  <c r="J48" i="1" a="1"/>
  <c r="J48" i="1" l="1"/>
  <c r="N47" i="1"/>
  <c r="P47" i="1" s="1"/>
  <c r="M47" i="1"/>
  <c r="O47" i="1" s="1"/>
  <c r="L47" i="1" s="1"/>
  <c r="D48" i="1" a="1"/>
  <c r="D48" i="1" l="1"/>
  <c r="J49" i="1" a="1"/>
  <c r="J49" i="1" l="1"/>
  <c r="M48" i="1"/>
  <c r="O48" i="1" s="1"/>
  <c r="L48" i="1" s="1"/>
  <c r="N48" i="1"/>
  <c r="P48" i="1" s="1"/>
  <c r="D49" i="1" a="1"/>
  <c r="D49" i="1" l="1"/>
  <c r="J50" i="1" a="1"/>
  <c r="J50" i="1" l="1"/>
  <c r="N49" i="1"/>
  <c r="P49" i="1" s="1"/>
  <c r="M49" i="1"/>
  <c r="O49" i="1" s="1"/>
  <c r="L49" i="1" s="1"/>
  <c r="D50" i="1" a="1"/>
  <c r="D50" i="1" l="1"/>
  <c r="J51" i="1" a="1"/>
  <c r="J51" i="1" l="1"/>
  <c r="N50" i="1"/>
  <c r="P50" i="1" s="1"/>
  <c r="M50" i="1"/>
  <c r="O50" i="1" s="1"/>
  <c r="L50" i="1" s="1"/>
  <c r="D51" i="1" a="1"/>
  <c r="D51" i="1" l="1"/>
  <c r="J52" i="1" a="1"/>
  <c r="J52" i="1" l="1"/>
  <c r="N51" i="1"/>
  <c r="P51" i="1" s="1"/>
  <c r="M51" i="1"/>
  <c r="O51" i="1" s="1"/>
  <c r="L51" i="1" s="1"/>
  <c r="D52" i="1" a="1"/>
  <c r="D52" i="1" l="1"/>
  <c r="J53" i="1" a="1"/>
  <c r="J53" i="1" l="1"/>
  <c r="M52" i="1"/>
  <c r="O52" i="1" s="1"/>
  <c r="L52" i="1" s="1"/>
  <c r="N52" i="1"/>
  <c r="P52" i="1" s="1"/>
  <c r="D53" i="1" a="1"/>
  <c r="D53" i="1" l="1"/>
  <c r="J54" i="1" a="1"/>
  <c r="J54" i="1" l="1"/>
  <c r="N53" i="1"/>
  <c r="P53" i="1" s="1"/>
  <c r="M53" i="1"/>
  <c r="O53" i="1" s="1"/>
  <c r="L53" i="1" s="1"/>
  <c r="D54" i="1" a="1"/>
  <c r="D54" i="1" l="1"/>
  <c r="J55" i="1" a="1"/>
  <c r="J55" i="1" l="1"/>
  <c r="N54" i="1"/>
  <c r="P54" i="1" s="1"/>
  <c r="M54" i="1"/>
  <c r="O54" i="1" s="1"/>
  <c r="L54" i="1" s="1"/>
  <c r="D55" i="1" a="1"/>
  <c r="D55" i="1" l="1"/>
  <c r="N55" i="1" l="1"/>
  <c r="P55" i="1" s="1"/>
  <c r="M55" i="1"/>
  <c r="O55" i="1" s="1"/>
  <c r="L55" i="1" s="1"/>
</calcChain>
</file>

<file path=xl/sharedStrings.xml><?xml version="1.0" encoding="utf-8"?>
<sst xmlns="http://schemas.openxmlformats.org/spreadsheetml/2006/main" count="369" uniqueCount="118">
  <si>
    <t>#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</si>
  <si>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</si>
  <si>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</si>
  <si>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</si>
  <si>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enum</t>
    <phoneticPr fontId="1" type="noConversion"/>
  </si>
  <si>
    <t>#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</si>
  <si>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</si>
  <si>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</si>
  <si>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</si>
  <si>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</si>
  <si>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</si>
  <si>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</si>
  <si>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</si>
  <si>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</si>
  <si>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</si>
  <si>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#인덱스 수식용</t>
    <phoneticPr fontId="1" type="noConversion"/>
  </si>
  <si>
    <t>#패러디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</si>
  <si>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</si>
  <si>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</si>
  <si>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</si>
  <si>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</si>
  <si>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</si>
  <si>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</si>
  <si>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뾱뾱 슬리퍼</t>
  </si>
  <si>
    <t>Weapon</t>
    <phoneticPr fontId="1" type="noConversion"/>
  </si>
  <si>
    <t>ResourceChange</t>
  </si>
  <si>
    <t>아이템 리소스 테이블id</t>
  </si>
  <si>
    <t>None</t>
  </si>
  <si>
    <t>Equip</t>
  </si>
  <si>
    <t>무지개빛 총공격</t>
  </si>
  <si>
    <t>Weapon</t>
    <phoneticPr fontId="1" type="noConversion"/>
  </si>
  <si>
    <t>롤 - 룰루 맞죠?</t>
  </si>
  <si>
    <t>ChargeAtkPierce</t>
  </si>
  <si>
    <t>Hard</t>
  </si>
  <si>
    <t>ㄱㄱ</t>
    <phoneticPr fontId="1" type="noConversion"/>
  </si>
  <si>
    <t>트럼펫</t>
  </si>
  <si>
    <t>Weapon</t>
    <phoneticPr fontId="1" type="noConversion"/>
  </si>
  <si>
    <t>ResourceChange</t>
    <phoneticPr fontId="1" type="noConversion"/>
  </si>
  <si>
    <t>None</t>
    <phoneticPr fontId="1" type="noConversion"/>
  </si>
  <si>
    <t>ㄱㄱ</t>
    <phoneticPr fontId="1" type="noConversion"/>
  </si>
  <si>
    <t>DmgPer</t>
    <phoneticPr fontId="1" type="noConversion"/>
  </si>
  <si>
    <t>Addition</t>
  </si>
  <si>
    <t>신성한 종</t>
  </si>
  <si>
    <t>Normal</t>
    <phoneticPr fontId="1" type="noConversion"/>
  </si>
  <si>
    <t>MovementSpd</t>
  </si>
  <si>
    <t>미정1</t>
  </si>
  <si>
    <t>Normal</t>
    <phoneticPr fontId="1" type="noConversion"/>
  </si>
  <si>
    <t>AtkCooldown</t>
  </si>
  <si>
    <t>Multiply</t>
  </si>
  <si>
    <t>무언가 담긴병</t>
  </si>
  <si>
    <t>아저씨의 금구슬</t>
  </si>
  <si>
    <t>ColliderRad</t>
  </si>
  <si>
    <t>작은 십자가</t>
  </si>
  <si>
    <t>AtkRad</t>
  </si>
  <si>
    <t>목없는 갑옷</t>
  </si>
  <si>
    <t>MaxHp</t>
  </si>
  <si>
    <t>미정2</t>
  </si>
  <si>
    <t>BallStackValue</t>
  </si>
  <si>
    <t>하드코딩</t>
  </si>
  <si>
    <t>Dys : 0N Mk2</t>
  </si>
  <si>
    <t>Rare</t>
    <phoneticPr fontId="1" type="noConversion"/>
  </si>
  <si>
    <t>BlackHole</t>
  </si>
  <si>
    <t>None</t>
    <phoneticPr fontId="1" type="noConversion"/>
  </si>
  <si>
    <t>OnCharging</t>
  </si>
  <si>
    <t>다이슨 청소기</t>
  </si>
  <si>
    <t>무해한 불꽃</t>
  </si>
  <si>
    <t>MovementSpd*-0.0005</t>
    <phoneticPr fontId="1" type="noConversion"/>
  </si>
  <si>
    <t>MovementSpdChanged</t>
  </si>
  <si>
    <t>롱기누스</t>
  </si>
  <si>
    <t>석가면</t>
  </si>
  <si>
    <t>죠죠</t>
  </si>
  <si>
    <t>거인의 주먹</t>
  </si>
  <si>
    <t>1+MaxHp*0.05</t>
  </si>
  <si>
    <t>황금왕의 갑옷</t>
  </si>
  <si>
    <t>GoldGain</t>
  </si>
  <si>
    <t>페이트 - 길가메시</t>
  </si>
  <si>
    <t>복사기</t>
  </si>
  <si>
    <t>어른의 카드</t>
  </si>
  <si>
    <t>1+Gold*0.01</t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</si>
  <si>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</si>
  <si>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</si>
  <si>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</si>
  <si>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</si>
  <si>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</si>
  <si>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</si>
  <si>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</si>
  <si>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</si>
  <si>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</si>
  <si>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</si>
  <si>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</si>
  <si>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</si>
  <si>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</si>
  <si>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</si>
  <si>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</si>
  <si>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</si>
  <si>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</si>
  <si>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</si>
  <si>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ChargingMaxTimes[0]</t>
  </si>
  <si>
    <t>ChargingMaxTimes[1]</t>
  </si>
  <si>
    <t>ChargingMaxTimes[2]</t>
  </si>
  <si>
    <t>빗바랜 천가죽</t>
  </si>
  <si>
    <t>나자렛의 몽키스패너</t>
  </si>
  <si>
    <t>AtkShootSpd[0]</t>
  </si>
  <si>
    <t>AtkShootSpd[1]</t>
  </si>
  <si>
    <t>AtkShootSpd[2]</t>
  </si>
  <si>
    <t>AtkShootSpd[3]</t>
  </si>
  <si>
    <t>저주받은 갑옷</t>
  </si>
  <si>
    <t>유리 대포</t>
  </si>
  <si>
    <t>청개구리 총</t>
  </si>
  <si>
    <t>Reverse</t>
  </si>
  <si>
    <t>007 북경특급</t>
  </si>
  <si>
    <t>불운의 황금상</t>
  </si>
  <si>
    <t>저주받은 테니스채</t>
  </si>
  <si>
    <t>SwingRigidDmg[0]</t>
  </si>
  <si>
    <t>SwingRigidDmg[1]</t>
  </si>
  <si>
    <t>Cursed</t>
    <phoneticPr fontId="1" type="noConversion"/>
  </si>
  <si>
    <t>SwingRigidDmg[2]</t>
  </si>
  <si>
    <t>SwingRigidDmg[3]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</si>
</sst>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ItemEffectTable" displayName="ItemEffectTable" ref="A2:P55" totalsRowShown="0" headerRowDxfId="12">
  <autoFilter ref="A2:P55"/>
  <tableColumns count="16">
    <tableColumn id="1" name="#개발여부" dataDxfId="11"/>
    <tableColumn id="12" name="#이름값" dataDxfId="10"/>
    <tableColumn id="4" name="#Grade" dataDxfId="9"/>
    <tableColumn id="2" name="Index" dataDxfId="8">
      <calculatedColumnFormula array="1">_xlfn.IFS(ItemEffectTable[[#This Row],['#Grade]]="Weapon",6000,
ItemEffectTable[[#This Row],['#Grade]]="Normal",7000,
ItemEffectTable[[#This Row],['#Grade]]="Rare",8000,
ItemEffectTable[[#This Row],['#Grade]]="Cursed",9000)
+ COUNTIF($C$3:C3,ItemEffectTable[[#This Row],['#Grade]])
-ItemEffectTable[[#This Row],['#인덱스 수식용]]-1</calculatedColumnFormula>
    </tableColumn>
    <tableColumn id="8" name="ApplyType"/>
    <tableColumn id="3" name="#효과 한글" dataDxfId="7">
      <calculatedColumnFormula array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calculatedColumnFormula>
    </tableColumn>
    <tableColumn id="10" name="ApplyValue"/>
    <tableColumn id="9" name="ValueOperatorType"/>
    <tableColumn id="11" name="ApplyPoint"/>
    <tableColumn id="14" name="#인덱스 수식용" dataDxfId="6">
      <calculatedColumnFormula array="1">_xlfn.IFS(
ISTEXT(J2),0,
AND(ItemEffectTable[[#This Row],['#Grade]]=C2,ItemEffectTable[[#This Row],['#이름값]]=B2),J2+1,
ItemEffectTable[[#This Row],['#Grade]]&lt;&gt;C2,0,
ItemEffectTable[[#This Row],['#Grade]]=C2,J2
)</calculatedColumnFormula>
    </tableColumn>
    <tableColumn id="6" name="#패러디" dataDxfId="5"/>
    <tableColumn id="13" name="#이름 일치 여부" dataDxfId="4">
      <calculatedColumnFormula>IF(ItemEffectTable[[#This Row],['#이름값]]=ItemEffectTable[[#This Row],['#Name]],"TRUE","FALSE")</calculatedColumnFormula>
    </tableColumn>
    <tableColumn id="5" name="#NameIndex" dataDxfId="3">
      <calculatedColumnFormula>INDEX([1]!ItemTable[Name],MATCH(ItemEffectTable[[#This Row],[Index]],[1]!ItemTable[ItemEffectDataId],0))</calculatedColumnFormula>
    </tableColumn>
    <tableColumn id="7" name="#DescIndex" dataDxfId="2">
      <calculatedColumnFormula>INDEX([1]!ItemTable[Desc],MATCH(ItemEffectTable[[#This Row],[Index]],[1]!ItemTable[ItemEffectDataId],0))</calculatedColumnFormula>
    </tableColumn>
    <tableColumn id="15" name="#Name" dataDxfId="1">
      <calculatedColumnFormula>INDEX([1]!StringTable[LocaleKR],MATCH(ItemEffectTable[[#This Row],['#NameIndex]],[1]!StringTable[Index],0))</calculatedColumnFormula>
    </tableColumn>
    <tableColumn id="16" name="#Desc" dataDxfId="0">
      <calculatedColumnFormula>INDEX([1]!StringTable[LocaleKR],MATCH(ItemEffectTable[[#This Row],['#DescIndex]],[1]!StringTable[Index],0))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0.79998168889431442"/>
  </sheetPr>
  <dimension ref="A1:P55"/>
  <sheetViews>
    <sheetView tabSelected="1" topLeftCell="H1" workbookViewId="0">
      <selection activeCell="L16" sqref="L16"/>
    </sheetView>
  </sheetViews>
  <sheetFormatPr defaultRowHeight="16.5"/>
  <cols>
    <col min="1" max="1" width="12.375" bestFit="1" customWidth="1"/>
    <col min="2" max="2" width="20" bestFit="1" customWidth="1"/>
    <col min="3" max="3" width="10.125" bestFit="1" customWidth="1"/>
    <col min="4" max="4" width="8.625" bestFit="1" customWidth="1"/>
    <col min="5" max="5" width="21.25" bestFit="1" customWidth="1"/>
    <col min="6" max="6" width="28.375" bestFit="1" customWidth="1"/>
    <col min="7" max="7" width="22.5" bestFit="1" customWidth="1"/>
    <col min="8" max="8" width="21.75" bestFit="1" customWidth="1"/>
    <col min="9" max="9" width="22.875" bestFit="1" customWidth="1"/>
    <col min="10" max="10" width="17.25" bestFit="1" customWidth="1"/>
    <col min="11" max="12" width="17.875" bestFit="1" customWidth="1"/>
    <col min="13" max="13" width="15.25" bestFit="1" customWidth="1"/>
    <col min="14" max="14" width="14" bestFit="1" customWidth="1"/>
    <col min="15" max="15" width="20" bestFit="1" customWidth="1"/>
    <col min="16" max="16" width="69.75" bestFit="1" customWidth="1"/>
  </cols>
  <sheetData>
    <row r="1" spans="1:1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2</v>
      </c>
      <c r="I1" t="s">
        <v>4</v>
      </c>
      <c r="J1" t="s">
        <v>5</v>
      </c>
      <c r="K1" t="s">
        <v>5</v>
      </c>
      <c r="L1" t="s">
        <v>0</v>
      </c>
      <c r="M1" t="s">
        <v>0</v>
      </c>
      <c r="N1" t="s">
        <v>0</v>
      </c>
      <c r="O1" t="s">
        <v>5</v>
      </c>
      <c r="P1" t="s">
        <v>5</v>
      </c>
    </row>
    <row r="2" spans="1:16">
      <c r="A2" s="1" t="s">
        <v>6</v>
      </c>
      <c r="B2" s="2" t="s">
        <v>7</v>
      </c>
      <c r="C2" s="2" t="s">
        <v>8</v>
      </c>
      <c r="D2" t="s">
        <v>9</v>
      </c>
      <c r="E2" t="s">
        <v>10</v>
      </c>
      <c r="F2" s="1" t="s">
        <v>11</v>
      </c>
      <c r="G2" s="3" t="s">
        <v>12</v>
      </c>
      <c r="H2" t="s">
        <v>13</v>
      </c>
      <c r="I2" t="s">
        <v>14</v>
      </c>
      <c r="J2" s="1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>
      <c r="A3" s="4" t="s">
        <v>22</v>
      </c>
      <c r="B3" s="4" t="s">
        <v>23</v>
      </c>
      <c r="C3" s="4" t="s">
        <v>24</v>
      </c>
      <c r="D3" t="e">
        <f t="array" aca="1" ref="D3" ca="1">_xlfn.IFS(ItemEffectTable[[#This Row],['#Grade]]="Weapon",6000,
ItemEffectTable[[#This Row],['#Grade]]="Normal",7000,
ItemEffectTable[[#This Row],['#Grade]]="Rare",8000,
ItemEffectTable[[#This Row],['#Grade]]="Cursed",9000)
+ COUNTIF($C$3:C3,ItemEffectTable[[#This Row],['#Grade]])
-ItemEffectTable[[#This Row],['#인덱스 수식용]]-1</f>
        <v>#NAME?</v>
      </c>
      <c r="E3" t="s">
        <v>25</v>
      </c>
      <c r="F3" s="5" t="e">
        <f t="array" aca="1" ref="F3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" t="s">
        <v>26</v>
      </c>
      <c r="H3" t="s">
        <v>27</v>
      </c>
      <c r="I3" t="s">
        <v>28</v>
      </c>
      <c r="J3" s="5" t="e">
        <f t="array" aca="1" ref="J3" ca="1">_xlfn.IFS(
ISTEXT(J2),0,
AND(ItemEffectTable[[#This Row],['#Grade]]=C2,ItemEffectTable[[#This Row],['#이름값]]=B2),J2+1,
ItemEffectTable[[#This Row],['#Grade]]&lt;&gt;C2,0,
ItemEffectTable[[#This Row],['#Grade]]=C2,J2
)</f>
        <v>#NAME?</v>
      </c>
      <c r="K3" s="4"/>
      <c r="L3" s="5" t="e">
        <f ca="1">IF(ItemEffectTable[[#This Row],['#이름값]]=ItemEffectTable[[#This Row],['#Name]],"TRUE","FALSE")</f>
        <v>#NAME?</v>
      </c>
      <c r="M3" s="5" t="e">
        <f ca="1">INDEX([1]!ItemTable[Name],MATCH(ItemEffectTable[[#This Row],[Index]],[1]!ItemTable[ItemEffectDataId],0))</f>
        <v>#NAME?</v>
      </c>
      <c r="N3" s="5" t="e">
        <f ca="1">INDEX([1]!ItemTable[Desc],MATCH(ItemEffectTable[[#This Row],[Index]],[1]!ItemTable[ItemEffectDataId],0))</f>
        <v>#NAME?</v>
      </c>
      <c r="O3" s="5" t="e">
        <f ca="1">INDEX([1]!StringTable[LocaleKR],MATCH(ItemEffectTable[[#This Row],['#NameIndex]],[1]!StringTable[Index],0))</f>
        <v>#NAME?</v>
      </c>
      <c r="P3" s="5" t="e">
        <f ca="1">INDEX([1]!StringTable[LocaleKR],MATCH(ItemEffectTable[[#This Row],['#DescIndex]],[1]!StringTable[Index],0))</f>
        <v>#NAME?</v>
      </c>
    </row>
    <row r="4" spans="1:16">
      <c r="A4" s="4" t="s">
        <v>22</v>
      </c>
      <c r="B4" s="4" t="s">
        <v>29</v>
      </c>
      <c r="C4" s="4" t="s">
        <v>30</v>
      </c>
      <c r="D4" t="e">
        <f t="array" aca="1" ref="D4" ca="1">_xlfn.IFS(ItemEffectTable[[#This Row],['#Grade]]="Weapon",6000,
ItemEffectTable[[#This Row],['#Grade]]="Normal",7000,
ItemEffectTable[[#This Row],['#Grade]]="Rare",8000,
ItemEffectTable[[#This Row],['#Grade]]="Cursed",9000)
+ COUNTIF($C$3:C4,ItemEffectTable[[#This Row],['#Grade]])
-ItemEffectTable[[#This Row],['#인덱스 수식용]]-1</f>
        <v>#NAME?</v>
      </c>
      <c r="E4" t="s">
        <v>25</v>
      </c>
      <c r="F4" s="5" t="e">
        <f t="array" aca="1" ref="F4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" t="s">
        <v>26</v>
      </c>
      <c r="H4" t="s">
        <v>27</v>
      </c>
      <c r="I4" t="s">
        <v>28</v>
      </c>
      <c r="J4" s="5" t="e">
        <f t="array" aca="1" ref="J4" ca="1">_xlfn.IFS(
ISTEXT(J3),0,
AND(ItemEffectTable[[#This Row],['#Grade]]=C3,ItemEffectTable[[#This Row],['#이름값]]=B3),J3+1,
ItemEffectTable[[#This Row],['#Grade]]&lt;&gt;C3,0,
ItemEffectTable[[#This Row],['#Grade]]=C3,J3
)</f>
        <v>#NAME?</v>
      </c>
      <c r="K4" s="4" t="s">
        <v>31</v>
      </c>
      <c r="L4" s="5" t="e">
        <f ca="1">IF(ItemEffectTable[[#This Row],['#이름값]]=ItemEffectTable[[#This Row],['#Name]],"TRUE","FALSE")</f>
        <v>#NAME?</v>
      </c>
      <c r="M4" s="5" t="e">
        <f ca="1">INDEX([1]!ItemTable[Name],MATCH(ItemEffectTable[[#This Row],[Index]],[1]!ItemTable[ItemEffectDataId],0))</f>
        <v>#NAME?</v>
      </c>
      <c r="N4" s="5" t="e">
        <f ca="1">INDEX([1]!ItemTable[Desc],MATCH(ItemEffectTable[[#This Row],[Index]],[1]!ItemTable[ItemEffectDataId],0))</f>
        <v>#NAME?</v>
      </c>
      <c r="O4" s="5" t="e">
        <f ca="1">INDEX([1]!StringTable[LocaleKR],MATCH(ItemEffectTable[[#This Row],['#NameIndex]],[1]!StringTable[Index],0))</f>
        <v>#NAME?</v>
      </c>
      <c r="P4" s="5" t="e">
        <f ca="1">INDEX([1]!StringTable[LocaleKR],MATCH(ItemEffectTable[[#This Row],['#DescIndex]],[1]!StringTable[Index],0))</f>
        <v>#NAME?</v>
      </c>
    </row>
    <row r="5" spans="1:16">
      <c r="A5" s="4" t="s">
        <v>22</v>
      </c>
      <c r="B5" s="4" t="s">
        <v>29</v>
      </c>
      <c r="C5" s="4" t="s">
        <v>30</v>
      </c>
      <c r="D5" t="e">
        <f t="array" aca="1" ref="D5" ca="1">_xlfn.IFS(ItemEffectTable[[#This Row],['#Grade]]="Weapon",6000,
ItemEffectTable[[#This Row],['#Grade]]="Normal",7000,
ItemEffectTable[[#This Row],['#Grade]]="Rare",8000,
ItemEffectTable[[#This Row],['#Grade]]="Cursed",9000)
+ COUNTIF($C$3:C5,ItemEffectTable[[#This Row],['#Grade]])
-ItemEffectTable[[#This Row],['#인덱스 수식용]]-1</f>
        <v>#NAME?</v>
      </c>
      <c r="E5" t="s">
        <v>32</v>
      </c>
      <c r="F5" s="5" t="e">
        <f t="array" aca="1" ref="F5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5">
        <v>15</v>
      </c>
      <c r="H5" t="s">
        <v>33</v>
      </c>
      <c r="I5" t="s">
        <v>28</v>
      </c>
      <c r="J5" s="5" t="e">
        <f t="array" aca="1" ref="J5" ca="1">_xlfn.IFS(
ISTEXT(J4),0,
AND(ItemEffectTable[[#This Row],['#Grade]]=C4,ItemEffectTable[[#This Row],['#이름값]]=B4),J4+1,
ItemEffectTable[[#This Row],['#Grade]]&lt;&gt;C4,0,
ItemEffectTable[[#This Row],['#Grade]]=C4,J4
)</f>
        <v>#NAME?</v>
      </c>
      <c r="K5" s="4" t="s">
        <v>31</v>
      </c>
      <c r="L5" s="5" t="e">
        <f ca="1">IF(ItemEffectTable[[#This Row],['#이름값]]=ItemEffectTable[[#This Row],['#Name]],"TRUE","FALSE")</f>
        <v>#NAME?</v>
      </c>
      <c r="M5" s="5" t="e">
        <f ca="1">INDEX([1]!ItemTable[Name],MATCH(ItemEffectTable[[#This Row],[Index]],[1]!ItemTable[ItemEffectDataId],0))</f>
        <v>#NAME?</v>
      </c>
      <c r="N5" s="5" t="e">
        <f ca="1">INDEX([1]!ItemTable[Desc],MATCH(ItemEffectTable[[#This Row],[Index]],[1]!ItemTable[ItemEffectDataId],0))</f>
        <v>#NAME?</v>
      </c>
      <c r="O5" s="5" t="e">
        <f ca="1">INDEX([1]!StringTable[LocaleKR],MATCH(ItemEffectTable[[#This Row],['#NameIndex]],[1]!StringTable[Index],0))</f>
        <v>#NAME?</v>
      </c>
      <c r="P5" s="5" t="e">
        <f ca="1">INDEX([1]!StringTable[LocaleKR],MATCH(ItemEffectTable[[#This Row],['#DescIndex]],[1]!StringTable[Index],0))</f>
        <v>#NAME?</v>
      </c>
    </row>
    <row r="6" spans="1:16">
      <c r="A6" s="4" t="s">
        <v>34</v>
      </c>
      <c r="B6" s="4" t="s">
        <v>35</v>
      </c>
      <c r="C6" s="4" t="s">
        <v>36</v>
      </c>
      <c r="D6" t="e">
        <f t="array" aca="1" ref="D6" ca="1">_xlfn.IFS(ItemEffectTable[[#This Row],['#Grade]]="Weapon",6000,
ItemEffectTable[[#This Row],['#Grade]]="Normal",7000,
ItemEffectTable[[#This Row],['#Grade]]="Rare",8000,
ItemEffectTable[[#This Row],['#Grade]]="Cursed",9000)
+ COUNTIF($C$3:C6,ItemEffectTable[[#This Row],['#Grade]])
-ItemEffectTable[[#This Row],['#인덱스 수식용]]-1</f>
        <v>#NAME?</v>
      </c>
      <c r="E6" t="s">
        <v>37</v>
      </c>
      <c r="F6" s="5" t="e">
        <f t="array" aca="1" ref="F6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6" t="s">
        <v>26</v>
      </c>
      <c r="H6" t="s">
        <v>38</v>
      </c>
      <c r="I6" t="s">
        <v>28</v>
      </c>
      <c r="J6" s="5" t="e">
        <f t="array" aca="1" ref="J6" ca="1">_xlfn.IFS(
ISTEXT(J5),0,
AND(ItemEffectTable[[#This Row],['#Grade]]=C5,ItemEffectTable[[#This Row],['#이름값]]=B5),J5+1,
ItemEffectTable[[#This Row],['#Grade]]&lt;&gt;C5,0,
ItemEffectTable[[#This Row],['#Grade]]=C5,J5
)</f>
        <v>#NAME?</v>
      </c>
      <c r="K6" s="4"/>
      <c r="L6" s="5" t="e">
        <f ca="1">IF(ItemEffectTable[[#This Row],['#이름값]]=ItemEffectTable[[#This Row],['#Name]],"TRUE","FALSE")</f>
        <v>#NAME?</v>
      </c>
      <c r="M6" s="5" t="e">
        <f ca="1">INDEX([1]!ItemTable[Name],MATCH(ItemEffectTable[[#This Row],[Index]],[1]!ItemTable[ItemEffectDataId],0))</f>
        <v>#NAME?</v>
      </c>
      <c r="N6" s="5" t="e">
        <f ca="1">INDEX([1]!ItemTable[Desc],MATCH(ItemEffectTable[[#This Row],[Index]],[1]!ItemTable[ItemEffectDataId],0))</f>
        <v>#NAME?</v>
      </c>
      <c r="O6" s="5" t="e">
        <f ca="1">INDEX([1]!StringTable[LocaleKR],MATCH(ItemEffectTable[[#This Row],['#NameIndex]],[1]!StringTable[Index],0))</f>
        <v>#NAME?</v>
      </c>
      <c r="P6" s="5" t="e">
        <f ca="1">INDEX([1]!StringTable[LocaleKR],MATCH(ItemEffectTable[[#This Row],['#DescIndex]],[1]!StringTable[Index],0))</f>
        <v>#NAME?</v>
      </c>
    </row>
    <row r="7" spans="1:16">
      <c r="A7" s="4" t="s">
        <v>39</v>
      </c>
      <c r="B7" s="4" t="s">
        <v>35</v>
      </c>
      <c r="C7" s="4" t="s">
        <v>30</v>
      </c>
      <c r="D7" t="e">
        <f t="array" aca="1" ref="D7" ca="1">_xlfn.IFS(ItemEffectTable[[#This Row],['#Grade]]="Weapon",6000,
ItemEffectTable[[#This Row],['#Grade]]="Normal",7000,
ItemEffectTable[[#This Row],['#Grade]]="Rare",8000,
ItemEffectTable[[#This Row],['#Grade]]="Cursed",9000)
+ COUNTIF($C$3:C7,ItemEffectTable[[#This Row],['#Grade]])
-ItemEffectTable[[#This Row],['#인덱스 수식용]]-1</f>
        <v>#NAME?</v>
      </c>
      <c r="E7" t="s">
        <v>40</v>
      </c>
      <c r="F7" s="5" t="e">
        <f t="array" aca="1" ref="F7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7">
        <v>1.2</v>
      </c>
      <c r="H7" t="s">
        <v>41</v>
      </c>
      <c r="I7" t="s">
        <v>28</v>
      </c>
      <c r="J7" s="5" t="e">
        <f t="array" aca="1" ref="J7" ca="1">_xlfn.IFS(
ISTEXT(J6),0,
AND(ItemEffectTable[[#This Row],['#Grade]]=C6,ItemEffectTable[[#This Row],['#이름값]]=B6),J6+1,
ItemEffectTable[[#This Row],['#Grade]]&lt;&gt;C6,0,
ItemEffectTable[[#This Row],['#Grade]]=C6,J6
)</f>
        <v>#NAME?</v>
      </c>
      <c r="K7" s="4"/>
      <c r="L7" s="5" t="e">
        <f ca="1">IF(ItemEffectTable[[#This Row],['#이름값]]=ItemEffectTable[[#This Row],['#Name]],"TRUE","FALSE")</f>
        <v>#NAME?</v>
      </c>
      <c r="M7" s="5" t="e">
        <f ca="1">INDEX([1]!ItemTable[Name],MATCH(ItemEffectTable[[#This Row],[Index]],[1]!ItemTable[ItemEffectDataId],0))</f>
        <v>#NAME?</v>
      </c>
      <c r="N7" s="5" t="e">
        <f ca="1">INDEX([1]!ItemTable[Desc],MATCH(ItemEffectTable[[#This Row],[Index]],[1]!ItemTable[ItemEffectDataId],0))</f>
        <v>#NAME?</v>
      </c>
      <c r="O7" s="5" t="e">
        <f ca="1">INDEX([1]!StringTable[LocaleKR],MATCH(ItemEffectTable[[#This Row],['#NameIndex]],[1]!StringTable[Index],0))</f>
        <v>#NAME?</v>
      </c>
      <c r="P7" s="5" t="e">
        <f ca="1">INDEX([1]!StringTable[LocaleKR],MATCH(ItemEffectTable[[#This Row],['#DescIndex]],[1]!StringTable[Index],0))</f>
        <v>#NAME?</v>
      </c>
    </row>
    <row r="8" spans="1:16">
      <c r="A8" s="4" t="s">
        <v>22</v>
      </c>
      <c r="B8" s="4" t="s">
        <v>42</v>
      </c>
      <c r="C8" s="4" t="s">
        <v>43</v>
      </c>
      <c r="D8" t="e">
        <f t="array" aca="1" ref="D8" ca="1">_xlfn.IFS(ItemEffectTable[[#This Row],['#Grade]]="Weapon",6000,
ItemEffectTable[[#This Row],['#Grade]]="Normal",7000,
ItemEffectTable[[#This Row],['#Grade]]="Rare",8000,
ItemEffectTable[[#This Row],['#Grade]]="Cursed",9000)
+ COUNTIF($C$3:C8,ItemEffectTable[[#This Row],['#Grade]])
-ItemEffectTable[[#This Row],['#인덱스 수식용]]-1</f>
        <v>#NAME?</v>
      </c>
      <c r="E8" t="s">
        <v>44</v>
      </c>
      <c r="F8" s="5" t="e">
        <f t="array" aca="1" ref="F8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8">
        <v>50</v>
      </c>
      <c r="H8" t="s">
        <v>41</v>
      </c>
      <c r="I8" t="s">
        <v>28</v>
      </c>
      <c r="J8" s="5" t="e">
        <f t="array" aca="1" ref="J8" ca="1">_xlfn.IFS(
ISTEXT(J7),0,
AND(ItemEffectTable[[#This Row],['#Grade]]=C7,ItemEffectTable[[#This Row],['#이름값]]=B7),J7+1,
ItemEffectTable[[#This Row],['#Grade]]&lt;&gt;C7,0,
ItemEffectTable[[#This Row],['#Grade]]=C7,J7
)</f>
        <v>#NAME?</v>
      </c>
      <c r="K8" s="4"/>
      <c r="L8" s="5" t="e">
        <f ca="1">IF(ItemEffectTable[[#This Row],['#이름값]]=ItemEffectTable[[#This Row],['#Name]],"TRUE","FALSE")</f>
        <v>#NAME?</v>
      </c>
      <c r="M8" s="5" t="e">
        <f ca="1">INDEX([1]!ItemTable[Name],MATCH(ItemEffectTable[[#This Row],[Index]],[1]!ItemTable[ItemEffectDataId],0))</f>
        <v>#NAME?</v>
      </c>
      <c r="N8" s="5" t="e">
        <f ca="1">INDEX([1]!ItemTable[Desc],MATCH(ItemEffectTable[[#This Row],[Index]],[1]!ItemTable[ItemEffectDataId],0))</f>
        <v>#NAME?</v>
      </c>
      <c r="O8" s="5" t="e">
        <f ca="1">INDEX([1]!StringTable[LocaleKR],MATCH(ItemEffectTable[[#This Row],['#NameIndex]],[1]!StringTable[Index],0))</f>
        <v>#NAME?</v>
      </c>
      <c r="P8" s="5" t="e">
        <f ca="1">INDEX([1]!StringTable[LocaleKR],MATCH(ItemEffectTable[[#This Row],['#DescIndex]],[1]!StringTable[Index],0))</f>
        <v>#NAME?</v>
      </c>
    </row>
    <row r="9" spans="1:16">
      <c r="A9" s="4" t="s">
        <v>22</v>
      </c>
      <c r="B9" s="4" t="s">
        <v>45</v>
      </c>
      <c r="C9" s="4" t="s">
        <v>46</v>
      </c>
      <c r="D9" t="e">
        <f t="array" aca="1" ref="D9" ca="1">_xlfn.IFS(ItemEffectTable[[#This Row],['#Grade]]="Weapon",6000,
ItemEffectTable[[#This Row],['#Grade]]="Normal",7000,
ItemEffectTable[[#This Row],['#Grade]]="Rare",8000,
ItemEffectTable[[#This Row],['#Grade]]="Cursed",9000)
+ COUNTIF($C$3:C9,ItemEffectTable[[#This Row],['#Grade]])
-ItemEffectTable[[#This Row],['#인덱스 수식용]]-1</f>
        <v>#NAME?</v>
      </c>
      <c r="E9" t="s">
        <v>47</v>
      </c>
      <c r="F9" s="5" t="e">
        <f t="array" aca="1" ref="F9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9">
        <v>0.85</v>
      </c>
      <c r="H9" t="s">
        <v>48</v>
      </c>
      <c r="I9" t="s">
        <v>28</v>
      </c>
      <c r="J9" s="5" t="e">
        <f t="array" aca="1" ref="J9" ca="1">_xlfn.IFS(
ISTEXT(J8),0,
AND(ItemEffectTable[[#This Row],['#Grade]]=C8,ItemEffectTable[[#This Row],['#이름값]]=B8),J8+1,
ItemEffectTable[[#This Row],['#Grade]]&lt;&gt;C8,0,
ItemEffectTable[[#This Row],['#Grade]]=C8,J8
)</f>
        <v>#NAME?</v>
      </c>
      <c r="K9" s="4"/>
      <c r="L9" s="5" t="e">
        <f ca="1">IF(ItemEffectTable[[#This Row],['#이름값]]=ItemEffectTable[[#This Row],['#Name]],"TRUE","FALSE")</f>
        <v>#NAME?</v>
      </c>
      <c r="M9" s="5" t="e">
        <f ca="1">INDEX([1]!ItemTable[Name],MATCH(ItemEffectTable[[#This Row],[Index]],[1]!ItemTable[ItemEffectDataId],0))</f>
        <v>#NAME?</v>
      </c>
      <c r="N9" s="5" t="e">
        <f ca="1">INDEX([1]!ItemTable[Desc],MATCH(ItemEffectTable[[#This Row],[Index]],[1]!ItemTable[ItemEffectDataId],0))</f>
        <v>#NAME?</v>
      </c>
      <c r="O9" s="5" t="e">
        <f ca="1">INDEX([1]!StringTable[LocaleKR],MATCH(ItemEffectTable[[#This Row],['#NameIndex]],[1]!StringTable[Index],0))</f>
        <v>#NAME?</v>
      </c>
      <c r="P9" s="5" t="e">
        <f ca="1">INDEX([1]!StringTable[LocaleKR],MATCH(ItemEffectTable[[#This Row],['#DescIndex]],[1]!StringTable[Index],0))</f>
        <v>#NAME?</v>
      </c>
    </row>
    <row r="10" spans="1:16">
      <c r="A10" s="4" t="s">
        <v>22</v>
      </c>
      <c r="B10" s="4" t="s">
        <v>49</v>
      </c>
      <c r="C10" s="4" t="s">
        <v>46</v>
      </c>
      <c r="D10" t="e">
        <f t="array" aca="1" ref="D10" ca="1">_xlfn.IFS(ItemEffectTable[[#This Row],['#Grade]]="Weapon",6000,
ItemEffectTable[[#This Row],['#Grade]]="Normal",7000,
ItemEffectTable[[#This Row],['#Grade]]="Rare",8000,
ItemEffectTable[[#This Row],['#Grade]]="Cursed",9000)
+ COUNTIF($C$3:C10,ItemEffectTable[[#This Row],['#Grade]])
-ItemEffectTable[[#This Row],['#인덱스 수식용]]-1</f>
        <v>#NAME?</v>
      </c>
      <c r="E10" t="s">
        <v>47</v>
      </c>
      <c r="F10" s="5" t="e">
        <f t="array" aca="1" ref="F10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0">
        <v>0.8</v>
      </c>
      <c r="H10" t="s">
        <v>48</v>
      </c>
      <c r="I10" t="s">
        <v>28</v>
      </c>
      <c r="J10" s="5" t="e">
        <f t="array" aca="1" ref="J10" ca="1">_xlfn.IFS(
ISTEXT(J9),0,
AND(ItemEffectTable[[#This Row],['#Grade]]=C9,ItemEffectTable[[#This Row],['#이름값]]=B9),J9+1,
ItemEffectTable[[#This Row],['#Grade]]&lt;&gt;C9,0,
ItemEffectTable[[#This Row],['#Grade]]=C9,J9
)</f>
        <v>#NAME?</v>
      </c>
      <c r="K10" s="4"/>
      <c r="L10" s="5" t="e">
        <f ca="1">IF(ItemEffectTable[[#This Row],['#이름값]]=ItemEffectTable[[#This Row],['#Name]],"TRUE","FALSE")</f>
        <v>#NAME?</v>
      </c>
      <c r="M10" s="5" t="e">
        <f ca="1">INDEX([1]!ItemTable[Name],MATCH(ItemEffectTable[[#This Row],[Index]],[1]!ItemTable[ItemEffectDataId],0))</f>
        <v>#NAME?</v>
      </c>
      <c r="N10" s="5" t="e">
        <f ca="1">INDEX([1]!ItemTable[Desc],MATCH(ItemEffectTable[[#This Row],[Index]],[1]!ItemTable[ItemEffectDataId],0))</f>
        <v>#NAME?</v>
      </c>
      <c r="O10" s="5" t="e">
        <f ca="1">INDEX([1]!StringTable[LocaleKR],MATCH(ItemEffectTable[[#This Row],['#NameIndex]],[1]!StringTable[Index],0))</f>
        <v>#NAME?</v>
      </c>
      <c r="P10" s="5" t="e">
        <f ca="1">INDEX([1]!StringTable[LocaleKR],MATCH(ItemEffectTable[[#This Row],['#DescIndex]],[1]!StringTable[Index],0))</f>
        <v>#NAME?</v>
      </c>
    </row>
    <row r="11" spans="1:16">
      <c r="A11" s="4" t="s">
        <v>22</v>
      </c>
      <c r="B11" s="4" t="s">
        <v>50</v>
      </c>
      <c r="C11" s="4" t="s">
        <v>46</v>
      </c>
      <c r="D11" t="e">
        <f t="array" aca="1" ref="D11" ca="1">_xlfn.IFS(ItemEffectTable[[#This Row],['#Grade]]="Weapon",6000,
ItemEffectTable[[#This Row],['#Grade]]="Normal",7000,
ItemEffectTable[[#This Row],['#Grade]]="Rare",8000,
ItemEffectTable[[#This Row],['#Grade]]="Cursed",9000)
+ COUNTIF($C$3:C11,ItemEffectTable[[#This Row],['#Grade]])
-ItemEffectTable[[#This Row],['#인덱스 수식용]]-1</f>
        <v>#NAME?</v>
      </c>
      <c r="E11" t="s">
        <v>51</v>
      </c>
      <c r="F11" s="5" t="e">
        <f t="array" aca="1" ref="F11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1">
        <v>3</v>
      </c>
      <c r="H11" t="s">
        <v>41</v>
      </c>
      <c r="I11" t="s">
        <v>28</v>
      </c>
      <c r="J11" s="5" t="e">
        <f t="array" aca="1" ref="J11" ca="1">_xlfn.IFS(
ISTEXT(J10),0,
AND(ItemEffectTable[[#This Row],['#Grade]]=C10,ItemEffectTable[[#This Row],['#이름값]]=B10),J10+1,
ItemEffectTable[[#This Row],['#Grade]]&lt;&gt;C10,0,
ItemEffectTable[[#This Row],['#Grade]]=C10,J10
)</f>
        <v>#NAME?</v>
      </c>
      <c r="K11" s="4"/>
      <c r="L11" s="5" t="e">
        <f ca="1">IF(ItemEffectTable[[#This Row],['#이름값]]=ItemEffectTable[[#This Row],['#Name]],"TRUE","FALSE")</f>
        <v>#NAME?</v>
      </c>
      <c r="M11" s="5" t="e">
        <f ca="1">INDEX([1]!ItemTable[Name],MATCH(ItemEffectTable[[#This Row],[Index]],[1]!ItemTable[ItemEffectDataId],0))</f>
        <v>#NAME?</v>
      </c>
      <c r="N11" s="5" t="e">
        <f ca="1">INDEX([1]!ItemTable[Desc],MATCH(ItemEffectTable[[#This Row],[Index]],[1]!ItemTable[ItemEffectDataId],0))</f>
        <v>#NAME?</v>
      </c>
      <c r="O11" s="5" t="e">
        <f ca="1">INDEX([1]!StringTable[LocaleKR],MATCH(ItemEffectTable[[#This Row],['#NameIndex]],[1]!StringTable[Index],0))</f>
        <v>#NAME?</v>
      </c>
      <c r="P11" s="5" t="e">
        <f ca="1">INDEX([1]!StringTable[LocaleKR],MATCH(ItemEffectTable[[#This Row],['#DescIndex]],[1]!StringTable[Index],0))</f>
        <v>#NAME?</v>
      </c>
    </row>
    <row r="12" spans="1:16">
      <c r="A12" s="4" t="s">
        <v>22</v>
      </c>
      <c r="B12" s="4" t="s">
        <v>52</v>
      </c>
      <c r="C12" s="4" t="s">
        <v>46</v>
      </c>
      <c r="D12" t="e">
        <f t="array" aca="1" ref="D12" ca="1">_xlfn.IFS(ItemEffectTable[[#This Row],['#Grade]]="Weapon",6000,
ItemEffectTable[[#This Row],['#Grade]]="Normal",7000,
ItemEffectTable[[#This Row],['#Grade]]="Rare",8000,
ItemEffectTable[[#This Row],['#Grade]]="Cursed",9000)
+ COUNTIF($C$3:C12,ItemEffectTable[[#This Row],['#Grade]])
-ItemEffectTable[[#This Row],['#인덱스 수식용]]-1</f>
        <v>#NAME?</v>
      </c>
      <c r="E12" t="s">
        <v>53</v>
      </c>
      <c r="F12" s="5" t="e">
        <f t="array" aca="1" ref="F12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2">
        <v>2</v>
      </c>
      <c r="H12" t="s">
        <v>41</v>
      </c>
      <c r="I12" t="s">
        <v>28</v>
      </c>
      <c r="J12" s="5" t="e">
        <f t="array" aca="1" ref="J12" ca="1">_xlfn.IFS(
ISTEXT(J11),0,
AND(ItemEffectTable[[#This Row],['#Grade]]=C11,ItemEffectTable[[#This Row],['#이름값]]=B11),J11+1,
ItemEffectTable[[#This Row],['#Grade]]&lt;&gt;C11,0,
ItemEffectTable[[#This Row],['#Grade]]=C11,J11
)</f>
        <v>#NAME?</v>
      </c>
      <c r="K12" s="4"/>
      <c r="L12" s="5" t="e">
        <f ca="1">IF(ItemEffectTable[[#This Row],['#이름값]]=ItemEffectTable[[#This Row],['#Name]],"TRUE","FALSE")</f>
        <v>#NAME?</v>
      </c>
      <c r="M12" s="5" t="e">
        <f ca="1">INDEX([1]!ItemTable[Name],MATCH(ItemEffectTable[[#This Row],[Index]],[1]!ItemTable[ItemEffectDataId],0))</f>
        <v>#NAME?</v>
      </c>
      <c r="N12" s="5" t="e">
        <f ca="1">INDEX([1]!ItemTable[Desc],MATCH(ItemEffectTable[[#This Row],[Index]],[1]!ItemTable[ItemEffectDataId],0))</f>
        <v>#NAME?</v>
      </c>
      <c r="O12" s="5" t="e">
        <f ca="1">INDEX([1]!StringTable[LocaleKR],MATCH(ItemEffectTable[[#This Row],['#NameIndex]],[1]!StringTable[Index],0))</f>
        <v>#NAME?</v>
      </c>
      <c r="P12" s="5" t="e">
        <f ca="1">INDEX([1]!StringTable[LocaleKR],MATCH(ItemEffectTable[[#This Row],['#DescIndex]],[1]!StringTable[Index],0))</f>
        <v>#NAME?</v>
      </c>
    </row>
    <row r="13" spans="1:16">
      <c r="A13" s="4" t="s">
        <v>22</v>
      </c>
      <c r="B13" s="4" t="s">
        <v>54</v>
      </c>
      <c r="C13" s="4" t="s">
        <v>46</v>
      </c>
      <c r="D13" t="e">
        <f t="array" aca="1" ref="D13" ca="1">_xlfn.IFS(ItemEffectTable[[#This Row],['#Grade]]="Weapon",6000,
ItemEffectTable[[#This Row],['#Grade]]="Normal",7000,
ItemEffectTable[[#This Row],['#Grade]]="Rare",8000,
ItemEffectTable[[#This Row],['#Grade]]="Cursed",9000)
+ COUNTIF($C$3:C13,ItemEffectTable[[#This Row],['#Grade]])
-ItemEffectTable[[#This Row],['#인덱스 수식용]]-1</f>
        <v>#NAME?</v>
      </c>
      <c r="E13" t="s">
        <v>55</v>
      </c>
      <c r="F13" s="5" t="e">
        <f t="array" aca="1" ref="F13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3">
        <v>1</v>
      </c>
      <c r="H13" t="s">
        <v>41</v>
      </c>
      <c r="I13" t="s">
        <v>28</v>
      </c>
      <c r="J13" s="5" t="e">
        <f t="array" aca="1" ref="J13" ca="1">_xlfn.IFS(
ISTEXT(J12),0,
AND(ItemEffectTable[[#This Row],['#Grade]]=C12,ItemEffectTable[[#This Row],['#이름값]]=B12),J12+1,
ItemEffectTable[[#This Row],['#Grade]]&lt;&gt;C12,0,
ItemEffectTable[[#This Row],['#Grade]]=C12,J12
)</f>
        <v>#NAME?</v>
      </c>
      <c r="K13" s="4"/>
      <c r="L13" s="5" t="e">
        <f ca="1">IF(ItemEffectTable[[#This Row],['#이름값]]=ItemEffectTable[[#This Row],['#Name]],"TRUE","FALSE")</f>
        <v>#NAME?</v>
      </c>
      <c r="M13" s="5" t="e">
        <f ca="1">INDEX([1]!ItemTable[Name],MATCH(ItemEffectTable[[#This Row],[Index]],[1]!ItemTable[ItemEffectDataId],0))</f>
        <v>#NAME?</v>
      </c>
      <c r="N13" s="5" t="e">
        <f ca="1">INDEX([1]!ItemTable[Desc],MATCH(ItemEffectTable[[#This Row],[Index]],[1]!ItemTable[ItemEffectDataId],0))</f>
        <v>#NAME?</v>
      </c>
      <c r="O13" s="5" t="e">
        <f ca="1">INDEX([1]!StringTable[LocaleKR],MATCH(ItemEffectTable[[#This Row],['#NameIndex]],[1]!StringTable[Index],0))</f>
        <v>#NAME?</v>
      </c>
      <c r="P13" s="5" t="e">
        <f ca="1">INDEX([1]!StringTable[LocaleKR],MATCH(ItemEffectTable[[#This Row],['#DescIndex]],[1]!StringTable[Index],0))</f>
        <v>#NAME?</v>
      </c>
    </row>
    <row r="14" spans="1:16">
      <c r="A14" s="4" t="s">
        <v>22</v>
      </c>
      <c r="B14" s="4" t="s">
        <v>56</v>
      </c>
      <c r="C14" s="4" t="s">
        <v>46</v>
      </c>
      <c r="D14" t="e">
        <f t="array" aca="1" ref="D14" ca="1">_xlfn.IFS(ItemEffectTable[[#This Row],['#Grade]]="Weapon",6000,
ItemEffectTable[[#This Row],['#Grade]]="Normal",7000,
ItemEffectTable[[#This Row],['#Grade]]="Rare",8000,
ItemEffectTable[[#This Row],['#Grade]]="Cursed",9000)
+ COUNTIF($C$3:C14,ItemEffectTable[[#This Row],['#Grade]])
-ItemEffectTable[[#This Row],['#인덱스 수식용]]-1</f>
        <v>#NAME?</v>
      </c>
      <c r="E14" t="s">
        <v>57</v>
      </c>
      <c r="F14" s="5" t="e">
        <f t="array" aca="1" ref="F14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4">
        <v>1</v>
      </c>
      <c r="H14" t="s">
        <v>41</v>
      </c>
      <c r="I14" t="s">
        <v>28</v>
      </c>
      <c r="J14" s="5" t="e">
        <f t="array" aca="1" ref="J14" ca="1">_xlfn.IFS(
ISTEXT(J13),0,
AND(ItemEffectTable[[#This Row],['#Grade]]=C13,ItemEffectTable[[#This Row],['#이름값]]=B13),J13+1,
ItemEffectTable[[#This Row],['#Grade]]&lt;&gt;C13,0,
ItemEffectTable[[#This Row],['#Grade]]=C13,J13
)</f>
        <v>#NAME?</v>
      </c>
      <c r="K14" s="4"/>
      <c r="L14" s="5" t="e">
        <f ca="1">IF(ItemEffectTable[[#This Row],['#이름값]]=ItemEffectTable[[#This Row],['#Name]],"TRUE","FALSE")</f>
        <v>#NAME?</v>
      </c>
      <c r="M14" s="5" t="e">
        <f ca="1">INDEX([1]!ItemTable[Name],MATCH(ItemEffectTable[[#This Row],[Index]],[1]!ItemTable[ItemEffectDataId],0))</f>
        <v>#NAME?</v>
      </c>
      <c r="N14" s="5" t="e">
        <f ca="1">INDEX([1]!ItemTable[Desc],MATCH(ItemEffectTable[[#This Row],[Index]],[1]!ItemTable[ItemEffectDataId],0))</f>
        <v>#NAME?</v>
      </c>
      <c r="O14" s="5" t="e">
        <f ca="1">INDEX([1]!StringTable[LocaleKR],MATCH(ItemEffectTable[[#This Row],['#NameIndex]],[1]!StringTable[Index],0))</f>
        <v>#NAME?</v>
      </c>
      <c r="P14" s="5" t="e">
        <f ca="1">INDEX([1]!StringTable[LocaleKR],MATCH(ItemEffectTable[[#This Row],['#DescIndex]],[1]!StringTable[Index],0))</f>
        <v>#NAME?</v>
      </c>
    </row>
    <row r="15" spans="1:16">
      <c r="A15" s="4" t="s">
        <v>58</v>
      </c>
      <c r="B15" s="4" t="s">
        <v>59</v>
      </c>
      <c r="C15" s="4" t="s">
        <v>60</v>
      </c>
      <c r="D15" t="e">
        <f t="array" aca="1" ref="D15" ca="1">_xlfn.IFS(ItemEffectTable[[#This Row],['#Grade]]="Weapon",6000,
ItemEffectTable[[#This Row],['#Grade]]="Normal",7000,
ItemEffectTable[[#This Row],['#Grade]]="Rare",8000,
ItemEffectTable[[#This Row],['#Grade]]="Cursed",9000)
+ COUNTIF($C$3:C15,ItemEffectTable[[#This Row],['#Grade]])
-ItemEffectTable[[#This Row],['#인덱스 수식용]]-1</f>
        <v>#NAME?</v>
      </c>
      <c r="E15" t="s">
        <v>61</v>
      </c>
      <c r="F15" s="5" t="e">
        <f t="array" aca="1" ref="F15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5">
        <v>5</v>
      </c>
      <c r="H15" t="s">
        <v>62</v>
      </c>
      <c r="I15" t="s">
        <v>63</v>
      </c>
      <c r="J15" s="5" t="e">
        <f t="array" aca="1" ref="J15" ca="1">_xlfn.IFS(
ISTEXT(J14),0,
AND(ItemEffectTable[[#This Row],['#Grade]]=C14,ItemEffectTable[[#This Row],['#이름값]]=B14),J14+1,
ItemEffectTable[[#This Row],['#Grade]]&lt;&gt;C14,0,
ItemEffectTable[[#This Row],['#Grade]]=C14,J14
)</f>
        <v>#NAME?</v>
      </c>
      <c r="K15" s="4" t="s">
        <v>64</v>
      </c>
      <c r="L15" s="5" t="e">
        <f ca="1">IF(ItemEffectTable[[#This Row],['#이름값]]=ItemEffectTable[[#This Row],['#Name]],"TRUE","FALSE")</f>
        <v>#NAME?</v>
      </c>
      <c r="M15" s="5" t="e">
        <f ca="1">INDEX([1]!ItemTable[Name],MATCH(ItemEffectTable[[#This Row],[Index]],[1]!ItemTable[ItemEffectDataId],0))</f>
        <v>#NAME?</v>
      </c>
      <c r="N15" s="5" t="e">
        <f ca="1">INDEX([1]!ItemTable[Desc],MATCH(ItemEffectTable[[#This Row],[Index]],[1]!ItemTable[ItemEffectDataId],0))</f>
        <v>#NAME?</v>
      </c>
      <c r="O15" s="5" t="e">
        <f ca="1">INDEX([1]!StringTable[LocaleKR],MATCH(ItemEffectTable[[#This Row],['#NameIndex]],[1]!StringTable[Index],0))</f>
        <v>#NAME?</v>
      </c>
      <c r="P15" s="5" t="e">
        <f ca="1">INDEX([1]!StringTable[LocaleKR],MATCH(ItemEffectTable[[#This Row],['#DescIndex]],[1]!StringTable[Index],0))</f>
        <v>#NAME?</v>
      </c>
    </row>
    <row r="16" spans="1:16">
      <c r="A16" s="4" t="s">
        <v>22</v>
      </c>
      <c r="B16" s="4" t="s">
        <v>65</v>
      </c>
      <c r="C16" s="4" t="s">
        <v>60</v>
      </c>
      <c r="D16" t="e">
        <f t="array" aca="1" ref="D16" ca="1">_xlfn.IFS(ItemEffectTable[[#This Row],['#Grade]]="Weapon",6000,
ItemEffectTable[[#This Row],['#Grade]]="Normal",7000,
ItemEffectTable[[#This Row],['#Grade]]="Rare",8000,
ItemEffectTable[[#This Row],['#Grade]]="Cursed",9000)
+ COUNTIF($C$3:C16,ItemEffectTable[[#This Row],['#Grade]])
-ItemEffectTable[[#This Row],['#인덱스 수식용]]-1</f>
        <v>#NAME?</v>
      </c>
      <c r="E16" t="s">
        <v>47</v>
      </c>
      <c r="F16" s="5" t="e">
        <f t="array" aca="1" ref="F16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6" t="s">
        <v>66</v>
      </c>
      <c r="H16" t="s">
        <v>41</v>
      </c>
      <c r="I16" t="s">
        <v>67</v>
      </c>
      <c r="J16" s="5" t="e">
        <f t="array" aca="1" ref="J16" ca="1">_xlfn.IFS(
ISTEXT(J15),0,
AND(ItemEffectTable[[#This Row],['#Grade]]=C15,ItemEffectTable[[#This Row],['#이름값]]=B15),J15+1,
ItemEffectTable[[#This Row],['#Grade]]&lt;&gt;C15,0,
ItemEffectTable[[#This Row],['#Grade]]=C15,J15
)</f>
        <v>#NAME?</v>
      </c>
      <c r="K16" s="4"/>
      <c r="L16" s="5" t="e">
        <f ca="1">IF(ItemEffectTable[[#This Row],['#이름값]]=ItemEffectTable[[#This Row],['#Name]],"TRUE","FALSE")</f>
        <v>#NAME?</v>
      </c>
      <c r="M16" s="5" t="e">
        <f ca="1">INDEX([1]!ItemTable[Name],MATCH(ItemEffectTable[[#This Row],[Index]],[1]!ItemTable[ItemEffectDataId],0))</f>
        <v>#NAME?</v>
      </c>
      <c r="N16" s="5" t="e">
        <f ca="1">INDEX([1]!ItemTable[Desc],MATCH(ItemEffectTable[[#This Row],[Index]],[1]!ItemTable[ItemEffectDataId],0))</f>
        <v>#NAME?</v>
      </c>
      <c r="O16" s="5" t="e">
        <f ca="1">INDEX([1]!StringTable[LocaleKR],MATCH(ItemEffectTable[[#This Row],['#NameIndex]],[1]!StringTable[Index],0))</f>
        <v>#NAME?</v>
      </c>
      <c r="P16" s="5" t="e">
        <f ca="1">INDEX([1]!StringTable[LocaleKR],MATCH(ItemEffectTable[[#This Row],['#DescIndex]],[1]!StringTable[Index],0))</f>
        <v>#NAME?</v>
      </c>
    </row>
    <row r="17" spans="1:16">
      <c r="A17" s="4" t="s">
        <v>22</v>
      </c>
      <c r="B17" s="4" t="s">
        <v>68</v>
      </c>
      <c r="C17" s="4" t="s">
        <v>60</v>
      </c>
      <c r="D17" t="e">
        <f t="array" aca="1" ref="D17" ca="1">_xlfn.IFS(ItemEffectTable[[#This Row],['#Grade]]="Weapon",6000,
ItemEffectTable[[#This Row],['#Grade]]="Normal",7000,
ItemEffectTable[[#This Row],['#Grade]]="Rare",8000,
ItemEffectTable[[#This Row],['#Grade]]="Cursed",9000)
+ COUNTIF($C$3:C17,ItemEffectTable[[#This Row],['#Grade]])
-ItemEffectTable[[#This Row],['#인덱스 수식용]]-1</f>
        <v>#NAME?</v>
      </c>
      <c r="E17" t="s">
        <v>32</v>
      </c>
      <c r="F17" s="5" t="e">
        <f t="array" aca="1" ref="F17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7">
        <v>15</v>
      </c>
      <c r="H17" t="s">
        <v>33</v>
      </c>
      <c r="I17" t="s">
        <v>28</v>
      </c>
      <c r="J17" s="5" t="e">
        <f t="array" aca="1" ref="J17" ca="1">_xlfn.IFS(
ISTEXT(J16),0,
AND(ItemEffectTable[[#This Row],['#Grade]]=C16,ItemEffectTable[[#This Row],['#이름값]]=B16),J16+1,
ItemEffectTable[[#This Row],['#Grade]]&lt;&gt;C16,0,
ItemEffectTable[[#This Row],['#Grade]]=C16,J16
)</f>
        <v>#NAME?</v>
      </c>
      <c r="K17" s="4"/>
      <c r="L17" s="5" t="e">
        <f ca="1">IF(ItemEffectTable[[#This Row],['#이름값]]=ItemEffectTable[[#This Row],['#Name]],"TRUE","FALSE")</f>
        <v>#NAME?</v>
      </c>
      <c r="M17" s="5" t="e">
        <f ca="1">INDEX([1]!ItemTable[Name],MATCH(ItemEffectTable[[#This Row],[Index]],[1]!ItemTable[ItemEffectDataId],0))</f>
        <v>#NAME?</v>
      </c>
      <c r="N17" s="5" t="e">
        <f ca="1">INDEX([1]!ItemTable[Desc],MATCH(ItemEffectTable[[#This Row],[Index]],[1]!ItemTable[ItemEffectDataId],0))</f>
        <v>#NAME?</v>
      </c>
      <c r="O17" s="5" t="e">
        <f ca="1">INDEX([1]!StringTable[LocaleKR],MATCH(ItemEffectTable[[#This Row],['#NameIndex]],[1]!StringTable[Index],0))</f>
        <v>#NAME?</v>
      </c>
      <c r="P17" s="5" t="e">
        <f ca="1">INDEX([1]!StringTable[LocaleKR],MATCH(ItemEffectTable[[#This Row],['#DescIndex]],[1]!StringTable[Index],0))</f>
        <v>#NAME?</v>
      </c>
    </row>
    <row r="18" spans="1:16">
      <c r="A18" s="4" t="s">
        <v>22</v>
      </c>
      <c r="B18" s="4" t="s">
        <v>69</v>
      </c>
      <c r="C18" s="4" t="s">
        <v>60</v>
      </c>
      <c r="D18" t="e">
        <f t="array" aca="1" ref="D18" ca="1">_xlfn.IFS(ItemEffectTable[[#This Row],['#Grade]]="Weapon",6000,
ItemEffectTable[[#This Row],['#Grade]]="Normal",7000,
ItemEffectTable[[#This Row],['#Grade]]="Rare",8000,
ItemEffectTable[[#This Row],['#Grade]]="Cursed",9000)
+ COUNTIF($C$3:C18,ItemEffectTable[[#This Row],['#Grade]])
-ItemEffectTable[[#This Row],['#인덱스 수식용]]-1</f>
        <v>#NAME?</v>
      </c>
      <c r="E18" t="s">
        <v>55</v>
      </c>
      <c r="F18" s="5" t="e">
        <f t="array" aca="1" ref="F18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8">
        <v>1</v>
      </c>
      <c r="H18" t="s">
        <v>41</v>
      </c>
      <c r="I18" t="s">
        <v>28</v>
      </c>
      <c r="J18" s="5" t="e">
        <f t="array" aca="1" ref="J18" ca="1">_xlfn.IFS(
ISTEXT(J17),0,
AND(ItemEffectTable[[#This Row],['#Grade]]=C17,ItemEffectTable[[#This Row],['#이름값]]=B17),J17+1,
ItemEffectTable[[#This Row],['#Grade]]&lt;&gt;C17,0,
ItemEffectTable[[#This Row],['#Grade]]=C17,J17
)</f>
        <v>#NAME?</v>
      </c>
      <c r="K18" s="4" t="s">
        <v>70</v>
      </c>
      <c r="L18" s="5" t="e">
        <f ca="1">IF(ItemEffectTable[[#This Row],['#이름값]]=ItemEffectTable[[#This Row],['#Name]],"TRUE","FALSE")</f>
        <v>#NAME?</v>
      </c>
      <c r="M18" s="5" t="e">
        <f ca="1">INDEX([1]!ItemTable[Name],MATCH(ItemEffectTable[[#This Row],[Index]],[1]!ItemTable[ItemEffectDataId],0))</f>
        <v>#NAME?</v>
      </c>
      <c r="N18" s="5" t="e">
        <f ca="1">INDEX([1]!ItemTable[Desc],MATCH(ItemEffectTable[[#This Row],[Index]],[1]!ItemTable[ItemEffectDataId],0))</f>
        <v>#NAME?</v>
      </c>
      <c r="O18" s="5" t="e">
        <f ca="1">INDEX([1]!StringTable[LocaleKR],MATCH(ItemEffectTable[[#This Row],['#NameIndex]],[1]!StringTable[Index],0))</f>
        <v>#NAME?</v>
      </c>
      <c r="P18" s="5" t="e">
        <f ca="1">INDEX([1]!StringTable[LocaleKR],MATCH(ItemEffectTable[[#This Row],['#DescIndex]],[1]!StringTable[Index],0))</f>
        <v>#NAME?</v>
      </c>
    </row>
    <row r="19" spans="1:16">
      <c r="A19" s="4" t="s">
        <v>22</v>
      </c>
      <c r="B19" s="4" t="s">
        <v>69</v>
      </c>
      <c r="C19" s="4" t="s">
        <v>60</v>
      </c>
      <c r="D19" t="e">
        <f t="array" aca="1" ref="D19" ca="1">_xlfn.IFS(ItemEffectTable[[#This Row],['#Grade]]="Weapon",6000,
ItemEffectTable[[#This Row],['#Grade]]="Normal",7000,
ItemEffectTable[[#This Row],['#Grade]]="Rare",8000,
ItemEffectTable[[#This Row],['#Grade]]="Cursed",9000)
+ COUNTIF($C$3:C19,ItemEffectTable[[#This Row],['#Grade]])
-ItemEffectTable[[#This Row],['#인덱스 수식용]]-1</f>
        <v>#NAME?</v>
      </c>
      <c r="E19" t="s">
        <v>44</v>
      </c>
      <c r="F19" s="5" t="e">
        <f t="array" aca="1" ref="F19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19">
        <v>0.9</v>
      </c>
      <c r="H19" t="s">
        <v>48</v>
      </c>
      <c r="I19" t="s">
        <v>28</v>
      </c>
      <c r="J19" s="5" t="e">
        <f t="array" aca="1" ref="J19" ca="1">_xlfn.IFS(
ISTEXT(J18),0,
AND(ItemEffectTable[[#This Row],['#Grade]]=C18,ItemEffectTable[[#This Row],['#이름값]]=B18),J18+1,
ItemEffectTable[[#This Row],['#Grade]]&lt;&gt;C18,0,
ItemEffectTable[[#This Row],['#Grade]]=C18,J18
)</f>
        <v>#NAME?</v>
      </c>
      <c r="K19" s="4" t="s">
        <v>70</v>
      </c>
      <c r="L19" s="5" t="e">
        <f ca="1">IF(ItemEffectTable[[#This Row],['#이름값]]=ItemEffectTable[[#This Row],['#Name]],"TRUE","FALSE")</f>
        <v>#NAME?</v>
      </c>
      <c r="M19" s="5" t="e">
        <f ca="1">INDEX([1]!ItemTable[Name],MATCH(ItemEffectTable[[#This Row],[Index]],[1]!ItemTable[ItemEffectDataId],0))</f>
        <v>#NAME?</v>
      </c>
      <c r="N19" s="5" t="e">
        <f ca="1">INDEX([1]!ItemTable[Desc],MATCH(ItemEffectTable[[#This Row],[Index]],[1]!ItemTable[ItemEffectDataId],0))</f>
        <v>#NAME?</v>
      </c>
      <c r="O19" s="5" t="e">
        <f ca="1">INDEX([1]!StringTable[LocaleKR],MATCH(ItemEffectTable[[#This Row],['#NameIndex]],[1]!StringTable[Index],0))</f>
        <v>#NAME?</v>
      </c>
      <c r="P19" s="5" t="e">
        <f ca="1">INDEX([1]!StringTable[LocaleKR],MATCH(ItemEffectTable[[#This Row],['#DescIndex]],[1]!StringTable[Index],0))</f>
        <v>#NAME?</v>
      </c>
    </row>
    <row r="20" spans="1:16">
      <c r="A20" s="4" t="s">
        <v>22</v>
      </c>
      <c r="B20" s="4" t="s">
        <v>69</v>
      </c>
      <c r="C20" s="4" t="s">
        <v>60</v>
      </c>
      <c r="D20" t="e">
        <f t="array" aca="1" ref="D20" ca="1">_xlfn.IFS(ItemEffectTable[[#This Row],['#Grade]]="Weapon",6000,
ItemEffectTable[[#This Row],['#Grade]]="Normal",7000,
ItemEffectTable[[#This Row],['#Grade]]="Rare",8000,
ItemEffectTable[[#This Row],['#Grade]]="Cursed",9000)
+ COUNTIF($C$3:C20,ItemEffectTable[[#This Row],['#Grade]])
-ItemEffectTable[[#This Row],['#인덱스 수식용]]-1</f>
        <v>#NAME?</v>
      </c>
      <c r="E20" t="s">
        <v>47</v>
      </c>
      <c r="F20" s="5" t="e">
        <f t="array" aca="1" ref="F20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0">
        <v>0.9</v>
      </c>
      <c r="H20" t="s">
        <v>48</v>
      </c>
      <c r="I20" t="s">
        <v>28</v>
      </c>
      <c r="J20" s="5" t="e">
        <f t="array" aca="1" ref="J20" ca="1">_xlfn.IFS(
ISTEXT(J19),0,
AND(ItemEffectTable[[#This Row],['#Grade]]=C19,ItemEffectTable[[#This Row],['#이름값]]=B19),J19+1,
ItemEffectTable[[#This Row],['#Grade]]&lt;&gt;C19,0,
ItemEffectTable[[#This Row],['#Grade]]=C19,J19
)</f>
        <v>#NAME?</v>
      </c>
      <c r="K20" s="4" t="s">
        <v>70</v>
      </c>
      <c r="L20" s="5" t="e">
        <f ca="1">IF(ItemEffectTable[[#This Row],['#이름값]]=ItemEffectTable[[#This Row],['#Name]],"TRUE","FALSE")</f>
        <v>#NAME?</v>
      </c>
      <c r="M20" s="5" t="e">
        <f ca="1">INDEX([1]!ItemTable[Name],MATCH(ItemEffectTable[[#This Row],[Index]],[1]!ItemTable[ItemEffectDataId],0))</f>
        <v>#NAME?</v>
      </c>
      <c r="N20" s="5" t="e">
        <f ca="1">INDEX([1]!ItemTable[Desc],MATCH(ItemEffectTable[[#This Row],[Index]],[1]!ItemTable[ItemEffectDataId],0))</f>
        <v>#NAME?</v>
      </c>
      <c r="O20" s="5" t="e">
        <f ca="1">INDEX([1]!StringTable[LocaleKR],MATCH(ItemEffectTable[[#This Row],['#NameIndex]],[1]!StringTable[Index],0))</f>
        <v>#NAME?</v>
      </c>
      <c r="P20" s="5" t="e">
        <f ca="1">INDEX([1]!StringTable[LocaleKR],MATCH(ItemEffectTable[[#This Row],['#DescIndex]],[1]!StringTable[Index],0))</f>
        <v>#NAME?</v>
      </c>
    </row>
    <row r="21" spans="1:16">
      <c r="A21" s="4" t="s">
        <v>22</v>
      </c>
      <c r="B21" s="4" t="s">
        <v>71</v>
      </c>
      <c r="C21" s="4" t="s">
        <v>60</v>
      </c>
      <c r="D21" t="e">
        <f t="array" aca="1" ref="D21" ca="1">_xlfn.IFS(ItemEffectTable[[#This Row],['#Grade]]="Weapon",6000,
ItemEffectTable[[#This Row],['#Grade]]="Normal",7000,
ItemEffectTable[[#This Row],['#Grade]]="Rare",8000,
ItemEffectTable[[#This Row],['#Grade]]="Cursed",9000)
+ COUNTIF($C$3:C21,ItemEffectTable[[#This Row],['#Grade]])
-ItemEffectTable[[#This Row],['#인덱스 수식용]]-1</f>
        <v>#NAME?</v>
      </c>
      <c r="E21" t="s">
        <v>40</v>
      </c>
      <c r="F21" s="5" t="e">
        <f t="array" aca="1" ref="F21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1" t="s">
        <v>72</v>
      </c>
      <c r="H21" t="s">
        <v>41</v>
      </c>
      <c r="I21" t="s">
        <v>28</v>
      </c>
      <c r="J21" s="5" t="e">
        <f t="array" aca="1" ref="J21" ca="1">_xlfn.IFS(
ISTEXT(J20),0,
AND(ItemEffectTable[[#This Row],['#Grade]]=C20,ItemEffectTable[[#This Row],['#이름값]]=B20),J20+1,
ItemEffectTable[[#This Row],['#Grade]]&lt;&gt;C20,0,
ItemEffectTable[[#This Row],['#Grade]]=C20,J20
)</f>
        <v>#NAME?</v>
      </c>
      <c r="K21" s="4"/>
      <c r="L21" s="5" t="e">
        <f ca="1">IF(ItemEffectTable[[#This Row],['#이름값]]=ItemEffectTable[[#This Row],['#Name]],"TRUE","FALSE")</f>
        <v>#NAME?</v>
      </c>
      <c r="M21" s="5" t="e">
        <f ca="1">INDEX([1]!ItemTable[Name],MATCH(ItemEffectTable[[#This Row],[Index]],[1]!ItemTable[ItemEffectDataId],0))</f>
        <v>#NAME?</v>
      </c>
      <c r="N21" s="5" t="e">
        <f ca="1">INDEX([1]!ItemTable[Desc],MATCH(ItemEffectTable[[#This Row],[Index]],[1]!ItemTable[ItemEffectDataId],0))</f>
        <v>#NAME?</v>
      </c>
      <c r="O21" s="5" t="e">
        <f ca="1">INDEX([1]!StringTable[LocaleKR],MATCH(ItemEffectTable[[#This Row],['#NameIndex]],[1]!StringTable[Index],0))</f>
        <v>#NAME?</v>
      </c>
      <c r="P21" s="5" t="e">
        <f ca="1">INDEX([1]!StringTable[LocaleKR],MATCH(ItemEffectTable[[#This Row],['#DescIndex]],[1]!StringTable[Index],0))</f>
        <v>#NAME?</v>
      </c>
    </row>
    <row r="22" spans="1:16">
      <c r="A22" s="4" t="s">
        <v>22</v>
      </c>
      <c r="B22" s="4" t="s">
        <v>73</v>
      </c>
      <c r="C22" s="4" t="s">
        <v>60</v>
      </c>
      <c r="D22" t="e">
        <f t="array" aca="1" ref="D22" ca="1">_xlfn.IFS(ItemEffectTable[[#This Row],['#Grade]]="Weapon",6000,
ItemEffectTable[[#This Row],['#Grade]]="Normal",7000,
ItemEffectTable[[#This Row],['#Grade]]="Rare",8000,
ItemEffectTable[[#This Row],['#Grade]]="Cursed",9000)
+ COUNTIF($C$3:C22,ItemEffectTable[[#This Row],['#Grade]])
-ItemEffectTable[[#This Row],['#인덱스 수식용]]-1</f>
        <v>#NAME?</v>
      </c>
      <c r="E22" t="s">
        <v>74</v>
      </c>
      <c r="F22" s="5" t="e">
        <f t="array" aca="1" ref="F22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2">
        <v>1.2</v>
      </c>
      <c r="H22" t="s">
        <v>41</v>
      </c>
      <c r="I22" t="s">
        <v>28</v>
      </c>
      <c r="J22" s="5" t="e">
        <f t="array" aca="1" ref="J22" ca="1">_xlfn.IFS(
ISTEXT(J21),0,
AND(ItemEffectTable[[#This Row],['#Grade]]=C21,ItemEffectTable[[#This Row],['#이름값]]=B21),J21+1,
ItemEffectTable[[#This Row],['#Grade]]&lt;&gt;C21,0,
ItemEffectTable[[#This Row],['#Grade]]=C21,J21
)</f>
        <v>#NAME?</v>
      </c>
      <c r="K22" s="4" t="s">
        <v>75</v>
      </c>
      <c r="L22" s="5" t="e">
        <f ca="1">IF(ItemEffectTable[[#This Row],['#이름값]]=ItemEffectTable[[#This Row],['#Name]],"TRUE","FALSE")</f>
        <v>#NAME?</v>
      </c>
      <c r="M22" s="5" t="e">
        <f ca="1">INDEX([1]!ItemTable[Name],MATCH(ItemEffectTable[[#This Row],[Index]],[1]!ItemTable[ItemEffectDataId],0))</f>
        <v>#NAME?</v>
      </c>
      <c r="N22" s="5" t="e">
        <f ca="1">INDEX([1]!ItemTable[Desc],MATCH(ItemEffectTable[[#This Row],[Index]],[1]!ItemTable[ItemEffectDataId],0))</f>
        <v>#NAME?</v>
      </c>
      <c r="O22" s="5" t="e">
        <f ca="1">INDEX([1]!StringTable[LocaleKR],MATCH(ItemEffectTable[[#This Row],['#NameIndex]],[1]!StringTable[Index],0))</f>
        <v>#NAME?</v>
      </c>
      <c r="P22" s="5" t="e">
        <f ca="1">INDEX([1]!StringTable[LocaleKR],MATCH(ItemEffectTable[[#This Row],['#DescIndex]],[1]!StringTable[Index],0))</f>
        <v>#NAME?</v>
      </c>
    </row>
    <row r="23" spans="1:16">
      <c r="A23" s="4" t="s">
        <v>22</v>
      </c>
      <c r="B23" s="4" t="s">
        <v>76</v>
      </c>
      <c r="C23" s="4" t="s">
        <v>60</v>
      </c>
      <c r="D23" t="e">
        <f t="array" aca="1" ref="D23" ca="1">_xlfn.IFS(ItemEffectTable[[#This Row],['#Grade]]="Weapon",6000,
ItemEffectTable[[#This Row],['#Grade]]="Normal",7000,
ItemEffectTable[[#This Row],['#Grade]]="Rare",8000,
ItemEffectTable[[#This Row],['#Grade]]="Cursed",9000)
+ COUNTIF($C$3:C23,ItemEffectTable[[#This Row],['#Grade]])
-ItemEffectTable[[#This Row],['#인덱스 수식용]]-1</f>
        <v>#NAME?</v>
      </c>
      <c r="E23" t="s">
        <v>57</v>
      </c>
      <c r="F23" s="5" t="e">
        <f t="array" aca="1" ref="F23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3">
        <v>1</v>
      </c>
      <c r="H23" t="s">
        <v>41</v>
      </c>
      <c r="I23" t="s">
        <v>28</v>
      </c>
      <c r="J23" s="5" t="e">
        <f t="array" aca="1" ref="J23" ca="1">_xlfn.IFS(
ISTEXT(J22),0,
AND(ItemEffectTable[[#This Row],['#Grade]]=C22,ItemEffectTable[[#This Row],['#이름값]]=B22),J22+1,
ItemEffectTable[[#This Row],['#Grade]]&lt;&gt;C22,0,
ItemEffectTable[[#This Row],['#Grade]]=C22,J22
)</f>
        <v>#NAME?</v>
      </c>
      <c r="K23" s="4"/>
      <c r="L23" s="5" t="e">
        <f ca="1">IF(ItemEffectTable[[#This Row],['#이름값]]=ItemEffectTable[[#This Row],['#Name]],"TRUE","FALSE")</f>
        <v>#NAME?</v>
      </c>
      <c r="M23" s="5" t="e">
        <f ca="1">INDEX([1]!ItemTable[Name],MATCH(ItemEffectTable[[#This Row],[Index]],[1]!ItemTable[ItemEffectDataId],0))</f>
        <v>#NAME?</v>
      </c>
      <c r="N23" s="5" t="e">
        <f ca="1">INDEX([1]!ItemTable[Desc],MATCH(ItemEffectTable[[#This Row],[Index]],[1]!ItemTable[ItemEffectDataId],0))</f>
        <v>#NAME?</v>
      </c>
      <c r="O23" s="5" t="e">
        <f ca="1">INDEX([1]!StringTable[LocaleKR],MATCH(ItemEffectTable[[#This Row],['#NameIndex]],[1]!StringTable[Index],0))</f>
        <v>#NAME?</v>
      </c>
      <c r="P23" s="5" t="e">
        <f ca="1">INDEX([1]!StringTable[LocaleKR],MATCH(ItemEffectTable[[#This Row],['#DescIndex]],[1]!StringTable[Index],0))</f>
        <v>#NAME?</v>
      </c>
    </row>
    <row r="24" spans="1:16">
      <c r="A24" s="4" t="s">
        <v>22</v>
      </c>
      <c r="B24" s="4" t="s">
        <v>77</v>
      </c>
      <c r="C24" s="4" t="s">
        <v>60</v>
      </c>
      <c r="D24" t="e">
        <f t="array" aca="1" ref="D24" ca="1">_xlfn.IFS(ItemEffectTable[[#This Row],['#Grade]]="Weapon",6000,
ItemEffectTable[[#This Row],['#Grade]]="Normal",7000,
ItemEffectTable[[#This Row],['#Grade]]="Rare",8000,
ItemEffectTable[[#This Row],['#Grade]]="Cursed",9000)
+ COUNTIF($C$3:C24,ItemEffectTable[[#This Row],['#Grade]])
-ItemEffectTable[[#This Row],['#인덱스 수식용]]-1</f>
        <v>#NAME?</v>
      </c>
      <c r="E24" t="s">
        <v>40</v>
      </c>
      <c r="F24" s="5" t="e">
        <f t="array" aca="1" ref="F24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4" t="s">
        <v>78</v>
      </c>
      <c r="H24" t="s">
        <v>41</v>
      </c>
      <c r="I24" t="s">
        <v>79</v>
      </c>
      <c r="J24" s="5" t="e">
        <f t="array" aca="1" ref="J24" ca="1">_xlfn.IFS(
ISTEXT(J23),0,
AND(ItemEffectTable[[#This Row],['#Grade]]=C23,ItemEffectTable[[#This Row],['#이름값]]=B23),J23+1,
ItemEffectTable[[#This Row],['#Grade]]&lt;&gt;C23,0,
ItemEffectTable[[#This Row],['#Grade]]=C23,J23
)</f>
        <v>#NAME?</v>
      </c>
      <c r="K24" s="4" t="s">
        <v>80</v>
      </c>
      <c r="L24" s="5" t="e">
        <f ca="1">IF(ItemEffectTable[[#This Row],['#이름값]]=ItemEffectTable[[#This Row],['#Name]],"TRUE","FALSE")</f>
        <v>#NAME?</v>
      </c>
      <c r="M24" s="5" t="e">
        <f ca="1">INDEX([1]!ItemTable[Name],MATCH(ItemEffectTable[[#This Row],[Index]],[1]!ItemTable[ItemEffectDataId],0))</f>
        <v>#NAME?</v>
      </c>
      <c r="N24" s="5" t="e">
        <f ca="1">INDEX([1]!ItemTable[Desc],MATCH(ItemEffectTable[[#This Row],[Index]],[1]!ItemTable[ItemEffectDataId],0))</f>
        <v>#NAME?</v>
      </c>
      <c r="O24" s="5" t="e">
        <f ca="1">INDEX([1]!StringTable[LocaleKR],MATCH(ItemEffectTable[[#This Row],['#NameIndex]],[1]!StringTable[Index],0))</f>
        <v>#NAME?</v>
      </c>
      <c r="P24" s="5" t="e">
        <f ca="1">INDEX([1]!StringTable[LocaleKR],MATCH(ItemEffectTable[[#This Row],['#DescIndex]],[1]!StringTable[Index],0))</f>
        <v>#NAME?</v>
      </c>
    </row>
    <row r="25" spans="1:16">
      <c r="A25" s="4" t="s">
        <v>22</v>
      </c>
      <c r="B25" s="4" t="s">
        <v>81</v>
      </c>
      <c r="C25" s="4" t="s">
        <v>60</v>
      </c>
      <c r="D25" t="e">
        <f t="array" aca="1" ref="D25" ca="1">_xlfn.IFS(ItemEffectTable[[#This Row],['#Grade]]="Weapon",6000,
ItemEffectTable[[#This Row],['#Grade]]="Normal",7000,
ItemEffectTable[[#This Row],['#Grade]]="Rare",8000,
ItemEffectTable[[#This Row],['#Grade]]="Cursed",9000)
+ COUNTIF($C$3:C25,ItemEffectTable[[#This Row],['#Grade]])
-ItemEffectTable[[#This Row],['#인덱스 수식용]]-1</f>
        <v>#NAME?</v>
      </c>
      <c r="E25" t="s">
        <v>40</v>
      </c>
      <c r="F25" s="5" t="e">
        <f t="array" aca="1" ref="F25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5" t="s">
        <v>82</v>
      </c>
      <c r="H25" t="s">
        <v>41</v>
      </c>
      <c r="I25" t="s">
        <v>83</v>
      </c>
      <c r="J25" s="5" t="e">
        <f t="array" aca="1" ref="J25" ca="1">_xlfn.IFS(
ISTEXT(J24),0,
AND(ItemEffectTable[[#This Row],['#Grade]]=C24,ItemEffectTable[[#This Row],['#이름값]]=B24),J24+1,
ItemEffectTable[[#This Row],['#Grade]]&lt;&gt;C24,0,
ItemEffectTable[[#This Row],['#Grade]]=C24,J24
)</f>
        <v>#NAME?</v>
      </c>
      <c r="K25" s="4"/>
      <c r="L25" s="5" t="e">
        <f ca="1">IF(ItemEffectTable[[#This Row],['#이름값]]=ItemEffectTable[[#This Row],['#Name]],"TRUE","FALSE")</f>
        <v>#NAME?</v>
      </c>
      <c r="M25" s="5" t="e">
        <f ca="1">INDEX([1]!ItemTable[Name],MATCH(ItemEffectTable[[#This Row],[Index]],[1]!ItemTable[ItemEffectDataId],0))</f>
        <v>#NAME?</v>
      </c>
      <c r="N25" s="5" t="e">
        <f ca="1">INDEX([1]!ItemTable[Desc],MATCH(ItemEffectTable[[#This Row],[Index]],[1]!ItemTable[ItemEffectDataId],0))</f>
        <v>#NAME?</v>
      </c>
      <c r="O25" s="5" t="e">
        <f ca="1">INDEX([1]!StringTable[LocaleKR],MATCH(ItemEffectTable[[#This Row],['#NameIndex]],[1]!StringTable[Index],0))</f>
        <v>#NAME?</v>
      </c>
      <c r="P25" s="5" t="e">
        <f ca="1">INDEX([1]!StringTable[LocaleKR],MATCH(ItemEffectTable[[#This Row],['#DescIndex]],[1]!StringTable[Index],0))</f>
        <v>#NAME?</v>
      </c>
    </row>
    <row r="26" spans="1:16">
      <c r="A26" s="4" t="s">
        <v>58</v>
      </c>
      <c r="B26" s="4" t="s">
        <v>84</v>
      </c>
      <c r="C26" s="4" t="s">
        <v>60</v>
      </c>
      <c r="D26" t="e">
        <f t="array" aca="1" ref="D26" ca="1">_xlfn.IFS(ItemEffectTable[[#This Row],['#Grade]]="Weapon",6000,
ItemEffectTable[[#This Row],['#Grade]]="Normal",7000,
ItemEffectTable[[#This Row],['#Grade]]="Rare",8000,
ItemEffectTable[[#This Row],['#Grade]]="Cursed",9000)
+ COUNTIF($C$3:C26,ItemEffectTable[[#This Row],['#Grade]])
-ItemEffectTable[[#This Row],['#인덱스 수식용]]-1</f>
        <v>#NAME?</v>
      </c>
      <c r="E26" t="s">
        <v>85</v>
      </c>
      <c r="F26" s="5" t="e">
        <f t="array" aca="1" ref="F26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6">
        <v>0</v>
      </c>
      <c r="H26" t="s">
        <v>27</v>
      </c>
      <c r="I26" t="s">
        <v>28</v>
      </c>
      <c r="J26" s="5" t="e">
        <f t="array" aca="1" ref="J26" ca="1">_xlfn.IFS(
ISTEXT(J25),0,
AND(ItemEffectTable[[#This Row],['#Grade]]=C25,ItemEffectTable[[#This Row],['#이름값]]=B25),J25+1,
ItemEffectTable[[#This Row],['#Grade]]&lt;&gt;C25,0,
ItemEffectTable[[#This Row],['#Grade]]=C25,J25
)</f>
        <v>#NAME?</v>
      </c>
      <c r="K26" s="4"/>
      <c r="L26" s="5" t="e">
        <f ca="1">IF(ItemEffectTable[[#This Row],['#이름값]]=ItemEffectTable[[#This Row],['#Name]],"TRUE","FALSE")</f>
        <v>#NAME?</v>
      </c>
      <c r="M26" s="5" t="e">
        <f ca="1">INDEX([1]!ItemTable[Name],MATCH(ItemEffectTable[[#This Row],[Index]],[1]!ItemTable[ItemEffectDataId],0))</f>
        <v>#NAME?</v>
      </c>
      <c r="N26" s="5" t="e">
        <f ca="1">INDEX([1]!ItemTable[Desc],MATCH(ItemEffectTable[[#This Row],[Index]],[1]!ItemTable[ItemEffectDataId],0))</f>
        <v>#NAME?</v>
      </c>
      <c r="O26" s="5" t="e">
        <f ca="1">INDEX([1]!StringTable[LocaleKR],MATCH(ItemEffectTable[[#This Row],['#NameIndex]],[1]!StringTable[Index],0))</f>
        <v>#NAME?</v>
      </c>
      <c r="P26" s="5" t="e">
        <f ca="1">INDEX([1]!StringTable[LocaleKR],MATCH(ItemEffectTable[[#This Row],['#DescIndex]],[1]!StringTable[Index],0))</f>
        <v>#NAME?</v>
      </c>
    </row>
    <row r="27" spans="1:16">
      <c r="A27" s="4" t="s">
        <v>22</v>
      </c>
      <c r="B27" s="4" t="s">
        <v>86</v>
      </c>
      <c r="C27" s="4" t="s">
        <v>60</v>
      </c>
      <c r="D27" t="e">
        <f t="array" aca="1" ref="D27" ca="1">_xlfn.IFS(ItemEffectTable[[#This Row],['#Grade]]="Weapon",6000,
ItemEffectTable[[#This Row],['#Grade]]="Normal",7000,
ItemEffectTable[[#This Row],['#Grade]]="Rare",8000,
ItemEffectTable[[#This Row],['#Grade]]="Cursed",9000)
+ COUNTIF($C$3:C27,ItemEffectTable[[#This Row],['#Grade]])
-ItemEffectTable[[#This Row],['#인덱스 수식용]]-1</f>
        <v>#NAME?</v>
      </c>
      <c r="E27" t="s">
        <v>40</v>
      </c>
      <c r="F27" s="5" t="e">
        <f t="array" aca="1" ref="F27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7">
        <v>1.2</v>
      </c>
      <c r="H27" t="s">
        <v>48</v>
      </c>
      <c r="I27" t="s">
        <v>28</v>
      </c>
      <c r="J27" s="5" t="e">
        <f t="array" aca="1" ref="J27" ca="1">_xlfn.IFS(
ISTEXT(J26),0,
AND(ItemEffectTable[[#This Row],['#Grade]]=C26,ItemEffectTable[[#This Row],['#이름값]]=B26),J26+1,
ItemEffectTable[[#This Row],['#Grade]]&lt;&gt;C26,0,
ItemEffectTable[[#This Row],['#Grade]]=C26,J26
)</f>
        <v>#NAME?</v>
      </c>
      <c r="K27" s="4" t="s">
        <v>87</v>
      </c>
      <c r="L27" s="5" t="e">
        <f ca="1">IF(ItemEffectTable[[#This Row],['#이름값]]=ItemEffectTable[[#This Row],['#Name]],"TRUE","FALSE")</f>
        <v>#NAME?</v>
      </c>
      <c r="M27" s="5" t="e">
        <f ca="1">INDEX([1]!ItemTable[Name],MATCH(ItemEffectTable[[#This Row],[Index]],[1]!ItemTable[ItemEffectDataId],0))</f>
        <v>#NAME?</v>
      </c>
      <c r="N27" s="5" t="e">
        <f ca="1">INDEX([1]!ItemTable[Desc],MATCH(ItemEffectTable[[#This Row],[Index]],[1]!ItemTable[ItemEffectDataId],0))</f>
        <v>#NAME?</v>
      </c>
      <c r="O27" s="5" t="e">
        <f ca="1">INDEX([1]!StringTable[LocaleKR],MATCH(ItemEffectTable[[#This Row],['#NameIndex]],[1]!StringTable[Index],0))</f>
        <v>#NAME?</v>
      </c>
      <c r="P27" s="5" t="e">
        <f ca="1">INDEX([1]!StringTable[LocaleKR],MATCH(ItemEffectTable[[#This Row],['#DescIndex]],[1]!StringTable[Index],0))</f>
        <v>#NAME?</v>
      </c>
    </row>
    <row r="28" spans="1:16">
      <c r="A28" s="4" t="s">
        <v>58</v>
      </c>
      <c r="B28" s="4" t="s">
        <v>88</v>
      </c>
      <c r="C28" s="4" t="s">
        <v>60</v>
      </c>
      <c r="D28" t="e">
        <f t="array" aca="1" ref="D28" ca="1">_xlfn.IFS(ItemEffectTable[[#This Row],['#Grade]]="Weapon",6000,
ItemEffectTable[[#This Row],['#Grade]]="Normal",7000,
ItemEffectTable[[#This Row],['#Grade]]="Rare",8000,
ItemEffectTable[[#This Row],['#Grade]]="Cursed",9000)
+ COUNTIF($C$3:C28,ItemEffectTable[[#This Row],['#Grade]])
-ItemEffectTable[[#This Row],['#인덱스 수식용]]-1</f>
        <v>#NAME?</v>
      </c>
      <c r="E28" t="s">
        <v>89</v>
      </c>
      <c r="F28" s="5" t="e">
        <f t="array" aca="1" ref="F28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8">
        <v>0</v>
      </c>
      <c r="H28" t="s">
        <v>27</v>
      </c>
      <c r="I28" t="s">
        <v>90</v>
      </c>
      <c r="J28" s="5" t="e">
        <f t="array" aca="1" ref="J28" ca="1">_xlfn.IFS(
ISTEXT(J27),0,
AND(ItemEffectTable[[#This Row],['#Grade]]=C27,ItemEffectTable[[#This Row],['#이름값]]=B27),J27+1,
ItemEffectTable[[#This Row],['#Grade]]&lt;&gt;C27,0,
ItemEffectTable[[#This Row],['#Grade]]=C27,J27
)</f>
        <v>#NAME?</v>
      </c>
      <c r="K28" s="4" t="s">
        <v>91</v>
      </c>
      <c r="L28" s="5" t="e">
        <f ca="1">IF(ItemEffectTable[[#This Row],['#이름값]]=ItemEffectTable[[#This Row],['#Name]],"TRUE","FALSE")</f>
        <v>#NAME?</v>
      </c>
      <c r="M28" s="5" t="e">
        <f ca="1">INDEX([1]!ItemTable[Name],MATCH(ItemEffectTable[[#This Row],[Index]],[1]!ItemTable[ItemEffectDataId],0))</f>
        <v>#NAME?</v>
      </c>
      <c r="N28" s="5" t="e">
        <f ca="1">INDEX([1]!ItemTable[Desc],MATCH(ItemEffectTable[[#This Row],[Index]],[1]!ItemTable[ItemEffectDataId],0))</f>
        <v>#NAME?</v>
      </c>
      <c r="O28" s="5" t="e">
        <f ca="1">INDEX([1]!StringTable[LocaleKR],MATCH(ItemEffectTable[[#This Row],['#NameIndex]],[1]!StringTable[Index],0))</f>
        <v>#NAME?</v>
      </c>
      <c r="P28" s="5" t="e">
        <f ca="1">INDEX([1]!StringTable[LocaleKR],MATCH(ItemEffectTable[[#This Row],['#DescIndex]],[1]!StringTable[Index],0))</f>
        <v>#NAME?</v>
      </c>
    </row>
    <row r="29" spans="1:16">
      <c r="A29" s="4" t="s">
        <v>58</v>
      </c>
      <c r="B29" s="4" t="s">
        <v>92</v>
      </c>
      <c r="C29" s="4" t="s">
        <v>60</v>
      </c>
      <c r="D29" t="e">
        <f t="array" aca="1" ref="D29" ca="1">_xlfn.IFS(ItemEffectTable[[#This Row],['#Grade]]="Weapon",6000,
ItemEffectTable[[#This Row],['#Grade]]="Normal",7000,
ItemEffectTable[[#This Row],['#Grade]]="Rare",8000,
ItemEffectTable[[#This Row],['#Grade]]="Cursed",9000)
+ COUNTIF($C$3:C29,ItemEffectTable[[#This Row],['#Grade]])
-ItemEffectTable[[#This Row],['#인덱스 수식용]]-1</f>
        <v>#NAME?</v>
      </c>
      <c r="E29" t="s">
        <v>93</v>
      </c>
      <c r="F29" s="5" t="e">
        <f t="array" aca="1" ref="F29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29">
        <v>0</v>
      </c>
      <c r="H29" t="s">
        <v>27</v>
      </c>
      <c r="I29" t="s">
        <v>94</v>
      </c>
      <c r="J29" s="5" t="e">
        <f t="array" aca="1" ref="J29" ca="1">_xlfn.IFS(
ISTEXT(J28),0,
AND(ItemEffectTable[[#This Row],['#Grade]]=C28,ItemEffectTable[[#This Row],['#이름값]]=B28),J28+1,
ItemEffectTable[[#This Row],['#Grade]]&lt;&gt;C28,0,
ItemEffectTable[[#This Row],['#Grade]]=C28,J28
)</f>
        <v>#NAME?</v>
      </c>
      <c r="K29" s="4"/>
      <c r="L29" s="5" t="e">
        <f ca="1">IF(ItemEffectTable[[#This Row],['#이름값]]=ItemEffectTable[[#This Row],['#Name]],"TRUE","FALSE")</f>
        <v>#NAME?</v>
      </c>
      <c r="M29" s="5" t="e">
        <f ca="1">INDEX([1]!ItemTable[Name],MATCH(ItemEffectTable[[#This Row],[Index]],[1]!ItemTable[ItemEffectDataId],0))</f>
        <v>#NAME?</v>
      </c>
      <c r="N29" s="5" t="e">
        <f ca="1">INDEX([1]!ItemTable[Desc],MATCH(ItemEffectTable[[#This Row],[Index]],[1]!ItemTable[ItemEffectDataId],0))</f>
        <v>#NAME?</v>
      </c>
      <c r="O29" s="5" t="e">
        <f ca="1">INDEX([1]!StringTable[LocaleKR],MATCH(ItemEffectTable[[#This Row],['#NameIndex]],[1]!StringTable[Index],0))</f>
        <v>#NAME?</v>
      </c>
      <c r="P29" s="5" t="e">
        <f ca="1">INDEX([1]!StringTable[LocaleKR],MATCH(ItemEffectTable[[#This Row],['#DescIndex]],[1]!StringTable[Index],0))</f>
        <v>#NAME?</v>
      </c>
    </row>
    <row r="30" spans="1:16">
      <c r="A30" s="4" t="s">
        <v>22</v>
      </c>
      <c r="B30" s="4" t="s">
        <v>95</v>
      </c>
      <c r="C30" s="4" t="s">
        <v>96</v>
      </c>
      <c r="D30" t="e">
        <f t="array" aca="1" ref="D30" ca="1">_xlfn.IFS(ItemEffectTable[[#This Row],['#Grade]]="Weapon",6000,
ItemEffectTable[[#This Row],['#Grade]]="Normal",7000,
ItemEffectTable[[#This Row],['#Grade]]="Rare",8000,
ItemEffectTable[[#This Row],['#Grade]]="Cursed",9000)
+ COUNTIF($C$3:C30,ItemEffectTable[[#This Row],['#Grade]])
-ItemEffectTable[[#This Row],['#인덱스 수식용]]-1</f>
        <v>#NAME?</v>
      </c>
      <c r="E30" t="s">
        <v>44</v>
      </c>
      <c r="F30" s="5" t="e">
        <f t="array" aca="1" ref="F30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0">
        <v>-0.7</v>
      </c>
      <c r="H30" t="s">
        <v>48</v>
      </c>
      <c r="I30" t="s">
        <v>28</v>
      </c>
      <c r="J30" s="5" t="e">
        <f t="array" aca="1" ref="J30" ca="1">_xlfn.IFS(
ISTEXT(J29),0,
AND(ItemEffectTable[[#This Row],['#Grade]]=C29,ItemEffectTable[[#This Row],['#이름값]]=B29),J29+1,
ItemEffectTable[[#This Row],['#Grade]]&lt;&gt;C29,0,
ItemEffectTable[[#This Row],['#Grade]]=C29,J29
)</f>
        <v>#NAME?</v>
      </c>
      <c r="K30" s="4"/>
      <c r="L30" s="5" t="e">
        <f ca="1">IF(ItemEffectTable[[#This Row],['#이름값]]=ItemEffectTable[[#This Row],['#Name]],"TRUE","FALSE")</f>
        <v>#NAME?</v>
      </c>
      <c r="M30" s="5" t="e">
        <f ca="1">INDEX([1]!ItemTable[Name],MATCH(ItemEffectTable[[#This Row],[Index]],[1]!ItemTable[ItemEffectDataId],0))</f>
        <v>#NAME?</v>
      </c>
      <c r="N30" s="5" t="e">
        <f ca="1">INDEX([1]!ItemTable[Desc],MATCH(ItemEffectTable[[#This Row],[Index]],[1]!ItemTable[ItemEffectDataId],0))</f>
        <v>#NAME?</v>
      </c>
      <c r="O30" s="5" t="e">
        <f ca="1">INDEX([1]!StringTable[LocaleKR],MATCH(ItemEffectTable[[#This Row],['#NameIndex]],[1]!StringTable[Index],0))</f>
        <v>#NAME?</v>
      </c>
      <c r="P30" s="5" t="e">
        <f ca="1">INDEX([1]!StringTable[LocaleKR],MATCH(ItemEffectTable[[#This Row],['#DescIndex]],[1]!StringTable[Index],0))</f>
        <v>#NAME?</v>
      </c>
    </row>
    <row r="31" spans="1:16">
      <c r="A31" s="4" t="s">
        <v>22</v>
      </c>
      <c r="B31" s="4" t="s">
        <v>95</v>
      </c>
      <c r="C31" s="4" t="s">
        <v>96</v>
      </c>
      <c r="D31" t="e">
        <f t="array" aca="1" ref="D31" ca="1">_xlfn.IFS(ItemEffectTable[[#This Row],['#Grade]]="Weapon",6000,
ItemEffectTable[[#This Row],['#Grade]]="Normal",7000,
ItemEffectTable[[#This Row],['#Grade]]="Rare",8000,
ItemEffectTable[[#This Row],['#Grade]]="Cursed",9000)
+ COUNTIF($C$3:C31,ItemEffectTable[[#This Row],['#Grade]])
-ItemEffectTable[[#This Row],['#인덱스 수식용]]-1</f>
        <v>#NAME?</v>
      </c>
      <c r="E31" t="s">
        <v>97</v>
      </c>
      <c r="F31" s="5" t="e">
        <f t="array" aca="1" ref="F31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1">
        <v>-0.6</v>
      </c>
      <c r="H31" t="s">
        <v>48</v>
      </c>
      <c r="I31" t="s">
        <v>28</v>
      </c>
      <c r="J31" s="5" t="e">
        <f t="array" aca="1" ref="J31" ca="1">_xlfn.IFS(
ISTEXT(J30),0,
AND(ItemEffectTable[[#This Row],['#Grade]]=C30,ItemEffectTable[[#This Row],['#이름값]]=B30),J30+1,
ItemEffectTable[[#This Row],['#Grade]]&lt;&gt;C30,0,
ItemEffectTable[[#This Row],['#Grade]]=C30,J30
)</f>
        <v>#NAME?</v>
      </c>
      <c r="K31" s="4"/>
      <c r="L31" s="5" t="e">
        <f ca="1">IF(ItemEffectTable[[#This Row],['#이름값]]=ItemEffectTable[[#This Row],['#Name]],"TRUE","FALSE")</f>
        <v>#NAME?</v>
      </c>
      <c r="M31" s="5" t="e">
        <f ca="1">INDEX([1]!ItemTable[Name],MATCH(ItemEffectTable[[#This Row],[Index]],[1]!ItemTable[ItemEffectDataId],0))</f>
        <v>#NAME?</v>
      </c>
      <c r="N31" s="5" t="e">
        <f ca="1">INDEX([1]!ItemTable[Desc],MATCH(ItemEffectTable[[#This Row],[Index]],[1]!ItemTable[ItemEffectDataId],0))</f>
        <v>#NAME?</v>
      </c>
      <c r="O31" s="5" t="e">
        <f ca="1">INDEX([1]!StringTable[LocaleKR],MATCH(ItemEffectTable[[#This Row],['#NameIndex]],[1]!StringTable[Index],0))</f>
        <v>#NAME?</v>
      </c>
      <c r="P31" s="5" t="e">
        <f ca="1">INDEX([1]!StringTable[LocaleKR],MATCH(ItemEffectTable[[#This Row],['#DescIndex]],[1]!StringTable[Index],0))</f>
        <v>#NAME?</v>
      </c>
    </row>
    <row r="32" spans="1:16">
      <c r="A32" s="4" t="s">
        <v>22</v>
      </c>
      <c r="B32" s="4" t="s">
        <v>95</v>
      </c>
      <c r="C32" s="4" t="s">
        <v>96</v>
      </c>
      <c r="D32" t="e">
        <f t="array" aca="1" ref="D32" ca="1">_xlfn.IFS(ItemEffectTable[[#This Row],['#Grade]]="Weapon",6000,
ItemEffectTable[[#This Row],['#Grade]]="Normal",7000,
ItemEffectTable[[#This Row],['#Grade]]="Rare",8000,
ItemEffectTable[[#This Row],['#Grade]]="Cursed",9000)
+ COUNTIF($C$3:C32,ItemEffectTable[[#This Row],['#Grade]])
-ItemEffectTable[[#This Row],['#인덱스 수식용]]-1</f>
        <v>#NAME?</v>
      </c>
      <c r="E32" t="s">
        <v>98</v>
      </c>
      <c r="F32" s="5" t="e">
        <f t="array" aca="1" ref="F32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2">
        <v>-0.6</v>
      </c>
      <c r="H32" t="s">
        <v>48</v>
      </c>
      <c r="I32" t="s">
        <v>28</v>
      </c>
      <c r="J32" s="5" t="e">
        <f t="array" aca="1" ref="J32" ca="1">_xlfn.IFS(
ISTEXT(J31),0,
AND(ItemEffectTable[[#This Row],['#Grade]]=C31,ItemEffectTable[[#This Row],['#이름값]]=B31),J31+1,
ItemEffectTable[[#This Row],['#Grade]]&lt;&gt;C31,0,
ItemEffectTable[[#This Row],['#Grade]]=C31,J31
)</f>
        <v>#NAME?</v>
      </c>
      <c r="K32" s="4"/>
      <c r="L32" s="5" t="e">
        <f ca="1">IF(ItemEffectTable[[#This Row],['#이름값]]=ItemEffectTable[[#This Row],['#Name]],"TRUE","FALSE")</f>
        <v>#NAME?</v>
      </c>
      <c r="M32" s="5" t="e">
        <f ca="1">INDEX([1]!ItemTable[Name],MATCH(ItemEffectTable[[#This Row],[Index]],[1]!ItemTable[ItemEffectDataId],0))</f>
        <v>#NAME?</v>
      </c>
      <c r="N32" s="5" t="e">
        <f ca="1">INDEX([1]!ItemTable[Desc],MATCH(ItemEffectTable[[#This Row],[Index]],[1]!ItemTable[ItemEffectDataId],0))</f>
        <v>#NAME?</v>
      </c>
      <c r="O32" s="5" t="e">
        <f ca="1">INDEX([1]!StringTable[LocaleKR],MATCH(ItemEffectTable[[#This Row],['#NameIndex]],[1]!StringTable[Index],0))</f>
        <v>#NAME?</v>
      </c>
      <c r="P32" s="5" t="e">
        <f ca="1">INDEX([1]!StringTable[LocaleKR],MATCH(ItemEffectTable[[#This Row],['#DescIndex]],[1]!StringTable[Index],0))</f>
        <v>#NAME?</v>
      </c>
    </row>
    <row r="33" spans="1:16">
      <c r="A33" s="4" t="s">
        <v>22</v>
      </c>
      <c r="B33" s="4" t="s">
        <v>95</v>
      </c>
      <c r="C33" s="4" t="s">
        <v>96</v>
      </c>
      <c r="D33" t="e">
        <f t="array" aca="1" ref="D33" ca="1">_xlfn.IFS(ItemEffectTable[[#This Row],['#Grade]]="Weapon",6000,
ItemEffectTable[[#This Row],['#Grade]]="Normal",7000,
ItemEffectTable[[#This Row],['#Grade]]="Rare",8000,
ItemEffectTable[[#This Row],['#Grade]]="Cursed",9000)
+ COUNTIF($C$3:C33,ItemEffectTable[[#This Row],['#Grade]])
-ItemEffectTable[[#This Row],['#인덱스 수식용]]-1</f>
        <v>#NAME?</v>
      </c>
      <c r="E33" t="s">
        <v>99</v>
      </c>
      <c r="F33" s="5" t="e">
        <f t="array" aca="1" ref="F33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3">
        <v>-0.6</v>
      </c>
      <c r="H33" t="s">
        <v>48</v>
      </c>
      <c r="I33" t="s">
        <v>28</v>
      </c>
      <c r="J33" s="5" t="e">
        <f t="array" aca="1" ref="J33" ca="1">_xlfn.IFS(
ISTEXT(J32),0,
AND(ItemEffectTable[[#This Row],['#Grade]]=C32,ItemEffectTable[[#This Row],['#이름값]]=B32),J32+1,
ItemEffectTable[[#This Row],['#Grade]]&lt;&gt;C32,0,
ItemEffectTable[[#This Row],['#Grade]]=C32,J32
)</f>
        <v>#NAME?</v>
      </c>
      <c r="K33" s="4"/>
      <c r="L33" s="5" t="e">
        <f ca="1">IF(ItemEffectTable[[#This Row],['#이름값]]=ItemEffectTable[[#This Row],['#Name]],"TRUE","FALSE")</f>
        <v>#NAME?</v>
      </c>
      <c r="M33" s="5" t="e">
        <f ca="1">INDEX([1]!ItemTable[Name],MATCH(ItemEffectTable[[#This Row],[Index]],[1]!ItemTable[ItemEffectDataId],0))</f>
        <v>#NAME?</v>
      </c>
      <c r="N33" s="5" t="e">
        <f ca="1">INDEX([1]!ItemTable[Desc],MATCH(ItemEffectTable[[#This Row],[Index]],[1]!ItemTable[ItemEffectDataId],0))</f>
        <v>#NAME?</v>
      </c>
      <c r="O33" s="5" t="e">
        <f ca="1">INDEX([1]!StringTable[LocaleKR],MATCH(ItemEffectTable[[#This Row],['#NameIndex]],[1]!StringTable[Index],0))</f>
        <v>#NAME?</v>
      </c>
      <c r="P33" s="5" t="e">
        <f ca="1">INDEX([1]!StringTable[LocaleKR],MATCH(ItemEffectTable[[#This Row],['#DescIndex]],[1]!StringTable[Index],0))</f>
        <v>#NAME?</v>
      </c>
    </row>
    <row r="34" spans="1:16">
      <c r="A34" s="4" t="s">
        <v>22</v>
      </c>
      <c r="B34" s="4" t="s">
        <v>100</v>
      </c>
      <c r="C34" s="4" t="s">
        <v>96</v>
      </c>
      <c r="D34" t="e">
        <f t="array" aca="1" ref="D34" ca="1">_xlfn.IFS(ItemEffectTable[[#This Row],['#Grade]]="Weapon",6000,
ItemEffectTable[[#This Row],['#Grade]]="Normal",7000,
ItemEffectTable[[#This Row],['#Grade]]="Rare",8000,
ItemEffectTable[[#This Row],['#Grade]]="Cursed",9000)
+ COUNTIF($C$3:C34,ItemEffectTable[[#This Row],['#Grade]])
-ItemEffectTable[[#This Row],['#인덱스 수식용]]-1</f>
        <v>#NAME?</v>
      </c>
      <c r="E34" t="s">
        <v>44</v>
      </c>
      <c r="F34" s="5" t="e">
        <f t="array" aca="1" ref="F34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4">
        <v>1.4</v>
      </c>
      <c r="H34" t="s">
        <v>48</v>
      </c>
      <c r="I34" t="s">
        <v>28</v>
      </c>
      <c r="J34" s="5" t="e">
        <f t="array" aca="1" ref="J34" ca="1">_xlfn.IFS(
ISTEXT(J33),0,
AND(ItemEffectTable[[#This Row],['#Grade]]=C33,ItemEffectTable[[#This Row],['#이름값]]=B33),J33+1,
ItemEffectTable[[#This Row],['#Grade]]&lt;&gt;C33,0,
ItemEffectTable[[#This Row],['#Grade]]=C33,J33
)</f>
        <v>#NAME?</v>
      </c>
      <c r="K34" s="4"/>
      <c r="L34" s="5" t="e">
        <f ca="1">IF(ItemEffectTable[[#This Row],['#이름값]]=ItemEffectTable[[#This Row],['#Name]],"TRUE","FALSE")</f>
        <v>#NAME?</v>
      </c>
      <c r="M34" s="5" t="e">
        <f ca="1">INDEX([1]!ItemTable[Name],MATCH(ItemEffectTable[[#This Row],[Index]],[1]!ItemTable[ItemEffectDataId],0))</f>
        <v>#NAME?</v>
      </c>
      <c r="N34" s="5" t="e">
        <f ca="1">INDEX([1]!ItemTable[Desc],MATCH(ItemEffectTable[[#This Row],[Index]],[1]!ItemTable[ItemEffectDataId],0))</f>
        <v>#NAME?</v>
      </c>
      <c r="O34" s="5" t="e">
        <f ca="1">INDEX([1]!StringTable[LocaleKR],MATCH(ItemEffectTable[[#This Row],['#NameIndex]],[1]!StringTable[Index],0))</f>
        <v>#NAME?</v>
      </c>
      <c r="P34" s="5" t="e">
        <f ca="1">INDEX([1]!StringTable[LocaleKR],MATCH(ItemEffectTable[[#This Row],['#DescIndex]],[1]!StringTable[Index],0))</f>
        <v>#NAME?</v>
      </c>
    </row>
    <row r="35" spans="1:16">
      <c r="A35" s="4" t="s">
        <v>22</v>
      </c>
      <c r="B35" s="4" t="s">
        <v>100</v>
      </c>
      <c r="C35" s="4" t="s">
        <v>96</v>
      </c>
      <c r="D35" t="e">
        <f t="array" aca="1" ref="D35" ca="1">_xlfn.IFS(ItemEffectTable[[#This Row],['#Grade]]="Weapon",6000,
ItemEffectTable[[#This Row],['#Grade]]="Normal",7000,
ItemEffectTable[[#This Row],['#Grade]]="Rare",8000,
ItemEffectTable[[#This Row],['#Grade]]="Cursed",9000)
+ COUNTIF($C$3:C35,ItemEffectTable[[#This Row],['#Grade]])
-ItemEffectTable[[#This Row],['#인덱스 수식용]]-1</f>
        <v>#NAME?</v>
      </c>
      <c r="E35" t="s">
        <v>40</v>
      </c>
      <c r="F35" s="5" t="e">
        <f t="array" aca="1" ref="F35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5">
        <v>-0.2</v>
      </c>
      <c r="H35" t="s">
        <v>41</v>
      </c>
      <c r="I35" t="s">
        <v>28</v>
      </c>
      <c r="J35" s="5" t="e">
        <f t="array" aca="1" ref="J35" ca="1">_xlfn.IFS(
ISTEXT(J34),0,
AND(ItemEffectTable[[#This Row],['#Grade]]=C34,ItemEffectTable[[#This Row],['#이름값]]=B34),J34+1,
ItemEffectTable[[#This Row],['#Grade]]&lt;&gt;C34,0,
ItemEffectTable[[#This Row],['#Grade]]=C34,J34
)</f>
        <v>#NAME?</v>
      </c>
      <c r="K35" s="4"/>
      <c r="L35" s="5" t="e">
        <f ca="1">IF(ItemEffectTable[[#This Row],['#이름값]]=ItemEffectTable[[#This Row],['#Name]],"TRUE","FALSE")</f>
        <v>#NAME?</v>
      </c>
      <c r="M35" s="5" t="e">
        <f ca="1">INDEX([1]!ItemTable[Name],MATCH(ItemEffectTable[[#This Row],[Index]],[1]!ItemTable[ItemEffectDataId],0))</f>
        <v>#NAME?</v>
      </c>
      <c r="N35" s="5" t="e">
        <f ca="1">INDEX([1]!ItemTable[Desc],MATCH(ItemEffectTable[[#This Row],[Index]],[1]!ItemTable[ItemEffectDataId],0))</f>
        <v>#NAME?</v>
      </c>
      <c r="O35" s="5" t="e">
        <f ca="1">INDEX([1]!StringTable[LocaleKR],MATCH(ItemEffectTable[[#This Row],['#NameIndex]],[1]!StringTable[Index],0))</f>
        <v>#NAME?</v>
      </c>
      <c r="P35" s="5" t="e">
        <f ca="1">INDEX([1]!StringTable[LocaleKR],MATCH(ItemEffectTable[[#This Row],['#DescIndex]],[1]!StringTable[Index],0))</f>
        <v>#NAME?</v>
      </c>
    </row>
    <row r="36" spans="1:16">
      <c r="A36" s="4" t="s">
        <v>22</v>
      </c>
      <c r="B36" s="4" t="s">
        <v>101</v>
      </c>
      <c r="C36" s="4" t="s">
        <v>96</v>
      </c>
      <c r="D36" t="e">
        <f t="array" aca="1" ref="D36" ca="1">_xlfn.IFS(ItemEffectTable[[#This Row],['#Grade]]="Weapon",6000,
ItemEffectTable[[#This Row],['#Grade]]="Normal",7000,
ItemEffectTable[[#This Row],['#Grade]]="Rare",8000,
ItemEffectTable[[#This Row],['#Grade]]="Cursed",9000)
+ COUNTIF($C$3:C36,ItemEffectTable[[#This Row],['#Grade]])
-ItemEffectTable[[#This Row],['#인덱스 수식용]]-1</f>
        <v>#NAME?</v>
      </c>
      <c r="E36" t="s">
        <v>97</v>
      </c>
      <c r="F36" s="5" t="e">
        <f t="array" aca="1" ref="F36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6">
        <v>0.6</v>
      </c>
      <c r="H36" t="s">
        <v>48</v>
      </c>
      <c r="I36" t="s">
        <v>28</v>
      </c>
      <c r="J36" s="5" t="e">
        <f t="array" aca="1" ref="J36" ca="1">_xlfn.IFS(
ISTEXT(J35),0,
AND(ItemEffectTable[[#This Row],['#Grade]]=C35,ItemEffectTable[[#This Row],['#이름값]]=B35),J35+1,
ItemEffectTable[[#This Row],['#Grade]]&lt;&gt;C35,0,
ItemEffectTable[[#This Row],['#Grade]]=C35,J35
)</f>
        <v>#NAME?</v>
      </c>
      <c r="K36" s="4"/>
      <c r="L36" s="5" t="e">
        <f ca="1">IF(ItemEffectTable[[#This Row],['#이름값]]=ItemEffectTable[[#This Row],['#Name]],"TRUE","FALSE")</f>
        <v>#NAME?</v>
      </c>
      <c r="M36" s="5" t="e">
        <f ca="1">INDEX([1]!ItemTable[Name],MATCH(ItemEffectTable[[#This Row],[Index]],[1]!ItemTable[ItemEffectDataId],0))</f>
        <v>#NAME?</v>
      </c>
      <c r="N36" s="5" t="e">
        <f ca="1">INDEX([1]!ItemTable[Desc],MATCH(ItemEffectTable[[#This Row],[Index]],[1]!ItemTable[ItemEffectDataId],0))</f>
        <v>#NAME?</v>
      </c>
      <c r="O36" s="5" t="e">
        <f ca="1">INDEX([1]!StringTable[LocaleKR],MATCH(ItemEffectTable[[#This Row],['#NameIndex]],[1]!StringTable[Index],0))</f>
        <v>#NAME?</v>
      </c>
      <c r="P36" s="5" t="e">
        <f ca="1">INDEX([1]!StringTable[LocaleKR],MATCH(ItemEffectTable[[#This Row],['#DescIndex]],[1]!StringTable[Index],0))</f>
        <v>#NAME?</v>
      </c>
    </row>
    <row r="37" spans="1:16">
      <c r="A37" s="4" t="s">
        <v>22</v>
      </c>
      <c r="B37" s="4" t="s">
        <v>101</v>
      </c>
      <c r="C37" s="4" t="s">
        <v>96</v>
      </c>
      <c r="D37" t="e">
        <f t="array" aca="1" ref="D37" ca="1">_xlfn.IFS(ItemEffectTable[[#This Row],['#Grade]]="Weapon",6000,
ItemEffectTable[[#This Row],['#Grade]]="Normal",7000,
ItemEffectTable[[#This Row],['#Grade]]="Rare",8000,
ItemEffectTable[[#This Row],['#Grade]]="Cursed",9000)
+ COUNTIF($C$3:C37,ItemEffectTable[[#This Row],['#Grade]])
-ItemEffectTable[[#This Row],['#인덱스 수식용]]-1</f>
        <v>#NAME?</v>
      </c>
      <c r="E37" t="s">
        <v>98</v>
      </c>
      <c r="F37" s="5" t="e">
        <f t="array" aca="1" ref="F37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7">
        <v>0.6</v>
      </c>
      <c r="H37" t="s">
        <v>48</v>
      </c>
      <c r="I37" t="s">
        <v>28</v>
      </c>
      <c r="J37" s="5" t="e">
        <f t="array" aca="1" ref="J37" ca="1">_xlfn.IFS(
ISTEXT(J36),0,
AND(ItemEffectTable[[#This Row],['#Grade]]=C36,ItemEffectTable[[#This Row],['#이름값]]=B36),J36+1,
ItemEffectTable[[#This Row],['#Grade]]&lt;&gt;C36,0,
ItemEffectTable[[#This Row],['#Grade]]=C36,J36
)</f>
        <v>#NAME?</v>
      </c>
      <c r="K37" s="4"/>
      <c r="L37" s="5" t="e">
        <f ca="1">IF(ItemEffectTable[[#This Row],['#이름값]]=ItemEffectTable[[#This Row],['#Name]],"TRUE","FALSE")</f>
        <v>#NAME?</v>
      </c>
      <c r="M37" s="5" t="e">
        <f ca="1">INDEX([1]!ItemTable[Name],MATCH(ItemEffectTable[[#This Row],[Index]],[1]!ItemTable[ItemEffectDataId],0))</f>
        <v>#NAME?</v>
      </c>
      <c r="N37" s="5" t="e">
        <f ca="1">INDEX([1]!ItemTable[Desc],MATCH(ItemEffectTable[[#This Row],[Index]],[1]!ItemTable[ItemEffectDataId],0))</f>
        <v>#NAME?</v>
      </c>
      <c r="O37" s="5" t="e">
        <f ca="1">INDEX([1]!StringTable[LocaleKR],MATCH(ItemEffectTable[[#This Row],['#NameIndex]],[1]!StringTable[Index],0))</f>
        <v>#NAME?</v>
      </c>
      <c r="P37" s="5" t="e">
        <f ca="1">INDEX([1]!StringTable[LocaleKR],MATCH(ItemEffectTable[[#This Row],['#DescIndex]],[1]!StringTable[Index],0))</f>
        <v>#NAME?</v>
      </c>
    </row>
    <row r="38" spans="1:16">
      <c r="A38" s="4" t="s">
        <v>22</v>
      </c>
      <c r="B38" s="4" t="s">
        <v>101</v>
      </c>
      <c r="C38" s="4" t="s">
        <v>96</v>
      </c>
      <c r="D38" t="e">
        <f t="array" aca="1" ref="D38" ca="1">_xlfn.IFS(ItemEffectTable[[#This Row],['#Grade]]="Weapon",6000,
ItemEffectTable[[#This Row],['#Grade]]="Normal",7000,
ItemEffectTable[[#This Row],['#Grade]]="Rare",8000,
ItemEffectTable[[#This Row],['#Grade]]="Cursed",9000)
+ COUNTIF($C$3:C38,ItemEffectTable[[#This Row],['#Grade]])
-ItemEffectTable[[#This Row],['#인덱스 수식용]]-1</f>
        <v>#NAME?</v>
      </c>
      <c r="E38" t="s">
        <v>99</v>
      </c>
      <c r="F38" s="5" t="e">
        <f t="array" aca="1" ref="F38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8">
        <v>0.6</v>
      </c>
      <c r="H38" t="s">
        <v>48</v>
      </c>
      <c r="I38" t="s">
        <v>28</v>
      </c>
      <c r="J38" s="5" t="e">
        <f t="array" aca="1" ref="J38" ca="1">_xlfn.IFS(
ISTEXT(J37),0,
AND(ItemEffectTable[[#This Row],['#Grade]]=C37,ItemEffectTable[[#This Row],['#이름값]]=B37),J37+1,
ItemEffectTable[[#This Row],['#Grade]]&lt;&gt;C37,0,
ItemEffectTable[[#This Row],['#Grade]]=C37,J37
)</f>
        <v>#NAME?</v>
      </c>
      <c r="K38" s="4"/>
      <c r="L38" s="5" t="e">
        <f ca="1">IF(ItemEffectTable[[#This Row],['#이름값]]=ItemEffectTable[[#This Row],['#Name]],"TRUE","FALSE")</f>
        <v>#NAME?</v>
      </c>
      <c r="M38" s="5" t="e">
        <f ca="1">INDEX([1]!ItemTable[Name],MATCH(ItemEffectTable[[#This Row],[Index]],[1]!ItemTable[ItemEffectDataId],0))</f>
        <v>#NAME?</v>
      </c>
      <c r="N38" s="5" t="e">
        <f ca="1">INDEX([1]!ItemTable[Desc],MATCH(ItemEffectTable[[#This Row],[Index]],[1]!ItemTable[ItemEffectDataId],0))</f>
        <v>#NAME?</v>
      </c>
      <c r="O38" s="5" t="e">
        <f ca="1">INDEX([1]!StringTable[LocaleKR],MATCH(ItemEffectTable[[#This Row],['#NameIndex]],[1]!StringTable[Index],0))</f>
        <v>#NAME?</v>
      </c>
      <c r="P38" s="5" t="e">
        <f ca="1">INDEX([1]!StringTable[LocaleKR],MATCH(ItemEffectTable[[#This Row],['#DescIndex]],[1]!StringTable[Index],0))</f>
        <v>#NAME?</v>
      </c>
    </row>
    <row r="39" spans="1:16">
      <c r="A39" s="4" t="s">
        <v>22</v>
      </c>
      <c r="B39" s="4" t="s">
        <v>101</v>
      </c>
      <c r="C39" s="4" t="s">
        <v>96</v>
      </c>
      <c r="D39" t="e">
        <f t="array" aca="1" ref="D39" ca="1">_xlfn.IFS(ItemEffectTable[[#This Row],['#Grade]]="Weapon",6000,
ItemEffectTable[[#This Row],['#Grade]]="Normal",7000,
ItemEffectTable[[#This Row],['#Grade]]="Rare",8000,
ItemEffectTable[[#This Row],['#Grade]]="Cursed",9000)
+ COUNTIF($C$3:C39,ItemEffectTable[[#This Row],['#Grade]])
-ItemEffectTable[[#This Row],['#인덱스 수식용]]-1</f>
        <v>#NAME?</v>
      </c>
      <c r="E39" t="s">
        <v>102</v>
      </c>
      <c r="F39" s="5" t="e">
        <f t="array" aca="1" ref="F39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39">
        <v>1.3</v>
      </c>
      <c r="H39" t="s">
        <v>48</v>
      </c>
      <c r="I39" t="s">
        <v>28</v>
      </c>
      <c r="J39" s="5" t="e">
        <f t="array" aca="1" ref="J39" ca="1">_xlfn.IFS(
ISTEXT(J38),0,
AND(ItemEffectTable[[#This Row],['#Grade]]=C38,ItemEffectTable[[#This Row],['#이름값]]=B38),J38+1,
ItemEffectTable[[#This Row],['#Grade]]&lt;&gt;C38,0,
ItemEffectTable[[#This Row],['#Grade]]=C38,J38
)</f>
        <v>#NAME?</v>
      </c>
      <c r="K39" s="4"/>
      <c r="L39" s="5" t="e">
        <f ca="1">IF(ItemEffectTable[[#This Row],['#이름값]]=ItemEffectTable[[#This Row],['#Name]],"TRUE","FALSE")</f>
        <v>#NAME?</v>
      </c>
      <c r="M39" s="5" t="e">
        <f ca="1">INDEX([1]!ItemTable[Name],MATCH(ItemEffectTable[[#This Row],[Index]],[1]!ItemTable[ItemEffectDataId],0))</f>
        <v>#NAME?</v>
      </c>
      <c r="N39" s="5" t="e">
        <f ca="1">INDEX([1]!ItemTable[Desc],MATCH(ItemEffectTable[[#This Row],[Index]],[1]!ItemTable[ItemEffectDataId],0))</f>
        <v>#NAME?</v>
      </c>
      <c r="O39" s="5" t="e">
        <f ca="1">INDEX([1]!StringTable[LocaleKR],MATCH(ItemEffectTable[[#This Row],['#NameIndex]],[1]!StringTable[Index],0))</f>
        <v>#NAME?</v>
      </c>
      <c r="P39" s="5" t="e">
        <f ca="1">INDEX([1]!StringTable[LocaleKR],MATCH(ItemEffectTable[[#This Row],['#DescIndex]],[1]!StringTable[Index],0))</f>
        <v>#NAME?</v>
      </c>
    </row>
    <row r="40" spans="1:16">
      <c r="A40" s="4" t="s">
        <v>22</v>
      </c>
      <c r="B40" s="4" t="s">
        <v>101</v>
      </c>
      <c r="C40" s="4" t="s">
        <v>96</v>
      </c>
      <c r="D40" t="e">
        <f t="array" aca="1" ref="D40" ca="1">_xlfn.IFS(ItemEffectTable[[#This Row],['#Grade]]="Weapon",6000,
ItemEffectTable[[#This Row],['#Grade]]="Normal",7000,
ItemEffectTable[[#This Row],['#Grade]]="Rare",8000,
ItemEffectTable[[#This Row],['#Grade]]="Cursed",9000)
+ COUNTIF($C$3:C40,ItemEffectTable[[#This Row],['#Grade]])
-ItemEffectTable[[#This Row],['#인덱스 수식용]]-1</f>
        <v>#NAME?</v>
      </c>
      <c r="E40" t="s">
        <v>103</v>
      </c>
      <c r="F40" s="5" t="e">
        <f t="array" aca="1" ref="F40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0">
        <v>1.3</v>
      </c>
      <c r="H40" t="s">
        <v>48</v>
      </c>
      <c r="I40" t="s">
        <v>28</v>
      </c>
      <c r="J40" s="5" t="e">
        <f t="array" aca="1" ref="J40" ca="1">_xlfn.IFS(
ISTEXT(J39),0,
AND(ItemEffectTable[[#This Row],['#Grade]]=C39,ItemEffectTable[[#This Row],['#이름값]]=B39),J39+1,
ItemEffectTable[[#This Row],['#Grade]]&lt;&gt;C39,0,
ItemEffectTable[[#This Row],['#Grade]]=C39,J39
)</f>
        <v>#NAME?</v>
      </c>
      <c r="K40" s="4"/>
      <c r="L40" s="5" t="e">
        <f ca="1">IF(ItemEffectTable[[#This Row],['#이름값]]=ItemEffectTable[[#This Row],['#Name]],"TRUE","FALSE")</f>
        <v>#NAME?</v>
      </c>
      <c r="M40" s="5" t="e">
        <f ca="1">INDEX([1]!ItemTable[Name],MATCH(ItemEffectTable[[#This Row],[Index]],[1]!ItemTable[ItemEffectDataId],0))</f>
        <v>#NAME?</v>
      </c>
      <c r="N40" s="5" t="e">
        <f ca="1">INDEX([1]!ItemTable[Desc],MATCH(ItemEffectTable[[#This Row],[Index]],[1]!ItemTable[ItemEffectDataId],0))</f>
        <v>#NAME?</v>
      </c>
      <c r="O40" s="5" t="e">
        <f ca="1">INDEX([1]!StringTable[LocaleKR],MATCH(ItemEffectTable[[#This Row],['#NameIndex]],[1]!StringTable[Index],0))</f>
        <v>#NAME?</v>
      </c>
      <c r="P40" s="5" t="e">
        <f ca="1">INDEX([1]!StringTable[LocaleKR],MATCH(ItemEffectTable[[#This Row],['#DescIndex]],[1]!StringTable[Index],0))</f>
        <v>#NAME?</v>
      </c>
    </row>
    <row r="41" spans="1:16">
      <c r="A41" s="4" t="s">
        <v>22</v>
      </c>
      <c r="B41" s="4" t="s">
        <v>101</v>
      </c>
      <c r="C41" s="4" t="s">
        <v>96</v>
      </c>
      <c r="D41" t="e">
        <f t="array" aca="1" ref="D41" ca="1">_xlfn.IFS(ItemEffectTable[[#This Row],['#Grade]]="Weapon",6000,
ItemEffectTable[[#This Row],['#Grade]]="Normal",7000,
ItemEffectTable[[#This Row],['#Grade]]="Rare",8000,
ItemEffectTable[[#This Row],['#Grade]]="Cursed",9000)
+ COUNTIF($C$3:C41,ItemEffectTable[[#This Row],['#Grade]])
-ItemEffectTable[[#This Row],['#인덱스 수식용]]-1</f>
        <v>#NAME?</v>
      </c>
      <c r="E41" t="s">
        <v>104</v>
      </c>
      <c r="F41" s="5" t="e">
        <f t="array" aca="1" ref="F41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1">
        <v>1.3</v>
      </c>
      <c r="H41" t="s">
        <v>48</v>
      </c>
      <c r="I41" t="s">
        <v>28</v>
      </c>
      <c r="J41" s="5" t="e">
        <f t="array" aca="1" ref="J41" ca="1">_xlfn.IFS(
ISTEXT(J40),0,
AND(ItemEffectTable[[#This Row],['#Grade]]=C40,ItemEffectTable[[#This Row],['#이름값]]=B40),J40+1,
ItemEffectTable[[#This Row],['#Grade]]&lt;&gt;C40,0,
ItemEffectTable[[#This Row],['#Grade]]=C40,J40
)</f>
        <v>#NAME?</v>
      </c>
      <c r="K41" s="4"/>
      <c r="L41" s="5" t="e">
        <f ca="1">IF(ItemEffectTable[[#This Row],['#이름값]]=ItemEffectTable[[#This Row],['#Name]],"TRUE","FALSE")</f>
        <v>#NAME?</v>
      </c>
      <c r="M41" s="5" t="e">
        <f ca="1">INDEX([1]!ItemTable[Name],MATCH(ItemEffectTable[[#This Row],[Index]],[1]!ItemTable[ItemEffectDataId],0))</f>
        <v>#NAME?</v>
      </c>
      <c r="N41" s="5" t="e">
        <f ca="1">INDEX([1]!ItemTable[Desc],MATCH(ItemEffectTable[[#This Row],[Index]],[1]!ItemTable[ItemEffectDataId],0))</f>
        <v>#NAME?</v>
      </c>
      <c r="O41" s="5" t="e">
        <f ca="1">INDEX([1]!StringTable[LocaleKR],MATCH(ItemEffectTable[[#This Row],['#NameIndex]],[1]!StringTable[Index],0))</f>
        <v>#NAME?</v>
      </c>
      <c r="P41" s="5" t="e">
        <f ca="1">INDEX([1]!StringTable[LocaleKR],MATCH(ItemEffectTable[[#This Row],['#DescIndex]],[1]!StringTable[Index],0))</f>
        <v>#NAME?</v>
      </c>
    </row>
    <row r="42" spans="1:16">
      <c r="A42" s="4" t="s">
        <v>22</v>
      </c>
      <c r="B42" s="4" t="s">
        <v>101</v>
      </c>
      <c r="C42" s="4" t="s">
        <v>96</v>
      </c>
      <c r="D42" t="e">
        <f t="array" aca="1" ref="D42" ca="1">_xlfn.IFS(ItemEffectTable[[#This Row],['#Grade]]="Weapon",6000,
ItemEffectTable[[#This Row],['#Grade]]="Normal",7000,
ItemEffectTable[[#This Row],['#Grade]]="Rare",8000,
ItemEffectTable[[#This Row],['#Grade]]="Cursed",9000)
+ COUNTIF($C$3:C42,ItemEffectTable[[#This Row],['#Grade]])
-ItemEffectTable[[#This Row],['#인덱스 수식용]]-1</f>
        <v>#NAME?</v>
      </c>
      <c r="E42" t="s">
        <v>105</v>
      </c>
      <c r="F42" s="5" t="e">
        <f t="array" aca="1" ref="F42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2">
        <v>1.3</v>
      </c>
      <c r="H42" t="s">
        <v>48</v>
      </c>
      <c r="I42" t="s">
        <v>28</v>
      </c>
      <c r="J42" s="5" t="e">
        <f t="array" aca="1" ref="J42" ca="1">_xlfn.IFS(
ISTEXT(J41),0,
AND(ItemEffectTable[[#This Row],['#Grade]]=C41,ItemEffectTable[[#This Row],['#이름값]]=B41),J41+1,
ItemEffectTable[[#This Row],['#Grade]]&lt;&gt;C41,0,
ItemEffectTable[[#This Row],['#Grade]]=C41,J41
)</f>
        <v>#NAME?</v>
      </c>
      <c r="K42" s="4"/>
      <c r="L42" s="5" t="e">
        <f ca="1">IF(ItemEffectTable[[#This Row],['#이름값]]=ItemEffectTable[[#This Row],['#Name]],"TRUE","FALSE")</f>
        <v>#NAME?</v>
      </c>
      <c r="M42" s="5" t="e">
        <f ca="1">INDEX([1]!ItemTable[Name],MATCH(ItemEffectTable[[#This Row],[Index]],[1]!ItemTable[ItemEffectDataId],0))</f>
        <v>#NAME?</v>
      </c>
      <c r="N42" s="5" t="e">
        <f ca="1">INDEX([1]!ItemTable[Desc],MATCH(ItemEffectTable[[#This Row],[Index]],[1]!ItemTable[ItemEffectDataId],0))</f>
        <v>#NAME?</v>
      </c>
      <c r="O42" s="5" t="e">
        <f ca="1">INDEX([1]!StringTable[LocaleKR],MATCH(ItemEffectTable[[#This Row],['#NameIndex]],[1]!StringTable[Index],0))</f>
        <v>#NAME?</v>
      </c>
      <c r="P42" s="5" t="e">
        <f ca="1">INDEX([1]!StringTable[LocaleKR],MATCH(ItemEffectTable[[#This Row],['#DescIndex]],[1]!StringTable[Index],0))</f>
        <v>#NAME?</v>
      </c>
    </row>
    <row r="43" spans="1:16">
      <c r="A43" s="4" t="s">
        <v>22</v>
      </c>
      <c r="B43" s="4" t="s">
        <v>106</v>
      </c>
      <c r="C43" s="4" t="s">
        <v>96</v>
      </c>
      <c r="D43" t="e">
        <f t="array" aca="1" ref="D43" ca="1">_xlfn.IFS(ItemEffectTable[[#This Row],['#Grade]]="Weapon",6000,
ItemEffectTable[[#This Row],['#Grade]]="Normal",7000,
ItemEffectTable[[#This Row],['#Grade]]="Rare",8000,
ItemEffectTable[[#This Row],['#Grade]]="Cursed",9000)
+ COUNTIF($C$3:C43,ItemEffectTable[[#This Row],['#Grade]])
-ItemEffectTable[[#This Row],['#인덱스 수식용]]-1</f>
        <v>#NAME?</v>
      </c>
      <c r="E43" t="s">
        <v>55</v>
      </c>
      <c r="F43" s="5" t="e">
        <f t="array" aca="1" ref="F43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3">
        <v>3</v>
      </c>
      <c r="H43" t="s">
        <v>48</v>
      </c>
      <c r="I43" t="s">
        <v>28</v>
      </c>
      <c r="J43" s="5" t="e">
        <f t="array" aca="1" ref="J43" ca="1">_xlfn.IFS(
ISTEXT(J42),0,
AND(ItemEffectTable[[#This Row],['#Grade]]=C42,ItemEffectTable[[#This Row],['#이름값]]=B42),J42+1,
ItemEffectTable[[#This Row],['#Grade]]&lt;&gt;C42,0,
ItemEffectTable[[#This Row],['#Grade]]=C42,J42
)</f>
        <v>#NAME?</v>
      </c>
      <c r="K43" s="4"/>
      <c r="L43" s="5" t="e">
        <f ca="1">IF(ItemEffectTable[[#This Row],['#이름값]]=ItemEffectTable[[#This Row],['#Name]],"TRUE","FALSE")</f>
        <v>#NAME?</v>
      </c>
      <c r="M43" s="5" t="e">
        <f ca="1">INDEX([1]!ItemTable[Name],MATCH(ItemEffectTable[[#This Row],[Index]],[1]!ItemTable[ItemEffectDataId],0))</f>
        <v>#NAME?</v>
      </c>
      <c r="N43" s="5" t="e">
        <f ca="1">INDEX([1]!ItemTable[Desc],MATCH(ItemEffectTable[[#This Row],[Index]],[1]!ItemTable[ItemEffectDataId],0))</f>
        <v>#NAME?</v>
      </c>
      <c r="O43" s="5" t="e">
        <f ca="1">INDEX([1]!StringTable[LocaleKR],MATCH(ItemEffectTable[[#This Row],['#NameIndex]],[1]!StringTable[Index],0))</f>
        <v>#NAME?</v>
      </c>
      <c r="P43" s="5" t="e">
        <f ca="1">INDEX([1]!StringTable[LocaleKR],MATCH(ItemEffectTable[[#This Row],['#DescIndex]],[1]!StringTable[Index],0))</f>
        <v>#NAME?</v>
      </c>
    </row>
    <row r="44" spans="1:16">
      <c r="A44" s="4" t="s">
        <v>22</v>
      </c>
      <c r="B44" s="4" t="s">
        <v>106</v>
      </c>
      <c r="C44" s="4" t="s">
        <v>96</v>
      </c>
      <c r="D44" t="e">
        <f t="array" aca="1" ref="D44" ca="1">_xlfn.IFS(ItemEffectTable[[#This Row],['#Grade]]="Weapon",6000,
ItemEffectTable[[#This Row],['#Grade]]="Normal",7000,
ItemEffectTable[[#This Row],['#Grade]]="Rare",8000,
ItemEffectTable[[#This Row],['#Grade]]="Cursed",9000)
+ COUNTIF($C$3:C44,ItemEffectTable[[#This Row],['#Grade]])
-ItemEffectTable[[#This Row],['#인덱스 수식용]]-1</f>
        <v>#NAME?</v>
      </c>
      <c r="E44" t="s">
        <v>44</v>
      </c>
      <c r="F44" s="5" t="e">
        <f t="array" aca="1" ref="F44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4">
        <v>0.6</v>
      </c>
      <c r="H44" t="s">
        <v>48</v>
      </c>
      <c r="I44" t="s">
        <v>28</v>
      </c>
      <c r="J44" s="5" t="e">
        <f t="array" aca="1" ref="J44" ca="1">_xlfn.IFS(
ISTEXT(J43),0,
AND(ItemEffectTable[[#This Row],['#Grade]]=C43,ItemEffectTable[[#This Row],['#이름값]]=B43),J43+1,
ItemEffectTable[[#This Row],['#Grade]]&lt;&gt;C43,0,
ItemEffectTable[[#This Row],['#Grade]]=C43,J43
)</f>
        <v>#NAME?</v>
      </c>
      <c r="K44" s="4"/>
      <c r="L44" s="5" t="e">
        <f ca="1">IF(ItemEffectTable[[#This Row],['#이름값]]=ItemEffectTable[[#This Row],['#Name]],"TRUE","FALSE")</f>
        <v>#NAME?</v>
      </c>
      <c r="M44" s="5" t="e">
        <f ca="1">INDEX([1]!ItemTable[Name],MATCH(ItemEffectTable[[#This Row],[Index]],[1]!ItemTable[ItemEffectDataId],0))</f>
        <v>#NAME?</v>
      </c>
      <c r="N44" s="5" t="e">
        <f ca="1">INDEX([1]!ItemTable[Desc],MATCH(ItemEffectTable[[#This Row],[Index]],[1]!ItemTable[ItemEffectDataId],0))</f>
        <v>#NAME?</v>
      </c>
      <c r="O44" s="5" t="e">
        <f ca="1">INDEX([1]!StringTable[LocaleKR],MATCH(ItemEffectTable[[#This Row],['#NameIndex]],[1]!StringTable[Index],0))</f>
        <v>#NAME?</v>
      </c>
      <c r="P44" s="5" t="e">
        <f ca="1">INDEX([1]!StringTable[LocaleKR],MATCH(ItemEffectTable[[#This Row],['#DescIndex]],[1]!StringTable[Index],0))</f>
        <v>#NAME?</v>
      </c>
    </row>
    <row r="45" spans="1:16">
      <c r="A45" s="4" t="s">
        <v>22</v>
      </c>
      <c r="B45" s="4" t="s">
        <v>107</v>
      </c>
      <c r="C45" s="4" t="s">
        <v>96</v>
      </c>
      <c r="D45" t="e">
        <f t="array" aca="1" ref="D45" ca="1">_xlfn.IFS(ItemEffectTable[[#This Row],['#Grade]]="Weapon",6000,
ItemEffectTable[[#This Row],['#Grade]]="Normal",7000,
ItemEffectTable[[#This Row],['#Grade]]="Rare",8000,
ItemEffectTable[[#This Row],['#Grade]]="Cursed",9000)
+ COUNTIF($C$3:C45,ItemEffectTable[[#This Row],['#Grade]])
-ItemEffectTable[[#This Row],['#인덱스 수식용]]-1</f>
        <v>#NAME?</v>
      </c>
      <c r="E45" t="s">
        <v>40</v>
      </c>
      <c r="F45" s="5" t="e">
        <f t="array" aca="1" ref="F45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5">
        <v>1.35</v>
      </c>
      <c r="H45" t="s">
        <v>48</v>
      </c>
      <c r="I45" t="s">
        <v>28</v>
      </c>
      <c r="J45" s="5" t="e">
        <f t="array" aca="1" ref="J45" ca="1">_xlfn.IFS(
ISTEXT(J44),0,
AND(ItemEffectTable[[#This Row],['#Grade]]=C44,ItemEffectTable[[#This Row],['#이름값]]=B44),J44+1,
ItemEffectTable[[#This Row],['#Grade]]&lt;&gt;C44,0,
ItemEffectTable[[#This Row],['#Grade]]=C44,J44
)</f>
        <v>#NAME?</v>
      </c>
      <c r="K45" s="4"/>
      <c r="L45" s="5" t="e">
        <f ca="1">IF(ItemEffectTable[[#This Row],['#이름값]]=ItemEffectTable[[#This Row],['#Name]],"TRUE","FALSE")</f>
        <v>#NAME?</v>
      </c>
      <c r="M45" s="5" t="e">
        <f ca="1">INDEX([1]!ItemTable[Name],MATCH(ItemEffectTable[[#This Row],[Index]],[1]!ItemTable[ItemEffectDataId],0))</f>
        <v>#NAME?</v>
      </c>
      <c r="N45" s="5" t="e">
        <f ca="1">INDEX([1]!ItemTable[Desc],MATCH(ItemEffectTable[[#This Row],[Index]],[1]!ItemTable[ItemEffectDataId],0))</f>
        <v>#NAME?</v>
      </c>
      <c r="O45" s="5" t="e">
        <f ca="1">INDEX([1]!StringTable[LocaleKR],MATCH(ItemEffectTable[[#This Row],['#NameIndex]],[1]!StringTable[Index],0))</f>
        <v>#NAME?</v>
      </c>
      <c r="P45" s="5" t="e">
        <f ca="1">INDEX([1]!StringTable[LocaleKR],MATCH(ItemEffectTable[[#This Row],['#DescIndex]],[1]!StringTable[Index],0))</f>
        <v>#NAME?</v>
      </c>
    </row>
    <row r="46" spans="1:16">
      <c r="A46" s="4" t="s">
        <v>22</v>
      </c>
      <c r="B46" s="4" t="s">
        <v>107</v>
      </c>
      <c r="C46" s="4" t="s">
        <v>96</v>
      </c>
      <c r="D46" t="e">
        <f t="array" aca="1" ref="D46" ca="1">_xlfn.IFS(ItemEffectTable[[#This Row],['#Grade]]="Weapon",6000,
ItemEffectTable[[#This Row],['#Grade]]="Normal",7000,
ItemEffectTable[[#This Row],['#Grade]]="Rare",8000,
ItemEffectTable[[#This Row],['#Grade]]="Cursed",9000)
+ COUNTIF($C$3:C46,ItemEffectTable[[#This Row],['#Grade]])
-ItemEffectTable[[#This Row],['#인덱스 수식용]]-1</f>
        <v>#NAME?</v>
      </c>
      <c r="E46" t="s">
        <v>55</v>
      </c>
      <c r="F46" s="5" t="e">
        <f t="array" aca="1" ref="F46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6">
        <v>-3</v>
      </c>
      <c r="H46" t="s">
        <v>41</v>
      </c>
      <c r="I46" t="s">
        <v>28</v>
      </c>
      <c r="J46" s="5" t="e">
        <f t="array" aca="1" ref="J46" ca="1">_xlfn.IFS(
ISTEXT(J45),0,
AND(ItemEffectTable[[#This Row],['#Grade]]=C45,ItemEffectTable[[#This Row],['#이름값]]=B45),J45+1,
ItemEffectTable[[#This Row],['#Grade]]&lt;&gt;C45,0,
ItemEffectTable[[#This Row],['#Grade]]=C45,J45
)</f>
        <v>#NAME?</v>
      </c>
      <c r="K46" s="4"/>
      <c r="L46" s="5" t="e">
        <f ca="1">IF(ItemEffectTable[[#This Row],['#이름값]]=ItemEffectTable[[#This Row],['#Name]],"TRUE","FALSE")</f>
        <v>#NAME?</v>
      </c>
      <c r="M46" s="5" t="e">
        <f ca="1">INDEX([1]!ItemTable[Name],MATCH(ItemEffectTable[[#This Row],[Index]],[1]!ItemTable[ItemEffectDataId],0))</f>
        <v>#NAME?</v>
      </c>
      <c r="N46" s="5" t="e">
        <f ca="1">INDEX([1]!ItemTable[Desc],MATCH(ItemEffectTable[[#This Row],[Index]],[1]!ItemTable[ItemEffectDataId],0))</f>
        <v>#NAME?</v>
      </c>
      <c r="O46" s="5" t="e">
        <f ca="1">INDEX([1]!StringTable[LocaleKR],MATCH(ItemEffectTable[[#This Row],['#NameIndex]],[1]!StringTable[Index],0))</f>
        <v>#NAME?</v>
      </c>
      <c r="P46" s="5" t="e">
        <f ca="1">INDEX([1]!StringTable[LocaleKR],MATCH(ItemEffectTable[[#This Row],['#DescIndex]],[1]!StringTable[Index],0))</f>
        <v>#NAME?</v>
      </c>
    </row>
    <row r="47" spans="1:16">
      <c r="A47" s="4" t="s">
        <v>58</v>
      </c>
      <c r="B47" s="4" t="s">
        <v>108</v>
      </c>
      <c r="C47" s="4" t="s">
        <v>96</v>
      </c>
      <c r="D47" t="e">
        <f t="array" aca="1" ref="D47" ca="1">_xlfn.IFS(ItemEffectTable[[#This Row],['#Grade]]="Weapon",6000,
ItemEffectTable[[#This Row],['#Grade]]="Normal",7000,
ItemEffectTable[[#This Row],['#Grade]]="Rare",8000,
ItemEffectTable[[#This Row],['#Grade]]="Cursed",9000)
+ COUNTIF($C$3:C47,ItemEffectTable[[#This Row],['#Grade]])
-ItemEffectTable[[#This Row],['#인덱스 수식용]]-1</f>
        <v>#NAME?</v>
      </c>
      <c r="E47" t="s">
        <v>109</v>
      </c>
      <c r="F47" s="5" t="e">
        <f t="array" aca="1" ref="F47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7">
        <v>180</v>
      </c>
      <c r="H47" t="s">
        <v>41</v>
      </c>
      <c r="I47" t="s">
        <v>94</v>
      </c>
      <c r="J47" s="5" t="e">
        <f t="array" aca="1" ref="J47" ca="1">_xlfn.IFS(
ISTEXT(J46),0,
AND(ItemEffectTable[[#This Row],['#Grade]]=C46,ItemEffectTable[[#This Row],['#이름값]]=B46),J46+1,
ItemEffectTable[[#This Row],['#Grade]]&lt;&gt;C46,0,
ItemEffectTable[[#This Row],['#Grade]]=C46,J46
)</f>
        <v>#NAME?</v>
      </c>
      <c r="K47" s="4" t="s">
        <v>110</v>
      </c>
      <c r="L47" s="5" t="e">
        <f ca="1">IF(ItemEffectTable[[#This Row],['#이름값]]=ItemEffectTable[[#This Row],['#Name]],"TRUE","FALSE")</f>
        <v>#NAME?</v>
      </c>
      <c r="M47" s="5" t="e">
        <f ca="1">INDEX([1]!ItemTable[Name],MATCH(ItemEffectTable[[#This Row],[Index]],[1]!ItemTable[ItemEffectDataId],0))</f>
        <v>#NAME?</v>
      </c>
      <c r="N47" s="5" t="e">
        <f ca="1">INDEX([1]!ItemTable[Desc],MATCH(ItemEffectTable[[#This Row],[Index]],[1]!ItemTable[ItemEffectDataId],0))</f>
        <v>#NAME?</v>
      </c>
      <c r="O47" s="5" t="e">
        <f ca="1">INDEX([1]!StringTable[LocaleKR],MATCH(ItemEffectTable[[#This Row],['#NameIndex]],[1]!StringTable[Index],0))</f>
        <v>#NAME?</v>
      </c>
      <c r="P47" s="5" t="e">
        <f ca="1">INDEX([1]!StringTable[LocaleKR],MATCH(ItemEffectTable[[#This Row],['#DescIndex]],[1]!StringTable[Index],0))</f>
        <v>#NAME?</v>
      </c>
    </row>
    <row r="48" spans="1:16">
      <c r="A48" s="4" t="s">
        <v>22</v>
      </c>
      <c r="B48" s="4" t="s">
        <v>108</v>
      </c>
      <c r="C48" s="4" t="s">
        <v>96</v>
      </c>
      <c r="D48" t="e">
        <f t="array" aca="1" ref="D48" ca="1">_xlfn.IFS(ItemEffectTable[[#This Row],['#Grade]]="Weapon",6000,
ItemEffectTable[[#This Row],['#Grade]]="Normal",7000,
ItemEffectTable[[#This Row],['#Grade]]="Rare",8000,
ItemEffectTable[[#This Row],['#Grade]]="Cursed",9000)
+ COUNTIF($C$3:C48,ItemEffectTable[[#This Row],['#Grade]])
-ItemEffectTable[[#This Row],['#인덱스 수식용]]-1</f>
        <v>#NAME?</v>
      </c>
      <c r="E48" t="s">
        <v>40</v>
      </c>
      <c r="F48" s="5" t="e">
        <f t="array" aca="1" ref="F48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8">
        <v>1.25</v>
      </c>
      <c r="H48" t="s">
        <v>41</v>
      </c>
      <c r="I48" t="s">
        <v>28</v>
      </c>
      <c r="J48" s="5" t="e">
        <f t="array" aca="1" ref="J48" ca="1">_xlfn.IFS(
ISTEXT(J47),0,
AND(ItemEffectTable[[#This Row],['#Grade]]=C47,ItemEffectTable[[#This Row],['#이름값]]=B47),J47+1,
ItemEffectTable[[#This Row],['#Grade]]&lt;&gt;C47,0,
ItemEffectTable[[#This Row],['#Grade]]=C47,J47
)</f>
        <v>#NAME?</v>
      </c>
      <c r="K48" s="4" t="s">
        <v>110</v>
      </c>
      <c r="L48" s="5" t="e">
        <f ca="1">IF(ItemEffectTable[[#This Row],['#이름값]]=ItemEffectTable[[#This Row],['#Name]],"TRUE","FALSE")</f>
        <v>#NAME?</v>
      </c>
      <c r="M48" s="5" t="e">
        <f ca="1">INDEX([1]!ItemTable[Name],MATCH(ItemEffectTable[[#This Row],[Index]],[1]!ItemTable[ItemEffectDataId],0))</f>
        <v>#NAME?</v>
      </c>
      <c r="N48" s="5" t="e">
        <f ca="1">INDEX([1]!ItemTable[Desc],MATCH(ItemEffectTable[[#This Row],[Index]],[1]!ItemTable[ItemEffectDataId],0))</f>
        <v>#NAME?</v>
      </c>
      <c r="O48" s="5" t="e">
        <f ca="1">INDEX([1]!StringTable[LocaleKR],MATCH(ItemEffectTable[[#This Row],['#NameIndex]],[1]!StringTable[Index],0))</f>
        <v>#NAME?</v>
      </c>
      <c r="P48" s="5" t="e">
        <f ca="1">INDEX([1]!StringTable[LocaleKR],MATCH(ItemEffectTable[[#This Row],['#DescIndex]],[1]!StringTable[Index],0))</f>
        <v>#NAME?</v>
      </c>
    </row>
    <row r="49" spans="1:16">
      <c r="A49" s="4" t="s">
        <v>22</v>
      </c>
      <c r="B49" s="4" t="s">
        <v>111</v>
      </c>
      <c r="C49" s="4" t="s">
        <v>96</v>
      </c>
      <c r="D49" t="e">
        <f t="array" aca="1" ref="D49" ca="1">_xlfn.IFS(ItemEffectTable[[#This Row],['#Grade]]="Weapon",6000,
ItemEffectTable[[#This Row],['#Grade]]="Normal",7000,
ItemEffectTable[[#This Row],['#Grade]]="Rare",8000,
ItemEffectTable[[#This Row],['#Grade]]="Cursed",9000)
+ COUNTIF($C$3:C49,ItemEffectTable[[#This Row],['#Grade]])
-ItemEffectTable[[#This Row],['#인덱스 수식용]]-1</f>
        <v>#NAME?</v>
      </c>
      <c r="E49" t="s">
        <v>74</v>
      </c>
      <c r="F49" s="5" t="e">
        <f t="array" aca="1" ref="F49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49">
        <v>-999</v>
      </c>
      <c r="H49" t="s">
        <v>41</v>
      </c>
      <c r="I49" t="s">
        <v>28</v>
      </c>
      <c r="J49" s="5" t="e">
        <f t="array" aca="1" ref="J49" ca="1">_xlfn.IFS(
ISTEXT(J48),0,
AND(ItemEffectTable[[#This Row],['#Grade]]=C48,ItemEffectTable[[#This Row],['#이름값]]=B48),J48+1,
ItemEffectTable[[#This Row],['#Grade]]&lt;&gt;C48,0,
ItemEffectTable[[#This Row],['#Grade]]=C48,J48
)</f>
        <v>#NAME?</v>
      </c>
      <c r="K49" s="4"/>
      <c r="L49" s="5" t="e">
        <f ca="1">IF(ItemEffectTable[[#This Row],['#이름값]]=ItemEffectTable[[#This Row],['#Name]],"TRUE","FALSE")</f>
        <v>#NAME?</v>
      </c>
      <c r="M49" s="5" t="e">
        <f ca="1">INDEX([1]!ItemTable[Name],MATCH(ItemEffectTable[[#This Row],[Index]],[1]!ItemTable[ItemEffectDataId],0))</f>
        <v>#NAME?</v>
      </c>
      <c r="N49" s="5" t="e">
        <f ca="1">INDEX([1]!ItemTable[Desc],MATCH(ItemEffectTable[[#This Row],[Index]],[1]!ItemTable[ItemEffectDataId],0))</f>
        <v>#NAME?</v>
      </c>
      <c r="O49" s="5" t="e">
        <f ca="1">INDEX([1]!StringTable[LocaleKR],MATCH(ItemEffectTable[[#This Row],['#NameIndex]],[1]!StringTable[Index],0))</f>
        <v>#NAME?</v>
      </c>
      <c r="P49" s="5" t="e">
        <f ca="1">INDEX([1]!StringTable[LocaleKR],MATCH(ItemEffectTable[[#This Row],['#DescIndex]],[1]!StringTable[Index],0))</f>
        <v>#NAME?</v>
      </c>
    </row>
    <row r="50" spans="1:16">
      <c r="A50" s="4" t="s">
        <v>22</v>
      </c>
      <c r="B50" s="4" t="s">
        <v>111</v>
      </c>
      <c r="C50" s="4" t="s">
        <v>96</v>
      </c>
      <c r="D50" t="e">
        <f t="array" aca="1" ref="D50" ca="1">_xlfn.IFS(ItemEffectTable[[#This Row],['#Grade]]="Weapon",6000,
ItemEffectTable[[#This Row],['#Grade]]="Normal",7000,
ItemEffectTable[[#This Row],['#Grade]]="Rare",8000,
ItemEffectTable[[#This Row],['#Grade]]="Cursed",9000)
+ COUNTIF($C$3:C50,ItemEffectTable[[#This Row],['#Grade]])
-ItemEffectTable[[#This Row],['#인덱스 수식용]]-1</f>
        <v>#NAME?</v>
      </c>
      <c r="E50" t="s">
        <v>40</v>
      </c>
      <c r="F50" s="5" t="e">
        <f t="array" aca="1" ref="F50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50">
        <v>1.3</v>
      </c>
      <c r="H50" t="s">
        <v>41</v>
      </c>
      <c r="I50" t="s">
        <v>28</v>
      </c>
      <c r="J50" s="5" t="e">
        <f t="array" aca="1" ref="J50" ca="1">_xlfn.IFS(
ISTEXT(J49),0,
AND(ItemEffectTable[[#This Row],['#Grade]]=C49,ItemEffectTable[[#This Row],['#이름값]]=B49),J49+1,
ItemEffectTable[[#This Row],['#Grade]]&lt;&gt;C49,0,
ItemEffectTable[[#This Row],['#Grade]]=C49,J49
)</f>
        <v>#NAME?</v>
      </c>
      <c r="K50" s="4"/>
      <c r="L50" s="5" t="e">
        <f ca="1">IF(ItemEffectTable[[#This Row],['#이름값]]=ItemEffectTable[[#This Row],['#Name]],"TRUE","FALSE")</f>
        <v>#NAME?</v>
      </c>
      <c r="M50" s="5" t="e">
        <f ca="1">INDEX([1]!ItemTable[Name],MATCH(ItemEffectTable[[#This Row],[Index]],[1]!ItemTable[ItemEffectDataId],0))</f>
        <v>#NAME?</v>
      </c>
      <c r="N50" s="5" t="e">
        <f ca="1">INDEX([1]!ItemTable[Desc],MATCH(ItemEffectTable[[#This Row],[Index]],[1]!ItemTable[ItemEffectDataId],0))</f>
        <v>#NAME?</v>
      </c>
      <c r="O50" s="5" t="e">
        <f ca="1">INDEX([1]!StringTable[LocaleKR],MATCH(ItemEffectTable[[#This Row],['#NameIndex]],[1]!StringTable[Index],0))</f>
        <v>#NAME?</v>
      </c>
      <c r="P50" s="5" t="e">
        <f ca="1">INDEX([1]!StringTable[LocaleKR],MATCH(ItemEffectTable[[#This Row],['#DescIndex]],[1]!StringTable[Index],0))</f>
        <v>#NAME?</v>
      </c>
    </row>
    <row r="51" spans="1:16">
      <c r="A51" s="4" t="s">
        <v>22</v>
      </c>
      <c r="B51" s="4" t="s">
        <v>112</v>
      </c>
      <c r="C51" s="4" t="s">
        <v>96</v>
      </c>
      <c r="D51" t="e">
        <f t="array" aca="1" ref="D51" ca="1">_xlfn.IFS(ItemEffectTable[[#This Row],['#Grade]]="Weapon",6000,
ItemEffectTable[[#This Row],['#Grade]]="Normal",7000,
ItemEffectTable[[#This Row],['#Grade]]="Rare",8000,
ItemEffectTable[[#This Row],['#Grade]]="Cursed",9000)
+ COUNTIF($C$3:C51,ItemEffectTable[[#This Row],['#Grade]])
-ItemEffectTable[[#This Row],['#인덱스 수식용]]-1</f>
        <v>#NAME?</v>
      </c>
      <c r="E51" t="s">
        <v>57</v>
      </c>
      <c r="F51" s="5" t="e">
        <f t="array" aca="1" ref="F51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51">
        <v>-3</v>
      </c>
      <c r="H51" t="s">
        <v>41</v>
      </c>
      <c r="I51" t="s">
        <v>28</v>
      </c>
      <c r="J51" s="5" t="e">
        <f t="array" aca="1" ref="J51" ca="1">_xlfn.IFS(
ISTEXT(J50),0,
AND(ItemEffectTable[[#This Row],['#Grade]]=C50,ItemEffectTable[[#This Row],['#이름값]]=B50),J50+1,
ItemEffectTable[[#This Row],['#Grade]]&lt;&gt;C50,0,
ItemEffectTable[[#This Row],['#Grade]]=C50,J50
)</f>
        <v>#NAME?</v>
      </c>
      <c r="K51" s="4"/>
      <c r="L51" s="5" t="e">
        <f ca="1">IF(ItemEffectTable[[#This Row],['#이름값]]=ItemEffectTable[[#This Row],['#Name]],"TRUE","FALSE")</f>
        <v>#NAME?</v>
      </c>
      <c r="M51" s="5" t="e">
        <f ca="1">INDEX([1]!ItemTable[Name],MATCH(ItemEffectTable[[#This Row],[Index]],[1]!ItemTable[ItemEffectDataId],0))</f>
        <v>#NAME?</v>
      </c>
      <c r="N51" s="5" t="e">
        <f ca="1">INDEX([1]!ItemTable[Desc],MATCH(ItemEffectTable[[#This Row],[Index]],[1]!ItemTable[ItemEffectDataId],0))</f>
        <v>#NAME?</v>
      </c>
      <c r="O51" s="5" t="e">
        <f ca="1">INDEX([1]!StringTable[LocaleKR],MATCH(ItemEffectTable[[#This Row],['#NameIndex]],[1]!StringTable[Index],0))</f>
        <v>#NAME?</v>
      </c>
      <c r="P51" s="5" t="e">
        <f ca="1">INDEX([1]!StringTable[LocaleKR],MATCH(ItemEffectTable[[#This Row],['#DescIndex]],[1]!StringTable[Index],0))</f>
        <v>#NAME?</v>
      </c>
    </row>
    <row r="52" spans="1:16">
      <c r="A52" s="4" t="s">
        <v>22</v>
      </c>
      <c r="B52" s="4" t="s">
        <v>112</v>
      </c>
      <c r="C52" s="4" t="s">
        <v>96</v>
      </c>
      <c r="D52" t="e">
        <f t="array" aca="1" ref="D52" ca="1">_xlfn.IFS(ItemEffectTable[[#This Row],['#Grade]]="Weapon",6000,
ItemEffectTable[[#This Row],['#Grade]]="Normal",7000,
ItemEffectTable[[#This Row],['#Grade]]="Rare",8000,
ItemEffectTable[[#This Row],['#Grade]]="Cursed",9000)
+ COUNTIF($C$3:C52,ItemEffectTable[[#This Row],['#Grade]])
-ItemEffectTable[[#This Row],['#인덱스 수식용]]-1</f>
        <v>#NAME?</v>
      </c>
      <c r="E52" t="s">
        <v>113</v>
      </c>
      <c r="F52" s="5" t="e">
        <f t="array" aca="1" ref="F52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52">
        <v>4.5</v>
      </c>
      <c r="H52" t="s">
        <v>48</v>
      </c>
      <c r="I52" t="s">
        <v>28</v>
      </c>
      <c r="J52" s="5" t="e">
        <f t="array" aca="1" ref="J52" ca="1">_xlfn.IFS(
ISTEXT(J51),0,
AND(ItemEffectTable[[#This Row],['#Grade]]=C51,ItemEffectTable[[#This Row],['#이름값]]=B51),J51+1,
ItemEffectTable[[#This Row],['#Grade]]&lt;&gt;C51,0,
ItemEffectTable[[#This Row],['#Grade]]=C51,J51
)</f>
        <v>#NAME?</v>
      </c>
      <c r="K52" s="4"/>
      <c r="L52" s="5" t="e">
        <f ca="1">IF(ItemEffectTable[[#This Row],['#이름값]]=ItemEffectTable[[#This Row],['#Name]],"TRUE","FALSE")</f>
        <v>#NAME?</v>
      </c>
      <c r="M52" s="5" t="e">
        <f ca="1">INDEX([1]!ItemTable[Name],MATCH(ItemEffectTable[[#This Row],[Index]],[1]!ItemTable[ItemEffectDataId],0))</f>
        <v>#NAME?</v>
      </c>
      <c r="N52" s="5" t="e">
        <f ca="1">INDEX([1]!ItemTable[Desc],MATCH(ItemEffectTable[[#This Row],[Index]],[1]!ItemTable[ItemEffectDataId],0))</f>
        <v>#NAME?</v>
      </c>
      <c r="O52" s="5" t="e">
        <f ca="1">INDEX([1]!StringTable[LocaleKR],MATCH(ItemEffectTable[[#This Row],['#NameIndex]],[1]!StringTable[Index],0))</f>
        <v>#NAME?</v>
      </c>
      <c r="P52" s="5" t="e">
        <f ca="1">INDEX([1]!StringTable[LocaleKR],MATCH(ItemEffectTable[[#This Row],['#DescIndex]],[1]!StringTable[Index],0))</f>
        <v>#NAME?</v>
      </c>
    </row>
    <row r="53" spans="1:16">
      <c r="A53" s="4" t="s">
        <v>22</v>
      </c>
      <c r="B53" s="4" t="s">
        <v>112</v>
      </c>
      <c r="C53" s="4" t="s">
        <v>96</v>
      </c>
      <c r="D53" t="e">
        <f t="array" aca="1" ref="D53" ca="1">_xlfn.IFS(ItemEffectTable[[#This Row],['#Grade]]="Weapon",6000,
ItemEffectTable[[#This Row],['#Grade]]="Normal",7000,
ItemEffectTable[[#This Row],['#Grade]]="Rare",8000,
ItemEffectTable[[#This Row],['#Grade]]="Cursed",9000)
+ COUNTIF($C$3:C53,ItemEffectTable[[#This Row],['#Grade]])
-ItemEffectTable[[#This Row],['#인덱스 수식용]]-1</f>
        <v>#NAME?</v>
      </c>
      <c r="E53" t="s">
        <v>114</v>
      </c>
      <c r="F53" s="5" t="e">
        <f t="array" aca="1" ref="F53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53">
        <v>4.5</v>
      </c>
      <c r="H53" t="s">
        <v>48</v>
      </c>
      <c r="I53" t="s">
        <v>28</v>
      </c>
      <c r="J53" s="5" t="e">
        <f t="array" aca="1" ref="J53" ca="1">_xlfn.IFS(
ISTEXT(J52),0,
AND(ItemEffectTable[[#This Row],['#Grade]]=C52,ItemEffectTable[[#This Row],['#이름값]]=B52),J52+1,
ItemEffectTable[[#This Row],['#Grade]]&lt;&gt;C52,0,
ItemEffectTable[[#This Row],['#Grade]]=C52,J52
)</f>
        <v>#NAME?</v>
      </c>
      <c r="K53" s="4"/>
      <c r="L53" s="5" t="e">
        <f ca="1">IF(ItemEffectTable[[#This Row],['#이름값]]=ItemEffectTable[[#This Row],['#Name]],"TRUE","FALSE")</f>
        <v>#NAME?</v>
      </c>
      <c r="M53" s="5" t="e">
        <f ca="1">INDEX([1]!ItemTable[Name],MATCH(ItemEffectTable[[#This Row],[Index]],[1]!ItemTable[ItemEffectDataId],0))</f>
        <v>#NAME?</v>
      </c>
      <c r="N53" s="5" t="e">
        <f ca="1">INDEX([1]!ItemTable[Desc],MATCH(ItemEffectTable[[#This Row],[Index]],[1]!ItemTable[ItemEffectDataId],0))</f>
        <v>#NAME?</v>
      </c>
      <c r="O53" s="5" t="e">
        <f ca="1">INDEX([1]!StringTable[LocaleKR],MATCH(ItemEffectTable[[#This Row],['#NameIndex]],[1]!StringTable[Index],0))</f>
        <v>#NAME?</v>
      </c>
      <c r="P53" s="5" t="e">
        <f ca="1">INDEX([1]!StringTable[LocaleKR],MATCH(ItemEffectTable[[#This Row],['#DescIndex]],[1]!StringTable[Index],0))</f>
        <v>#NAME?</v>
      </c>
    </row>
    <row r="54" spans="1:16">
      <c r="A54" s="4" t="s">
        <v>22</v>
      </c>
      <c r="B54" s="4" t="s">
        <v>112</v>
      </c>
      <c r="C54" s="4" t="s">
        <v>115</v>
      </c>
      <c r="D54" t="e">
        <f t="array" aca="1" ref="D54" ca="1">_xlfn.IFS(ItemEffectTable[[#This Row],['#Grade]]="Weapon",6000,
ItemEffectTable[[#This Row],['#Grade]]="Normal",7000,
ItemEffectTable[[#This Row],['#Grade]]="Rare",8000,
ItemEffectTable[[#This Row],['#Grade]]="Cursed",9000)
+ COUNTIF($C$3:C54,ItemEffectTable[[#This Row],['#Grade]])
-ItemEffectTable[[#This Row],['#인덱스 수식용]]-1</f>
        <v>#NAME?</v>
      </c>
      <c r="E54" t="s">
        <v>116</v>
      </c>
      <c r="F54" s="5" t="e">
        <f t="array" aca="1" ref="F54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54">
        <v>4.5</v>
      </c>
      <c r="H54" t="s">
        <v>48</v>
      </c>
      <c r="I54" t="s">
        <v>28</v>
      </c>
      <c r="J54" s="5" t="e">
        <f t="array" aca="1" ref="J54" ca="1">_xlfn.IFS(
ISTEXT(J53),0,
AND(ItemEffectTable[[#This Row],['#Grade]]=C53,ItemEffectTable[[#This Row],['#이름값]]=B53),J53+1,
ItemEffectTable[[#This Row],['#Grade]]&lt;&gt;C53,0,
ItemEffectTable[[#This Row],['#Grade]]=C53,J53
)</f>
        <v>#NAME?</v>
      </c>
      <c r="K54" s="4"/>
      <c r="L54" s="5" t="e">
        <f ca="1">IF(ItemEffectTable[[#This Row],['#이름값]]=ItemEffectTable[[#This Row],['#Name]],"TRUE","FALSE")</f>
        <v>#NAME?</v>
      </c>
      <c r="M54" s="5" t="e">
        <f ca="1">INDEX([1]!ItemTable[Name],MATCH(ItemEffectTable[[#This Row],[Index]],[1]!ItemTable[ItemEffectDataId],0))</f>
        <v>#NAME?</v>
      </c>
      <c r="N54" s="5" t="e">
        <f ca="1">INDEX([1]!ItemTable[Desc],MATCH(ItemEffectTable[[#This Row],[Index]],[1]!ItemTable[ItemEffectDataId],0))</f>
        <v>#NAME?</v>
      </c>
      <c r="O54" s="5" t="e">
        <f ca="1">INDEX([1]!StringTable[LocaleKR],MATCH(ItemEffectTable[[#This Row],['#NameIndex]],[1]!StringTable[Index],0))</f>
        <v>#NAME?</v>
      </c>
      <c r="P54" s="5" t="e">
        <f ca="1">INDEX([1]!StringTable[LocaleKR],MATCH(ItemEffectTable[[#This Row],['#DescIndex]],[1]!StringTable[Index],0))</f>
        <v>#NAME?</v>
      </c>
    </row>
    <row r="55" spans="1:16">
      <c r="A55" s="4" t="s">
        <v>22</v>
      </c>
      <c r="B55" s="4" t="s">
        <v>112</v>
      </c>
      <c r="C55" s="4" t="s">
        <v>115</v>
      </c>
      <c r="D55" t="e">
        <f t="array" aca="1" ref="D55" ca="1">_xlfn.IFS(ItemEffectTable[[#This Row],['#Grade]]="Weapon",6000,
ItemEffectTable[[#This Row],['#Grade]]="Normal",7000,
ItemEffectTable[[#This Row],['#Grade]]="Rare",8000,
ItemEffectTable[[#This Row],['#Grade]]="Cursed",9000)
+ COUNTIF($C$3:C55,ItemEffectTable[[#This Row],['#Grade]])
-ItemEffectTable[[#This Row],['#인덱스 수식용]]-1</f>
        <v>#NAME?</v>
      </c>
      <c r="E55" t="s">
        <v>117</v>
      </c>
      <c r="F55" s="5" t="e">
        <f t="array" aca="1" ref="F55" ca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#NAME?</v>
      </c>
      <c r="G55">
        <v>4.5</v>
      </c>
      <c r="H55" t="s">
        <v>48</v>
      </c>
      <c r="I55" t="s">
        <v>28</v>
      </c>
      <c r="J55" s="5" t="e">
        <f t="array" aca="1" ref="J55" ca="1">_xlfn.IFS(
ISTEXT(J54),0,
AND(ItemEffectTable[[#This Row],['#Grade]]=C54,ItemEffectTable[[#This Row],['#이름값]]=B54),J54+1,
ItemEffectTable[[#This Row],['#Grade]]&lt;&gt;C54,0,
ItemEffectTable[[#This Row],['#Grade]]=C54,J54
)</f>
        <v>#NAME?</v>
      </c>
      <c r="K55" s="4"/>
      <c r="L55" s="5" t="e">
        <f ca="1">IF(ItemEffectTable[[#This Row],['#이름값]]=ItemEffectTable[[#This Row],['#Name]],"TRUE","FALSE")</f>
        <v>#NAME?</v>
      </c>
      <c r="M55" s="5" t="e">
        <f ca="1">INDEX([1]!ItemTable[Name],MATCH(ItemEffectTable[[#This Row],[Index]],[1]!ItemTable[ItemEffectDataId],0))</f>
        <v>#NAME?</v>
      </c>
      <c r="N55" s="5" t="e">
        <f ca="1">INDEX([1]!ItemTable[Desc],MATCH(ItemEffectTable[[#This Row],[Index]],[1]!ItemTable[ItemEffectDataId],0))</f>
        <v>#NAME?</v>
      </c>
      <c r="O55" s="5" t="e">
        <f ca="1">INDEX([1]!StringTable[LocaleKR],MATCH(ItemEffectTable[[#This Row],['#NameIndex]],[1]!StringTable[Index],0))</f>
        <v>#NAME?</v>
      </c>
      <c r="P55" s="5" t="e">
        <f ca="1">INDEX([1]!StringTable[LocaleKR],MATCH(ItemEffectTable[[#This Row],['#DescIndex]],[1]!StringTable[Index],0))</f>
        <v>#NAME?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2023-04-04T02:09:10Z</dcterms:created>
  <dcterms:modified xsi:type="dcterms:W3CDTF">2023-04-04T02:09:10Z</dcterms:modified>
</cp:coreProperties>
</file>