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ItemGameDat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A19" i="1" a="1"/>
  <c r="A32" i="1" a="1"/>
  <c r="A12" i="1" a="1"/>
  <c r="A9" i="1" a="1"/>
  <c r="A5" i="1" a="1"/>
  <c r="A3" i="1" a="1"/>
  <c r="A3" i="1" l="1"/>
  <c r="A5" i="1"/>
  <c r="A9" i="1"/>
  <c r="A12" i="1"/>
  <c r="A32" i="1"/>
  <c r="A19" i="1"/>
  <c r="C12" i="1" l="1"/>
  <c r="K12" i="1" s="1"/>
  <c r="B12" i="1"/>
  <c r="J12" i="1" s="1"/>
  <c r="C9" i="1"/>
  <c r="K9" i="1" s="1"/>
  <c r="B9" i="1"/>
  <c r="J9" i="1" s="1"/>
  <c r="C19" i="1"/>
  <c r="K19" i="1" s="1"/>
  <c r="B19" i="1"/>
  <c r="J19" i="1" s="1"/>
  <c r="C5" i="1"/>
  <c r="K5" i="1" s="1"/>
  <c r="B5" i="1"/>
  <c r="J5" i="1" s="1"/>
  <c r="C32" i="1"/>
  <c r="K32" i="1" s="1"/>
  <c r="B32" i="1"/>
  <c r="J32" i="1" s="1"/>
  <c r="C3" i="1"/>
  <c r="K3" i="1" s="1"/>
  <c r="B3" i="1"/>
  <c r="J3" i="1" s="1"/>
  <c r="A4" i="1" a="1"/>
  <c r="A13" i="1" a="1"/>
  <c r="A10" i="1" a="1"/>
  <c r="A20" i="1" a="1"/>
  <c r="A6" i="1" a="1"/>
  <c r="A33" i="1" a="1"/>
  <c r="H12" i="1" a="1"/>
  <c r="H9" i="1" a="1"/>
  <c r="H19" i="1" a="1"/>
  <c r="H32" i="1" a="1"/>
  <c r="H5" i="1" a="1"/>
  <c r="H3" i="1" a="1"/>
  <c r="H3" i="1" l="1"/>
  <c r="H5" i="1"/>
  <c r="H32" i="1"/>
  <c r="H19" i="1"/>
  <c r="H9" i="1"/>
  <c r="H12" i="1"/>
  <c r="A33" i="1"/>
  <c r="A6" i="1"/>
  <c r="A20" i="1"/>
  <c r="A10" i="1"/>
  <c r="A13" i="1"/>
  <c r="A4" i="1"/>
  <c r="C4" i="1" l="1"/>
  <c r="K4" i="1" s="1"/>
  <c r="B4" i="1"/>
  <c r="J4" i="1" s="1"/>
  <c r="C6" i="1"/>
  <c r="K6" i="1" s="1"/>
  <c r="B6" i="1"/>
  <c r="J6" i="1" s="1"/>
  <c r="C13" i="1"/>
  <c r="K13" i="1" s="1"/>
  <c r="B13" i="1"/>
  <c r="J13" i="1" s="1"/>
  <c r="C33" i="1"/>
  <c r="K33" i="1" s="1"/>
  <c r="B33" i="1"/>
  <c r="J33" i="1" s="1"/>
  <c r="C10" i="1"/>
  <c r="K10" i="1" s="1"/>
  <c r="B10" i="1"/>
  <c r="J10" i="1" s="1"/>
  <c r="C20" i="1"/>
  <c r="K20" i="1" s="1"/>
  <c r="B20" i="1"/>
  <c r="J20" i="1" s="1"/>
  <c r="A14" i="1" a="1"/>
  <c r="A34" i="1" a="1"/>
  <c r="A21" i="1" a="1"/>
  <c r="H6" i="1" a="1"/>
  <c r="H33" i="1" a="1"/>
  <c r="H20" i="1" a="1"/>
  <c r="H10" i="1" a="1"/>
  <c r="H4" i="1" a="1"/>
  <c r="A7" i="1" a="1"/>
  <c r="H13" i="1" a="1"/>
  <c r="A11" i="1" a="1"/>
  <c r="A11" i="1" l="1"/>
  <c r="H13" i="1"/>
  <c r="A7" i="1"/>
  <c r="H4" i="1"/>
  <c r="H10" i="1"/>
  <c r="H20" i="1"/>
  <c r="H33" i="1"/>
  <c r="H6" i="1"/>
  <c r="A21" i="1"/>
  <c r="A34" i="1"/>
  <c r="A14" i="1"/>
  <c r="C14" i="1" l="1"/>
  <c r="K14" i="1" s="1"/>
  <c r="B14" i="1"/>
  <c r="J14" i="1" s="1"/>
  <c r="C7" i="1"/>
  <c r="K7" i="1" s="1"/>
  <c r="B7" i="1"/>
  <c r="J7" i="1" s="1"/>
  <c r="C34" i="1"/>
  <c r="K34" i="1" s="1"/>
  <c r="B34" i="1"/>
  <c r="J34" i="1" s="1"/>
  <c r="C21" i="1"/>
  <c r="K21" i="1" s="1"/>
  <c r="B21" i="1"/>
  <c r="J21" i="1" s="1"/>
  <c r="C11" i="1"/>
  <c r="K11" i="1" s="1"/>
  <c r="B11" i="1"/>
  <c r="J11" i="1" s="1"/>
  <c r="A8" i="1" a="1"/>
  <c r="A15" i="1" a="1"/>
  <c r="A35" i="1" a="1"/>
  <c r="H11" i="1" a="1"/>
  <c r="H14" i="1" a="1"/>
  <c r="H34" i="1" a="1"/>
  <c r="H21" i="1" a="1"/>
  <c r="H7" i="1" a="1"/>
  <c r="A22" i="1" a="1"/>
  <c r="A22" i="1" l="1"/>
  <c r="H7" i="1"/>
  <c r="H21" i="1"/>
  <c r="H34" i="1"/>
  <c r="H14" i="1"/>
  <c r="H11" i="1"/>
  <c r="A35" i="1"/>
  <c r="A15" i="1"/>
  <c r="A8" i="1"/>
  <c r="C15" i="1" l="1"/>
  <c r="K15" i="1" s="1"/>
  <c r="B15" i="1"/>
  <c r="J15" i="1" s="1"/>
  <c r="C35" i="1"/>
  <c r="K35" i="1" s="1"/>
  <c r="B35" i="1"/>
  <c r="J35" i="1" s="1"/>
  <c r="C8" i="1"/>
  <c r="K8" i="1" s="1"/>
  <c r="B8" i="1"/>
  <c r="J8" i="1" s="1"/>
  <c r="C22" i="1"/>
  <c r="K22" i="1" s="1"/>
  <c r="B22" i="1"/>
  <c r="J22" i="1" s="1"/>
  <c r="A23" i="1" a="1"/>
  <c r="A16" i="1" a="1"/>
  <c r="H22" i="1" a="1"/>
  <c r="H15" i="1" a="1"/>
  <c r="H35" i="1" a="1"/>
  <c r="H8" i="1" a="1"/>
  <c r="A36" i="1" a="1"/>
  <c r="A36" i="1" l="1"/>
  <c r="H8" i="1"/>
  <c r="H35" i="1"/>
  <c r="H15" i="1"/>
  <c r="H22" i="1"/>
  <c r="A16" i="1"/>
  <c r="A23" i="1"/>
  <c r="C23" i="1" l="1"/>
  <c r="K23" i="1" s="1"/>
  <c r="B23" i="1"/>
  <c r="J23" i="1" s="1"/>
  <c r="C16" i="1"/>
  <c r="K16" i="1" s="1"/>
  <c r="B16" i="1"/>
  <c r="J16" i="1" s="1"/>
  <c r="C36" i="1"/>
  <c r="K36" i="1" s="1"/>
  <c r="B36" i="1"/>
  <c r="J36" i="1" s="1"/>
  <c r="A17" i="1" a="1"/>
  <c r="A24" i="1" a="1"/>
  <c r="H23" i="1" a="1"/>
  <c r="H16" i="1" a="1"/>
  <c r="H36" i="1" a="1"/>
  <c r="A37" i="1" a="1"/>
  <c r="A37" i="1" l="1"/>
  <c r="H36" i="1"/>
  <c r="H16" i="1"/>
  <c r="H23" i="1"/>
  <c r="A24" i="1"/>
  <c r="A17" i="1"/>
  <c r="C17" i="1" l="1"/>
  <c r="K17" i="1" s="1"/>
  <c r="B17" i="1"/>
  <c r="J17" i="1" s="1"/>
  <c r="C24" i="1"/>
  <c r="K24" i="1" s="1"/>
  <c r="B24" i="1"/>
  <c r="J24" i="1" s="1"/>
  <c r="C37" i="1"/>
  <c r="K37" i="1" s="1"/>
  <c r="B37" i="1"/>
  <c r="J37" i="1" s="1"/>
  <c r="A25" i="1" a="1"/>
  <c r="A18" i="1" a="1"/>
  <c r="H17" i="1" a="1"/>
  <c r="H24" i="1" a="1"/>
  <c r="H37" i="1" a="1"/>
  <c r="A38" i="1" a="1"/>
  <c r="A38" i="1" l="1"/>
  <c r="H37" i="1"/>
  <c r="H24" i="1"/>
  <c r="H17" i="1"/>
  <c r="A18" i="1"/>
  <c r="A25" i="1"/>
  <c r="C25" i="1" l="1"/>
  <c r="K25" i="1" s="1"/>
  <c r="B25" i="1"/>
  <c r="J25" i="1" s="1"/>
  <c r="C18" i="1"/>
  <c r="K18" i="1" s="1"/>
  <c r="B18" i="1"/>
  <c r="J18" i="1" s="1"/>
  <c r="C38" i="1"/>
  <c r="K38" i="1" s="1"/>
  <c r="B38" i="1"/>
  <c r="J38" i="1" s="1"/>
  <c r="A39" i="1" a="1"/>
  <c r="A26" i="1" a="1"/>
  <c r="H25" i="1" a="1"/>
  <c r="H18" i="1" a="1"/>
  <c r="H38" i="1" a="1"/>
  <c r="H38" i="1" l="1"/>
  <c r="H18" i="1"/>
  <c r="H25" i="1"/>
  <c r="A26" i="1"/>
  <c r="A39" i="1"/>
  <c r="C26" i="1" l="1"/>
  <c r="K26" i="1" s="1"/>
  <c r="B26" i="1"/>
  <c r="J26" i="1" s="1"/>
  <c r="C39" i="1"/>
  <c r="K39" i="1" s="1"/>
  <c r="B39" i="1"/>
  <c r="J39" i="1" s="1"/>
  <c r="H39" i="1" a="1"/>
  <c r="A27" i="1" a="1"/>
  <c r="H26" i="1" a="1"/>
  <c r="H26" i="1" l="1"/>
  <c r="A27" i="1"/>
  <c r="H39" i="1"/>
  <c r="C27" i="1" l="1"/>
  <c r="K27" i="1" s="1"/>
  <c r="B27" i="1"/>
  <c r="J27" i="1" s="1"/>
  <c r="A28" i="1" a="1"/>
  <c r="H27" i="1" a="1"/>
  <c r="H27" i="1" l="1"/>
  <c r="A28" i="1"/>
  <c r="C28" i="1" l="1"/>
  <c r="K28" i="1" s="1"/>
  <c r="B28" i="1"/>
  <c r="J28" i="1" s="1"/>
  <c r="A29" i="1" a="1"/>
  <c r="H28" i="1" a="1"/>
  <c r="H28" i="1" l="1"/>
  <c r="A29" i="1"/>
  <c r="C29" i="1" l="1"/>
  <c r="K29" i="1" s="1"/>
  <c r="B29" i="1"/>
  <c r="J29" i="1" s="1"/>
  <c r="A30" i="1" a="1"/>
  <c r="H29" i="1" a="1"/>
  <c r="H29" i="1" l="1"/>
  <c r="A30" i="1"/>
  <c r="C30" i="1" l="1"/>
  <c r="K30" i="1" s="1"/>
  <c r="B30" i="1"/>
  <c r="J30" i="1" s="1"/>
  <c r="A31" i="1" a="1"/>
  <c r="H30" i="1" a="1"/>
  <c r="H30" i="1" l="1"/>
  <c r="A31" i="1"/>
  <c r="C31" i="1" l="1"/>
  <c r="K31" i="1" s="1"/>
  <c r="B31" i="1"/>
  <c r="J31" i="1" s="1"/>
  <c r="H31" i="1" a="1"/>
  <c r="H31" i="1" l="1"/>
</calcChain>
</file>

<file path=xl/sharedStrings.xml><?xml version="1.0" encoding="utf-8"?>
<sst xmlns="http://schemas.openxmlformats.org/spreadsheetml/2006/main" count="69" uniqueCount="55">
  <si>
    <t>Int</t>
    <phoneticPr fontId="1" type="noConversion"/>
  </si>
  <si>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</si>
  <si>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</si>
  <si>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</si>
  <si>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</si>
  <si>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</si>
  <si>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</si>
  <si>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</si>
  <si>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</si>
  <si>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</si>
  <si>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</si>
  <si>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</si>
  <si>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</si>
  <si>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</si>
  <si>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</si>
  <si>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</si>
  <si>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</si>
  <si>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</si>
  <si>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</si>
  <si>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</si>
  <si>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</si>
  <si>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</si>
  <si>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</si>
  <si>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Hp</t>
    <phoneticPr fontId="1" type="noConversion"/>
  </si>
  <si>
    <t>Gold</t>
    <phoneticPr fontId="1" type="noConversion"/>
  </si>
  <si>
    <t>Gold</t>
    <phoneticPr fontId="1" type="noConversion"/>
  </si>
  <si>
    <t>Gold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</si>
  <si>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</si>
  <si>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</si>
  <si>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</si>
  <si>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Weapon</t>
    <phoneticPr fontId="1" type="noConversion"/>
  </si>
  <si>
    <t>Normal</t>
    <phoneticPr fontId="1" type="noConversion"/>
  </si>
  <si>
    <t>Normal</t>
    <phoneticPr fontId="1" type="noConversion"/>
  </si>
  <si>
    <t>Normal</t>
    <phoneticPr fontId="1" type="noConversion"/>
  </si>
  <si>
    <t>Normal</t>
    <phoneticPr fontId="1" type="noConversion"/>
  </si>
  <si>
    <t>Normal</t>
    <phoneticPr fontId="1" type="noConversion"/>
  </si>
  <si>
    <t>Rare</t>
    <phoneticPr fontId="1" type="noConversion"/>
  </si>
  <si>
    <t>다이슨 청소기</t>
  </si>
  <si>
    <t>Rare</t>
    <phoneticPr fontId="1" type="noConversion"/>
  </si>
  <si>
    <t>Rare</t>
    <phoneticPr fontId="1" type="noConversion"/>
  </si>
  <si>
    <t>죠죠</t>
  </si>
  <si>
    <t>페이트 - 길가메시</t>
  </si>
  <si>
    <t>Rare</t>
    <phoneticPr fontId="1" type="noConversion"/>
  </si>
  <si>
    <t>Rare</t>
    <phoneticPr fontId="1" type="noConversion"/>
  </si>
  <si>
    <t>블루아카이브</t>
  </si>
  <si>
    <t>몬티파이튼의 성배</t>
  </si>
  <si>
    <t>Rare</t>
    <phoneticPr fontId="1" type="noConversion"/>
  </si>
  <si>
    <t>슈퍼 핫</t>
  </si>
  <si>
    <t>Rare</t>
    <phoneticPr fontId="1" type="noConversion"/>
  </si>
  <si>
    <t>Cursed</t>
    <phoneticPr fontId="1" type="noConversion"/>
  </si>
  <si>
    <t>Cursed</t>
    <phoneticPr fontId="1" type="noConversion"/>
  </si>
  <si>
    <t>Cursed</t>
    <phoneticPr fontId="1" type="noConversion"/>
  </si>
  <si>
    <t>Cursed</t>
    <phoneticPr fontId="1" type="noConversion"/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</si>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</sst>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별저장버튼"/>
      <sheetName val="아이템 가격 밸런싱"/>
      <sheetName val="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ItemTable" displayName="ItemTable" ref="A2:L39" totalsRowShown="0" headerRowDxfId="12">
  <autoFilter ref="A2:L39"/>
  <tableColumns count="12">
    <tableColumn id="2" name="Index" dataDxfId="11">
      <calculatedColumnFormula array="1">_xlfn.IFS(ItemTable[[#This Row],[GradeType]]="Hp",IF(D2=ItemTable[[#This Row],[GradeType]],A2+1,10),
ItemTable[[#This Row],[GradeType]]="Gold",IF(D2=ItemTable[[#This Row],[GradeType]],A2+1,20),
ItemTable[[#This Row],[GradeType]]="Weapon",IF(D2=ItemTable[[#This Row],[GradeType]],A2+1,1000),
ItemTable[[#This Row],[GradeType]]="Normal",IF(D2=ItemTable[[#This Row],[GradeType]],A2+1,2000),
ItemTable[[#This Row],[GradeType]]="Rare",IF(D2=ItemTable[[#This Row],[GradeType]],A2+1,3000),
ItemTable[[#This Row],[GradeType]]="Cursed",IF(D2=ItemTable[[#This Row],[GradeType]],A2+1,4000))</calculatedColumnFormula>
    </tableColumn>
    <tableColumn id="5" name="Name" dataDxfId="10">
      <calculatedColumnFormula>ItemTable[[#This Row],[Index]]+10000</calculatedColumnFormula>
    </tableColumn>
    <tableColumn id="7" name="Desc" dataDxfId="9">
      <calculatedColumnFormula>ItemTable[[#This Row],[Index]]+20000</calculatedColumnFormula>
    </tableColumn>
    <tableColumn id="4" name="GradeType" dataDxfId="8"/>
    <tableColumn id="21" name="Value" dataDxfId="7"/>
    <tableColumn id="22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name="ItemIconPath" dataDxfId="3"/>
    <tableColumn id="15" name="#이름" dataDxfId="2">
      <calculatedColumnFormula>INDEX([1]!StringTable[LocaleKR],MATCH(ItemTable[[#This Row],[Name]],[1]!StringTable[Index],0))</calculatedColumnFormula>
    </tableColumn>
    <tableColumn id="16" name="#설명" dataDxfId="1">
      <calculatedColumnFormula>INDEX([1]!StringTable[LocaleKR],MATCH(ItemTable[[#This Row],[Desc]],[1]!StringTable[Index],0))</calculatedColumnFormula>
    </tableColumn>
    <tableColumn id="6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 tint="0.79998168889431442"/>
  </sheetPr>
  <dimension ref="A1:L39"/>
  <sheetViews>
    <sheetView tabSelected="1" workbookViewId="0">
      <selection activeCell="H30" sqref="H30"/>
    </sheetView>
  </sheetViews>
  <sheetFormatPr defaultRowHeight="16.5"/>
  <cols>
    <col min="1" max="1" width="8.625" bestFit="1" customWidth="1"/>
    <col min="2" max="2" width="9" bestFit="1" customWidth="1"/>
    <col min="3" max="3" width="7.875" bestFit="1" customWidth="1"/>
    <col min="4" max="4" width="13.375" bestFit="1" customWidth="1"/>
    <col min="5" max="5" width="18.5" bestFit="1" customWidth="1"/>
    <col min="6" max="9" width="18.5" customWidth="1"/>
    <col min="10" max="10" width="20" bestFit="1" customWidth="1"/>
    <col min="11" max="11" width="69.75" bestFit="1" customWidth="1"/>
    <col min="12" max="12" width="17.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  <c r="K2" s="2" t="s">
        <v>20</v>
      </c>
      <c r="L2" s="2" t="s">
        <v>21</v>
      </c>
    </row>
    <row r="3" spans="1:12">
      <c r="A3" t="e">
        <f t="array" aca="1" ref="A3" ca="1">_xlfn.IFS(ItemTable[[#This Row],[GradeType]]="Hp",IF(D2=ItemTable[[#This Row],[GradeType]],A2+1,10),
ItemTable[[#This Row],[GradeType]]="Gold",IF(D2=ItemTable[[#This Row],[GradeType]],A2+1,20),
ItemTable[[#This Row],[GradeType]]="Weapon",IF(D2=ItemTable[[#This Row],[GradeType]],A2+1,1000),
ItemTable[[#This Row],[GradeType]]="Normal",IF(D2=ItemTable[[#This Row],[GradeType]],A2+1,2000),
ItemTable[[#This Row],[GradeType]]="Rare",IF(D2=ItemTable[[#This Row],[GradeType]],A2+1,3000),
ItemTable[[#This Row],[GradeType]]="Cursed",IF(D2=ItemTable[[#This Row],[GradeType]],A2+1,4000))</f>
        <v>#NAME?</v>
      </c>
      <c r="B3" t="e">
        <f ca="1">ItemTable[[#This Row],[Index]]+10000</f>
        <v>#NAME?</v>
      </c>
      <c r="C3" t="e">
        <f ca="1">ItemTable[[#This Row],[Index]]+20000</f>
        <v>#NAME?</v>
      </c>
      <c r="D3" t="s">
        <v>22</v>
      </c>
      <c r="E3">
        <v>1</v>
      </c>
      <c r="F3">
        <f>INDEX([1]!아이템가격[#Data],MATCH(MID(ItemTable[[#Headers],[CostHp]],5,10),[1]!아이템가격[재화],0),MATCH(ItemTable[[#This Row],[GradeType]],[1]!아이템가격[#Headers],0))
*ItemTable[[#This Row],[Value]]</f>
        <v>0</v>
      </c>
      <c r="G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H3" t="e">
        <f t="array" aca="1" ref="H3" ca="1">_xlfn.IFS(OR(ItemTable[[#This Row],[GradeType]]="Hp",ItemTable[[#This Row],[GradeType]]="Gold"),0,
TRUE,5000+ItemTable[[#This Row],[Index]])</f>
        <v>#NAME?</v>
      </c>
      <c r="J3" s="3" t="e">
        <f ca="1">INDEX([1]!StringTable[LocaleKR],MATCH(ItemTable[[#This Row],[Name]],[1]!StringTable[Index],0))</f>
        <v>#NAME?</v>
      </c>
      <c r="K3" s="3" t="e">
        <f ca="1">INDEX([1]!StringTable[LocaleKR],MATCH(ItemTable[[#This Row],[Desc]],[1]!StringTable[Index],0))</f>
        <v>#NAME?</v>
      </c>
      <c r="L3" s="4"/>
    </row>
    <row r="4" spans="1:12">
      <c r="A4" t="e">
        <f t="array" aca="1" ref="A4" ca="1">_xlfn.IFS(ItemTable[[#This Row],[GradeType]]="Hp",IF(D3=ItemTable[[#This Row],[GradeType]],A3+1,10),
ItemTable[[#This Row],[GradeType]]="Gold",IF(D3=ItemTable[[#This Row],[GradeType]],A3+1,20),
ItemTable[[#This Row],[GradeType]]="Weapon",IF(D3=ItemTable[[#This Row],[GradeType]],A3+1,1000),
ItemTable[[#This Row],[GradeType]]="Normal",IF(D3=ItemTable[[#This Row],[GradeType]],A3+1,2000),
ItemTable[[#This Row],[GradeType]]="Rare",IF(D3=ItemTable[[#This Row],[GradeType]],A3+1,3000),
ItemTable[[#This Row],[GradeType]]="Cursed",IF(D3=ItemTable[[#This Row],[GradeType]],A3+1,4000))</f>
        <v>#NAME?</v>
      </c>
      <c r="B4" t="e">
        <f ca="1">ItemTable[[#This Row],[Index]]+10000</f>
        <v>#NAME?</v>
      </c>
      <c r="C4" t="e">
        <f ca="1">ItemTable[[#This Row],[Index]]+20000</f>
        <v>#NAME?</v>
      </c>
      <c r="D4" t="s">
        <v>23</v>
      </c>
      <c r="E4">
        <v>2</v>
      </c>
      <c r="F4">
        <f>INDEX([1]!아이템가격[#Data],MATCH(MID(ItemTable[[#Headers],[CostHp]],5,10),[1]!아이템가격[재화],0),MATCH(ItemTable[[#This Row],[GradeType]],[1]!아이템가격[#Headers],0))
*ItemTable[[#This Row],[Value]]</f>
        <v>0</v>
      </c>
      <c r="G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H4" t="e">
        <f t="array" aca="1" ref="H4" ca="1">_xlfn.IFS(OR(ItemTable[[#This Row],[GradeType]]="Hp",ItemTable[[#This Row],[GradeType]]="Gold"),0,
TRUE,5000+ItemTable[[#This Row],[Index]])</f>
        <v>#NAME?</v>
      </c>
      <c r="J4" s="3" t="e">
        <f ca="1">INDEX([1]!StringTable[LocaleKR],MATCH(ItemTable[[#This Row],[Name]],[1]!StringTable[Index],0))</f>
        <v>#NAME?</v>
      </c>
      <c r="K4" s="3" t="e">
        <f ca="1">INDEX([1]!StringTable[LocaleKR],MATCH(ItemTable[[#This Row],[Desc]],[1]!StringTable[Index],0))</f>
        <v>#NAME?</v>
      </c>
      <c r="L4" s="4"/>
    </row>
    <row r="5" spans="1:12">
      <c r="A5" t="e">
        <f t="array" aca="1" ref="A5" ca="1">_xlfn.IFS(ItemTable[[#This Row],[GradeType]]="Hp",IF(D4=ItemTable[[#This Row],[GradeType]],A4+1,10),
ItemTable[[#This Row],[GradeType]]="Gold",IF(D4=ItemTable[[#This Row],[GradeType]],A4+1,20),
ItemTable[[#This Row],[GradeType]]="Weapon",IF(D4=ItemTable[[#This Row],[GradeType]],A4+1,1000),
ItemTable[[#This Row],[GradeType]]="Normal",IF(D4=ItemTable[[#This Row],[GradeType]],A4+1,2000),
ItemTable[[#This Row],[GradeType]]="Rare",IF(D4=ItemTable[[#This Row],[GradeType]],A4+1,3000),
ItemTable[[#This Row],[GradeType]]="Cursed",IF(D4=ItemTable[[#This Row],[GradeType]],A4+1,4000))</f>
        <v>#NAME?</v>
      </c>
      <c r="B5" t="e">
        <f ca="1">ItemTable[[#This Row],[Index]]+10000</f>
        <v>#NAME?</v>
      </c>
      <c r="C5" t="e">
        <f ca="1">ItemTable[[#This Row],[Index]]+20000</f>
        <v>#NAME?</v>
      </c>
      <c r="D5" t="s">
        <v>24</v>
      </c>
      <c r="E5">
        <v>15</v>
      </c>
      <c r="F5">
        <f>INDEX([1]!아이템가격[#Data],MATCH(MID(ItemTable[[#Headers],[CostHp]],5,10),[1]!아이템가격[재화],0),MATCH(ItemTable[[#This Row],[GradeType]],[1]!아이템가격[#Headers],0))
*ItemTable[[#This Row],[Value]]</f>
        <v>1</v>
      </c>
      <c r="G5">
        <f>INDEX([1]!아이템가격[#Data],MATCH(MID(ItemTable[[#Headers],[CostGold]],5,10),[1]!아이템가격[재화],0),MATCH(ItemTable[[#This Row],[GradeType]],[1]!아이템가격[#Headers],0))
*ItemTable[[#This Row],[Value]]</f>
        <v>0</v>
      </c>
      <c r="H5" t="e">
        <f t="array" aca="1" ref="H5" ca="1">_xlfn.IFS(OR(ItemTable[[#This Row],[GradeType]]="Hp",ItemTable[[#This Row],[GradeType]]="Gold"),0,
TRUE,5000+ItemTable[[#This Row],[Index]])</f>
        <v>#NAME?</v>
      </c>
      <c r="J5" s="3" t="e">
        <f ca="1">INDEX([1]!StringTable[LocaleKR],MATCH(ItemTable[[#This Row],[Name]],[1]!StringTable[Index],0))</f>
        <v>#NAME?</v>
      </c>
      <c r="K5" s="3" t="e">
        <f ca="1">INDEX([1]!StringTable[LocaleKR],MATCH(ItemTable[[#This Row],[Desc]],[1]!StringTable[Index],0))</f>
        <v>#NAME?</v>
      </c>
      <c r="L5" s="4"/>
    </row>
    <row r="6" spans="1:12">
      <c r="A6" t="e">
        <f t="array" aca="1" ref="A6" ca="1">_xlfn.IFS(ItemTable[[#This Row],[GradeType]]="Hp",IF(D5=ItemTable[[#This Row],[GradeType]],A5+1,10),
ItemTable[[#This Row],[GradeType]]="Gold",IF(D5=ItemTable[[#This Row],[GradeType]],A5+1,20),
ItemTable[[#This Row],[GradeType]]="Weapon",IF(D5=ItemTable[[#This Row],[GradeType]],A5+1,1000),
ItemTable[[#This Row],[GradeType]]="Normal",IF(D5=ItemTable[[#This Row],[GradeType]],A5+1,2000),
ItemTable[[#This Row],[GradeType]]="Rare",IF(D5=ItemTable[[#This Row],[GradeType]],A5+1,3000),
ItemTable[[#This Row],[GradeType]]="Cursed",IF(D5=ItemTable[[#This Row],[GradeType]],A5+1,4000))</f>
        <v>#NAME?</v>
      </c>
      <c r="B6" t="e">
        <f ca="1">ItemTable[[#This Row],[Index]]+10000</f>
        <v>#NAME?</v>
      </c>
      <c r="C6" t="e">
        <f ca="1">ItemTable[[#This Row],[Index]]+20000</f>
        <v>#NAME?</v>
      </c>
      <c r="D6" t="s">
        <v>25</v>
      </c>
      <c r="E6">
        <v>30</v>
      </c>
      <c r="F6">
        <f>INDEX([1]!아이템가격[#Data],MATCH(MID(ItemTable[[#Headers],[CostHp]],5,10),[1]!아이템가격[재화],0),MATCH(ItemTable[[#This Row],[GradeType]],[1]!아이템가격[#Headers],0))
*ItemTable[[#This Row],[Value]]</f>
        <v>2</v>
      </c>
      <c r="G6">
        <f>INDEX([1]!아이템가격[#Data],MATCH(MID(ItemTable[[#Headers],[CostGold]],5,10),[1]!아이템가격[재화],0),MATCH(ItemTable[[#This Row],[GradeType]],[1]!아이템가격[#Headers],0))
*ItemTable[[#This Row],[Value]]</f>
        <v>0</v>
      </c>
      <c r="H6" t="e">
        <f t="array" aca="1" ref="H6" ca="1">_xlfn.IFS(OR(ItemTable[[#This Row],[GradeType]]="Hp",ItemTable[[#This Row],[GradeType]]="Gold"),0,
TRUE,5000+ItemTable[[#This Row],[Index]])</f>
        <v>#NAME?</v>
      </c>
      <c r="J6" s="3" t="e">
        <f ca="1">INDEX([1]!StringTable[LocaleKR],MATCH(ItemTable[[#This Row],[Name]],[1]!StringTable[Index],0))</f>
        <v>#NAME?</v>
      </c>
      <c r="K6" s="3" t="e">
        <f ca="1">INDEX([1]!StringTable[LocaleKR],MATCH(ItemTable[[#This Row],[Desc]],[1]!StringTable[Index],0))</f>
        <v>#NAME?</v>
      </c>
      <c r="L6" s="4"/>
    </row>
    <row r="7" spans="1:12">
      <c r="A7" t="e">
        <f t="array" aca="1" ref="A7" ca="1">_xlfn.IFS(ItemTable[[#This Row],[GradeType]]="Hp",IF(D6=ItemTable[[#This Row],[GradeType]],A6+1,10),
ItemTable[[#This Row],[GradeType]]="Gold",IF(D6=ItemTable[[#This Row],[GradeType]],A6+1,20),
ItemTable[[#This Row],[GradeType]]="Weapon",IF(D6=ItemTable[[#This Row],[GradeType]],A6+1,1000),
ItemTable[[#This Row],[GradeType]]="Normal",IF(D6=ItemTable[[#This Row],[GradeType]],A6+1,2000),
ItemTable[[#This Row],[GradeType]]="Rare",IF(D6=ItemTable[[#This Row],[GradeType]],A6+1,3000),
ItemTable[[#This Row],[GradeType]]="Cursed",IF(D6=ItemTable[[#This Row],[GradeType]],A6+1,4000))</f>
        <v>#NAME?</v>
      </c>
      <c r="B7" t="e">
        <f ca="1">ItemTable[[#This Row],[Index]]+10000</f>
        <v>#NAME?</v>
      </c>
      <c r="C7" t="e">
        <f ca="1">ItemTable[[#This Row],[Index]]+20000</f>
        <v>#NAME?</v>
      </c>
      <c r="D7" t="s">
        <v>26</v>
      </c>
      <c r="E7">
        <v>45</v>
      </c>
      <c r="F7">
        <f>INDEX([1]!아이템가격[#Data],MATCH(MID(ItemTable[[#Headers],[CostHp]],5,10),[1]!아이템가격[재화],0),MATCH(ItemTable[[#This Row],[GradeType]],[1]!아이템가격[#Headers],0))
*ItemTable[[#This Row],[Value]]</f>
        <v>3</v>
      </c>
      <c r="G7">
        <f>INDEX([1]!아이템가격[#Data],MATCH(MID(ItemTable[[#Headers],[CostGold]],5,10),[1]!아이템가격[재화],0),MATCH(ItemTable[[#This Row],[GradeType]],[1]!아이템가격[#Headers],0))
*ItemTable[[#This Row],[Value]]</f>
        <v>0</v>
      </c>
      <c r="H7" t="e">
        <f t="array" aca="1" ref="H7" ca="1">_xlfn.IFS(OR(ItemTable[[#This Row],[GradeType]]="Hp",ItemTable[[#This Row],[GradeType]]="Gold"),0,
TRUE,5000+ItemTable[[#This Row],[Index]])</f>
        <v>#NAME?</v>
      </c>
      <c r="J7" s="3" t="e">
        <f ca="1">INDEX([1]!StringTable[LocaleKR],MATCH(ItemTable[[#This Row],[Name]],[1]!StringTable[Index],0))</f>
        <v>#NAME?</v>
      </c>
      <c r="K7" s="3" t="e">
        <f ca="1">INDEX([1]!StringTable[LocaleKR],MATCH(ItemTable[[#This Row],[Desc]],[1]!StringTable[Index],0))</f>
        <v>#NAME?</v>
      </c>
      <c r="L7" s="4"/>
    </row>
    <row r="8" spans="1:12">
      <c r="A8" t="e">
        <f t="array" aca="1" ref="A8" ca="1">_xlfn.IFS(ItemTable[[#This Row],[GradeType]]="Hp",IF(D7=ItemTable[[#This Row],[GradeType]],A7+1,10),
ItemTable[[#This Row],[GradeType]]="Gold",IF(D7=ItemTable[[#This Row],[GradeType]],A7+1,20),
ItemTable[[#This Row],[GradeType]]="Weapon",IF(D7=ItemTable[[#This Row],[GradeType]],A7+1,1000),
ItemTable[[#This Row],[GradeType]]="Normal",IF(D7=ItemTable[[#This Row],[GradeType]],A7+1,2000),
ItemTable[[#This Row],[GradeType]]="Rare",IF(D7=ItemTable[[#This Row],[GradeType]],A7+1,3000),
ItemTable[[#This Row],[GradeType]]="Cursed",IF(D7=ItemTable[[#This Row],[GradeType]],A7+1,4000))</f>
        <v>#NAME?</v>
      </c>
      <c r="B8" t="e">
        <f ca="1">ItemTable[[#This Row],[Index]]+10000</f>
        <v>#NAME?</v>
      </c>
      <c r="C8" t="e">
        <f ca="1">ItemTable[[#This Row],[Index]]+20000</f>
        <v>#NAME?</v>
      </c>
      <c r="D8" t="s">
        <v>27</v>
      </c>
      <c r="E8">
        <v>60</v>
      </c>
      <c r="F8">
        <f>INDEX([1]!아이템가격[#Data],MATCH(MID(ItemTable[[#Headers],[CostHp]],5,10),[1]!아이템가격[재화],0),MATCH(ItemTable[[#This Row],[GradeType]],[1]!아이템가격[#Headers],0))
*ItemTable[[#This Row],[Value]]</f>
        <v>4</v>
      </c>
      <c r="G8">
        <f>INDEX([1]!아이템가격[#Data],MATCH(MID(ItemTable[[#Headers],[CostGold]],5,10),[1]!아이템가격[재화],0),MATCH(ItemTable[[#This Row],[GradeType]],[1]!아이템가격[#Headers],0))
*ItemTable[[#This Row],[Value]]</f>
        <v>0</v>
      </c>
      <c r="H8" t="e">
        <f t="array" aca="1" ref="H8" ca="1">_xlfn.IFS(OR(ItemTable[[#This Row],[GradeType]]="Hp",ItemTable[[#This Row],[GradeType]]="Gold"),0,
TRUE,5000+ItemTable[[#This Row],[Index]])</f>
        <v>#NAME?</v>
      </c>
      <c r="J8" s="3" t="e">
        <f ca="1">INDEX([1]!StringTable[LocaleKR],MATCH(ItemTable[[#This Row],[Name]],[1]!StringTable[Index],0))</f>
        <v>#NAME?</v>
      </c>
      <c r="K8" s="3" t="e">
        <f ca="1">INDEX([1]!StringTable[LocaleKR],MATCH(ItemTable[[#This Row],[Desc]],[1]!StringTable[Index],0))</f>
        <v>#NAME?</v>
      </c>
      <c r="L8" s="4"/>
    </row>
    <row r="9" spans="1:12">
      <c r="A9" t="e">
        <f t="array" aca="1" ref="A9" ca="1">_xlfn.IFS(ItemTable[[#This Row],[GradeType]]="Hp",IF(D8=ItemTable[[#This Row],[GradeType]],A8+1,10),
ItemTable[[#This Row],[GradeType]]="Gold",IF(D8=ItemTable[[#This Row],[GradeType]],A8+1,20),
ItemTable[[#This Row],[GradeType]]="Weapon",IF(D8=ItemTable[[#This Row],[GradeType]],A8+1,1000),
ItemTable[[#This Row],[GradeType]]="Normal",IF(D8=ItemTable[[#This Row],[GradeType]],A8+1,2000),
ItemTable[[#This Row],[GradeType]]="Rare",IF(D8=ItemTable[[#This Row],[GradeType]],A8+1,3000),
ItemTable[[#This Row],[GradeType]]="Cursed",IF(D8=ItemTable[[#This Row],[GradeType]],A8+1,4000))</f>
        <v>#NAME?</v>
      </c>
      <c r="B9" t="e">
        <f ca="1">ItemTable[[#This Row],[Index]]+10000</f>
        <v>#NAME?</v>
      </c>
      <c r="C9" t="e">
        <f ca="1">ItemTable[[#This Row],[Index]]+20000</f>
        <v>#NAME?</v>
      </c>
      <c r="D9" t="s">
        <v>28</v>
      </c>
      <c r="E9">
        <v>1</v>
      </c>
      <c r="F9">
        <f>INDEX([1]!아이템가격[#Data],MATCH(MID(ItemTable[[#Headers],[CostHp]],5,10),[1]!아이템가격[재화],0),MATCH(ItemTable[[#This Row],[GradeType]],[1]!아이템가격[#Headers],0))
*ItemTable[[#This Row],[Value]]</f>
        <v>2</v>
      </c>
      <c r="G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9" t="e">
        <f t="array" aca="1" ref="H9" ca="1">_xlfn.IFS(OR(ItemTable[[#This Row],[GradeType]]="Hp",ItemTable[[#This Row],[GradeType]]="Gold"),0,
TRUE,5000+ItemTable[[#This Row],[Index]])</f>
        <v>#NAME?</v>
      </c>
      <c r="J9" s="3" t="e">
        <f ca="1">INDEX([1]!StringTable[LocaleKR],MATCH(ItemTable[[#This Row],[Name]],[1]!StringTable[Index],0))</f>
        <v>#NAME?</v>
      </c>
      <c r="K9" s="3" t="e">
        <f ca="1">INDEX([1]!StringTable[LocaleKR],MATCH(ItemTable[[#This Row],[Desc]],[1]!StringTable[Index],0))</f>
        <v>#NAME?</v>
      </c>
      <c r="L9" s="4"/>
    </row>
    <row r="10" spans="1:12">
      <c r="A10" t="e">
        <f t="array" aca="1" ref="A10" ca="1">_xlfn.IFS(ItemTable[[#This Row],[GradeType]]="Hp",IF(D9=ItemTable[[#This Row],[GradeType]],A9+1,10),
ItemTable[[#This Row],[GradeType]]="Gold",IF(D9=ItemTable[[#This Row],[GradeType]],A9+1,20),
ItemTable[[#This Row],[GradeType]]="Weapon",IF(D9=ItemTable[[#This Row],[GradeType]],A9+1,1000),
ItemTable[[#This Row],[GradeType]]="Normal",IF(D9=ItemTable[[#This Row],[GradeType]],A9+1,2000),
ItemTable[[#This Row],[GradeType]]="Rare",IF(D9=ItemTable[[#This Row],[GradeType]],A9+1,3000),
ItemTable[[#This Row],[GradeType]]="Cursed",IF(D9=ItemTable[[#This Row],[GradeType]],A9+1,4000))</f>
        <v>#NAME?</v>
      </c>
      <c r="B10" t="e">
        <f ca="1">ItemTable[[#This Row],[Index]]+10000</f>
        <v>#NAME?</v>
      </c>
      <c r="C10" t="e">
        <f ca="1">ItemTable[[#This Row],[Index]]+20000</f>
        <v>#NAME?</v>
      </c>
      <c r="D10" t="s">
        <v>28</v>
      </c>
      <c r="E10">
        <v>1</v>
      </c>
      <c r="F10">
        <f>INDEX([1]!아이템가격[#Data],MATCH(MID(ItemTable[[#Headers],[CostHp]],5,10),[1]!아이템가격[재화],0),MATCH(ItemTable[[#This Row],[GradeType]],[1]!아이템가격[#Headers],0))
*ItemTable[[#This Row],[Value]]</f>
        <v>2</v>
      </c>
      <c r="G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10" t="e">
        <f t="array" aca="1" ref="H10" ca="1">_xlfn.IFS(OR(ItemTable[[#This Row],[GradeType]]="Hp",ItemTable[[#This Row],[GradeType]]="Gold"),0,
TRUE,5000+ItemTable[[#This Row],[Index]])</f>
        <v>#NAME?</v>
      </c>
      <c r="J10" s="3" t="e">
        <f ca="1">INDEX([1]!StringTable[LocaleKR],MATCH(ItemTable[[#This Row],[Name]],[1]!StringTable[Index],0))</f>
        <v>#NAME?</v>
      </c>
      <c r="K10" s="3" t="e">
        <f ca="1">INDEX([1]!StringTable[LocaleKR],MATCH(ItemTable[[#This Row],[Desc]],[1]!StringTable[Index],0))</f>
        <v>#NAME?</v>
      </c>
      <c r="L10" s="4" t="s">
        <v>29</v>
      </c>
    </row>
    <row r="11" spans="1:12">
      <c r="A11" t="e">
        <f t="array" aca="1" ref="A11" ca="1">_xlfn.IFS(ItemTable[[#This Row],[GradeType]]="Hp",IF(D10=ItemTable[[#This Row],[GradeType]],A10+1,10),
ItemTable[[#This Row],[GradeType]]="Gold",IF(D10=ItemTable[[#This Row],[GradeType]],A10+1,20),
ItemTable[[#This Row],[GradeType]]="Weapon",IF(D10=ItemTable[[#This Row],[GradeType]],A10+1,1000),
ItemTable[[#This Row],[GradeType]]="Normal",IF(D10=ItemTable[[#This Row],[GradeType]],A10+1,2000),
ItemTable[[#This Row],[GradeType]]="Rare",IF(D10=ItemTable[[#This Row],[GradeType]],A10+1,3000),
ItemTable[[#This Row],[GradeType]]="Cursed",IF(D10=ItemTable[[#This Row],[GradeType]],A10+1,4000))</f>
        <v>#NAME?</v>
      </c>
      <c r="B11" t="e">
        <f ca="1">ItemTable[[#This Row],[Index]]+10000</f>
        <v>#NAME?</v>
      </c>
      <c r="C11" t="e">
        <f ca="1">ItemTable[[#This Row],[Index]]+20000</f>
        <v>#NAME?</v>
      </c>
      <c r="D11" t="s">
        <v>30</v>
      </c>
      <c r="E11">
        <v>1</v>
      </c>
      <c r="F11">
        <f>INDEX([1]!아이템가격[#Data],MATCH(MID(ItemTable[[#Headers],[CostHp]],5,10),[1]!아이템가격[재화],0),MATCH(ItemTable[[#This Row],[GradeType]],[1]!아이템가격[#Headers],0))
*ItemTable[[#This Row],[Value]]</f>
        <v>2</v>
      </c>
      <c r="G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11" t="e">
        <f t="array" aca="1" ref="H11" ca="1">_xlfn.IFS(OR(ItemTable[[#This Row],[GradeType]]="Hp",ItemTable[[#This Row],[GradeType]]="Gold"),0,
TRUE,5000+ItemTable[[#This Row],[Index]])</f>
        <v>#NAME?</v>
      </c>
      <c r="J11" s="3" t="e">
        <f ca="1">INDEX([1]!StringTable[LocaleKR],MATCH(ItemTable[[#This Row],[Name]],[1]!StringTable[Index],0))</f>
        <v>#NAME?</v>
      </c>
      <c r="K11" s="3" t="e">
        <f ca="1">INDEX([1]!StringTable[LocaleKR],MATCH(ItemTable[[#This Row],[Desc]],[1]!StringTable[Index],0))</f>
        <v>#NAME?</v>
      </c>
      <c r="L11" s="4"/>
    </row>
    <row r="12" spans="1:12">
      <c r="A12" t="e">
        <f t="array" aca="1" ref="A12" ca="1">_xlfn.IFS(ItemTable[[#This Row],[GradeType]]="Hp",IF(D11=ItemTable[[#This Row],[GradeType]],A11+1,10),
ItemTable[[#This Row],[GradeType]]="Gold",IF(D11=ItemTable[[#This Row],[GradeType]],A11+1,20),
ItemTable[[#This Row],[GradeType]]="Weapon",IF(D11=ItemTable[[#This Row],[GradeType]],A11+1,1000),
ItemTable[[#This Row],[GradeType]]="Normal",IF(D11=ItemTable[[#This Row],[GradeType]],A11+1,2000),
ItemTable[[#This Row],[GradeType]]="Rare",IF(D11=ItemTable[[#This Row],[GradeType]],A11+1,3000),
ItemTable[[#This Row],[GradeType]]="Cursed",IF(D11=ItemTable[[#This Row],[GradeType]],A11+1,4000))</f>
        <v>#NAME?</v>
      </c>
      <c r="B12" t="e">
        <f ca="1">ItemTable[[#This Row],[Index]]+10000</f>
        <v>#NAME?</v>
      </c>
      <c r="C12" t="e">
        <f ca="1">ItemTable[[#This Row],[Index]]+20000</f>
        <v>#NAME?</v>
      </c>
      <c r="D12" t="s">
        <v>31</v>
      </c>
      <c r="E12">
        <v>1</v>
      </c>
      <c r="F12">
        <f>INDEX([1]!아이템가격[#Data],MATCH(MID(ItemTable[[#Headers],[CostHp]],5,10),[1]!아이템가격[재화],0),MATCH(ItemTable[[#This Row],[GradeType]],[1]!아이템가격[#Headers],0))
*ItemTable[[#This Row],[Value]]</f>
        <v>1</v>
      </c>
      <c r="G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2" t="e">
        <f t="array" aca="1" ref="H12" ca="1">_xlfn.IFS(OR(ItemTable[[#This Row],[GradeType]]="Hp",ItemTable[[#This Row],[GradeType]]="Gold"),0,
TRUE,5000+ItemTable[[#This Row],[Index]])</f>
        <v>#NAME?</v>
      </c>
      <c r="J12" s="3" t="e">
        <f ca="1">INDEX([1]!StringTable[LocaleKR],MATCH(ItemTable[[#This Row],[Name]],[1]!StringTable[Index],0))</f>
        <v>#NAME?</v>
      </c>
      <c r="K12" s="3" t="e">
        <f ca="1">INDEX([1]!StringTable[LocaleKR],MATCH(ItemTable[[#This Row],[Desc]],[1]!StringTable[Index],0))</f>
        <v>#NAME?</v>
      </c>
      <c r="L12" s="4"/>
    </row>
    <row r="13" spans="1:12">
      <c r="A13" t="e">
        <f t="array" aca="1" ref="A13" ca="1">_xlfn.IFS(ItemTable[[#This Row],[GradeType]]="Hp",IF(D12=ItemTable[[#This Row],[GradeType]],A12+1,10),
ItemTable[[#This Row],[GradeType]]="Gold",IF(D12=ItemTable[[#This Row],[GradeType]],A12+1,20),
ItemTable[[#This Row],[GradeType]]="Weapon",IF(D12=ItemTable[[#This Row],[GradeType]],A12+1,1000),
ItemTable[[#This Row],[GradeType]]="Normal",IF(D12=ItemTable[[#This Row],[GradeType]],A12+1,2000),
ItemTable[[#This Row],[GradeType]]="Rare",IF(D12=ItemTable[[#This Row],[GradeType]],A12+1,3000),
ItemTable[[#This Row],[GradeType]]="Cursed",IF(D12=ItemTable[[#This Row],[GradeType]],A12+1,4000))</f>
        <v>#NAME?</v>
      </c>
      <c r="B13" t="e">
        <f ca="1">ItemTable[[#This Row],[Index]]+10000</f>
        <v>#NAME?</v>
      </c>
      <c r="C13" t="e">
        <f ca="1">ItemTable[[#This Row],[Index]]+20000</f>
        <v>#NAME?</v>
      </c>
      <c r="D13" t="s">
        <v>31</v>
      </c>
      <c r="E13">
        <v>1</v>
      </c>
      <c r="F13">
        <f>INDEX([1]!아이템가격[#Data],MATCH(MID(ItemTable[[#Headers],[CostHp]],5,10),[1]!아이템가격[재화],0),MATCH(ItemTable[[#This Row],[GradeType]],[1]!아이템가격[#Headers],0))
*ItemTable[[#This Row],[Value]]</f>
        <v>1</v>
      </c>
      <c r="G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3" t="e">
        <f t="array" aca="1" ref="H13" ca="1">_xlfn.IFS(OR(ItemTable[[#This Row],[GradeType]]="Hp",ItemTable[[#This Row],[GradeType]]="Gold"),0,
TRUE,5000+ItemTable[[#This Row],[Index]])</f>
        <v>#NAME?</v>
      </c>
      <c r="J13" s="3" t="e">
        <f ca="1">INDEX([1]!StringTable[LocaleKR],MATCH(ItemTable[[#This Row],[Name]],[1]!StringTable[Index],0))</f>
        <v>#NAME?</v>
      </c>
      <c r="K13" s="3" t="e">
        <f ca="1">INDEX([1]!StringTable[LocaleKR],MATCH(ItemTable[[#This Row],[Desc]],[1]!StringTable[Index],0))</f>
        <v>#NAME?</v>
      </c>
      <c r="L13" s="4"/>
    </row>
    <row r="14" spans="1:12">
      <c r="A14" t="e">
        <f t="array" aca="1" ref="A14" ca="1">_xlfn.IFS(ItemTable[[#This Row],[GradeType]]="Hp",IF(D13=ItemTable[[#This Row],[GradeType]],A13+1,10),
ItemTable[[#This Row],[GradeType]]="Gold",IF(D13=ItemTable[[#This Row],[GradeType]],A13+1,20),
ItemTable[[#This Row],[GradeType]]="Weapon",IF(D13=ItemTable[[#This Row],[GradeType]],A13+1,1000),
ItemTable[[#This Row],[GradeType]]="Normal",IF(D13=ItemTable[[#This Row],[GradeType]],A13+1,2000),
ItemTable[[#This Row],[GradeType]]="Rare",IF(D13=ItemTable[[#This Row],[GradeType]],A13+1,3000),
ItemTable[[#This Row],[GradeType]]="Cursed",IF(D13=ItemTable[[#This Row],[GradeType]],A13+1,4000))</f>
        <v>#NAME?</v>
      </c>
      <c r="B14" t="e">
        <f ca="1">ItemTable[[#This Row],[Index]]+10000</f>
        <v>#NAME?</v>
      </c>
      <c r="C14" t="e">
        <f ca="1">ItemTable[[#This Row],[Index]]+20000</f>
        <v>#NAME?</v>
      </c>
      <c r="D14" t="s">
        <v>31</v>
      </c>
      <c r="E14">
        <v>1</v>
      </c>
      <c r="F14">
        <f>INDEX([1]!아이템가격[#Data],MATCH(MID(ItemTable[[#Headers],[CostHp]],5,10),[1]!아이템가격[재화],0),MATCH(ItemTable[[#This Row],[GradeType]],[1]!아이템가격[#Headers],0))
*ItemTable[[#This Row],[Value]]</f>
        <v>1</v>
      </c>
      <c r="G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4" t="e">
        <f t="array" aca="1" ref="H14" ca="1">_xlfn.IFS(OR(ItemTable[[#This Row],[GradeType]]="Hp",ItemTable[[#This Row],[GradeType]]="Gold"),0,
TRUE,5000+ItemTable[[#This Row],[Index]])</f>
        <v>#NAME?</v>
      </c>
      <c r="J14" s="3" t="e">
        <f ca="1">INDEX([1]!StringTable[LocaleKR],MATCH(ItemTable[[#This Row],[Name]],[1]!StringTable[Index],0))</f>
        <v>#NAME?</v>
      </c>
      <c r="K14" s="3" t="e">
        <f ca="1">INDEX([1]!StringTable[LocaleKR],MATCH(ItemTable[[#This Row],[Desc]],[1]!StringTable[Index],0))</f>
        <v>#NAME?</v>
      </c>
      <c r="L14" s="4"/>
    </row>
    <row r="15" spans="1:12">
      <c r="A15" t="e">
        <f t="array" aca="1" ref="A15" ca="1">_xlfn.IFS(ItemTable[[#This Row],[GradeType]]="Hp",IF(D14=ItemTable[[#This Row],[GradeType]],A14+1,10),
ItemTable[[#This Row],[GradeType]]="Gold",IF(D14=ItemTable[[#This Row],[GradeType]],A14+1,20),
ItemTable[[#This Row],[GradeType]]="Weapon",IF(D14=ItemTable[[#This Row],[GradeType]],A14+1,1000),
ItemTable[[#This Row],[GradeType]]="Normal",IF(D14=ItemTable[[#This Row],[GradeType]],A14+1,2000),
ItemTable[[#This Row],[GradeType]]="Rare",IF(D14=ItemTable[[#This Row],[GradeType]],A14+1,3000),
ItemTable[[#This Row],[GradeType]]="Cursed",IF(D14=ItemTable[[#This Row],[GradeType]],A14+1,4000))</f>
        <v>#NAME?</v>
      </c>
      <c r="B15" t="e">
        <f ca="1">ItemTable[[#This Row],[Index]]+10000</f>
        <v>#NAME?</v>
      </c>
      <c r="C15" t="e">
        <f ca="1">ItemTable[[#This Row],[Index]]+20000</f>
        <v>#NAME?</v>
      </c>
      <c r="D15" t="s">
        <v>32</v>
      </c>
      <c r="E15">
        <v>1</v>
      </c>
      <c r="F15">
        <f>INDEX([1]!아이템가격[#Data],MATCH(MID(ItemTable[[#Headers],[CostHp]],5,10),[1]!아이템가격[재화],0),MATCH(ItemTable[[#This Row],[GradeType]],[1]!아이템가격[#Headers],0))
*ItemTable[[#This Row],[Value]]</f>
        <v>1</v>
      </c>
      <c r="G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5" t="e">
        <f t="array" aca="1" ref="H15" ca="1">_xlfn.IFS(OR(ItemTable[[#This Row],[GradeType]]="Hp",ItemTable[[#This Row],[GradeType]]="Gold"),0,
TRUE,5000+ItemTable[[#This Row],[Index]])</f>
        <v>#NAME?</v>
      </c>
      <c r="J15" s="3" t="e">
        <f ca="1">INDEX([1]!StringTable[LocaleKR],MATCH(ItemTable[[#This Row],[Name]],[1]!StringTable[Index],0))</f>
        <v>#NAME?</v>
      </c>
      <c r="K15" s="3" t="e">
        <f ca="1">INDEX([1]!StringTable[LocaleKR],MATCH(ItemTable[[#This Row],[Desc]],[1]!StringTable[Index],0))</f>
        <v>#NAME?</v>
      </c>
      <c r="L15" s="4"/>
    </row>
    <row r="16" spans="1:12">
      <c r="A16" t="e">
        <f t="array" aca="1" ref="A16" ca="1">_xlfn.IFS(ItemTable[[#This Row],[GradeType]]="Hp",IF(D15=ItemTable[[#This Row],[GradeType]],A15+1,10),
ItemTable[[#This Row],[GradeType]]="Gold",IF(D15=ItemTable[[#This Row],[GradeType]],A15+1,20),
ItemTable[[#This Row],[GradeType]]="Weapon",IF(D15=ItemTable[[#This Row],[GradeType]],A15+1,1000),
ItemTable[[#This Row],[GradeType]]="Normal",IF(D15=ItemTable[[#This Row],[GradeType]],A15+1,2000),
ItemTable[[#This Row],[GradeType]]="Rare",IF(D15=ItemTable[[#This Row],[GradeType]],A15+1,3000),
ItemTable[[#This Row],[GradeType]]="Cursed",IF(D15=ItemTable[[#This Row],[GradeType]],A15+1,4000))</f>
        <v>#NAME?</v>
      </c>
      <c r="B16" t="e">
        <f ca="1">ItemTable[[#This Row],[Index]]+10000</f>
        <v>#NAME?</v>
      </c>
      <c r="C16" t="e">
        <f ca="1">ItemTable[[#This Row],[Index]]+20000</f>
        <v>#NAME?</v>
      </c>
      <c r="D16" t="s">
        <v>33</v>
      </c>
      <c r="E16">
        <v>1</v>
      </c>
      <c r="F16">
        <f>INDEX([1]!아이템가격[#Data],MATCH(MID(ItemTable[[#Headers],[CostHp]],5,10),[1]!아이템가격[재화],0),MATCH(ItemTable[[#This Row],[GradeType]],[1]!아이템가격[#Headers],0))
*ItemTable[[#This Row],[Value]]</f>
        <v>1</v>
      </c>
      <c r="G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6" t="e">
        <f t="array" aca="1" ref="H16" ca="1">_xlfn.IFS(OR(ItemTable[[#This Row],[GradeType]]="Hp",ItemTable[[#This Row],[GradeType]]="Gold"),0,
TRUE,5000+ItemTable[[#This Row],[Index]])</f>
        <v>#NAME?</v>
      </c>
      <c r="J16" s="3" t="e">
        <f ca="1">INDEX([1]!StringTable[LocaleKR],MATCH(ItemTable[[#This Row],[Name]],[1]!StringTable[Index],0))</f>
        <v>#NAME?</v>
      </c>
      <c r="K16" s="3" t="e">
        <f ca="1">INDEX([1]!StringTable[LocaleKR],MATCH(ItemTable[[#This Row],[Desc]],[1]!StringTable[Index],0))</f>
        <v>#NAME?</v>
      </c>
      <c r="L16" s="4"/>
    </row>
    <row r="17" spans="1:12">
      <c r="A17" t="e">
        <f t="array" aca="1" ref="A17" ca="1">_xlfn.IFS(ItemTable[[#This Row],[GradeType]]="Hp",IF(D16=ItemTable[[#This Row],[GradeType]],A16+1,10),
ItemTable[[#This Row],[GradeType]]="Gold",IF(D16=ItemTable[[#This Row],[GradeType]],A16+1,20),
ItemTable[[#This Row],[GradeType]]="Weapon",IF(D16=ItemTable[[#This Row],[GradeType]],A16+1,1000),
ItemTable[[#This Row],[GradeType]]="Normal",IF(D16=ItemTable[[#This Row],[GradeType]],A16+1,2000),
ItemTable[[#This Row],[GradeType]]="Rare",IF(D16=ItemTable[[#This Row],[GradeType]],A16+1,3000),
ItemTable[[#This Row],[GradeType]]="Cursed",IF(D16=ItemTable[[#This Row],[GradeType]],A16+1,4000))</f>
        <v>#NAME?</v>
      </c>
      <c r="B17" t="e">
        <f ca="1">ItemTable[[#This Row],[Index]]+10000</f>
        <v>#NAME?</v>
      </c>
      <c r="C17" t="e">
        <f ca="1">ItemTable[[#This Row],[Index]]+20000</f>
        <v>#NAME?</v>
      </c>
      <c r="D17" t="s">
        <v>34</v>
      </c>
      <c r="E17">
        <v>1</v>
      </c>
      <c r="F17">
        <f>INDEX([1]!아이템가격[#Data],MATCH(MID(ItemTable[[#Headers],[CostHp]],5,10),[1]!아이템가격[재화],0),MATCH(ItemTable[[#This Row],[GradeType]],[1]!아이템가격[#Headers],0))
*ItemTable[[#This Row],[Value]]</f>
        <v>1</v>
      </c>
      <c r="G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7" t="e">
        <f t="array" aca="1" ref="H17" ca="1">_xlfn.IFS(OR(ItemTable[[#This Row],[GradeType]]="Hp",ItemTable[[#This Row],[GradeType]]="Gold"),0,
TRUE,5000+ItemTable[[#This Row],[Index]])</f>
        <v>#NAME?</v>
      </c>
      <c r="J17" s="3" t="e">
        <f ca="1">INDEX([1]!StringTable[LocaleKR],MATCH(ItemTable[[#This Row],[Name]],[1]!StringTable[Index],0))</f>
        <v>#NAME?</v>
      </c>
      <c r="K17" s="3" t="e">
        <f ca="1">INDEX([1]!StringTable[LocaleKR],MATCH(ItemTable[[#This Row],[Desc]],[1]!StringTable[Index],0))</f>
        <v>#NAME?</v>
      </c>
      <c r="L17" s="4"/>
    </row>
    <row r="18" spans="1:12">
      <c r="A18" t="e">
        <f t="array" aca="1" ref="A18" ca="1">_xlfn.IFS(ItemTable[[#This Row],[GradeType]]="Hp",IF(D17=ItemTable[[#This Row],[GradeType]],A17+1,10),
ItemTable[[#This Row],[GradeType]]="Gold",IF(D17=ItemTable[[#This Row],[GradeType]],A17+1,20),
ItemTable[[#This Row],[GradeType]]="Weapon",IF(D17=ItemTable[[#This Row],[GradeType]],A17+1,1000),
ItemTable[[#This Row],[GradeType]]="Normal",IF(D17=ItemTable[[#This Row],[GradeType]],A17+1,2000),
ItemTable[[#This Row],[GradeType]]="Rare",IF(D17=ItemTable[[#This Row],[GradeType]],A17+1,3000),
ItemTable[[#This Row],[GradeType]]="Cursed",IF(D17=ItemTable[[#This Row],[GradeType]],A17+1,4000))</f>
        <v>#NAME?</v>
      </c>
      <c r="B18" t="e">
        <f ca="1">ItemTable[[#This Row],[Index]]+10000</f>
        <v>#NAME?</v>
      </c>
      <c r="C18" t="e">
        <f ca="1">ItemTable[[#This Row],[Index]]+20000</f>
        <v>#NAME?</v>
      </c>
      <c r="D18" t="s">
        <v>35</v>
      </c>
      <c r="E18">
        <v>1</v>
      </c>
      <c r="F18">
        <f>INDEX([1]!아이템가격[#Data],MATCH(MID(ItemTable[[#Headers],[CostHp]],5,10),[1]!아이템가격[재화],0),MATCH(ItemTable[[#This Row],[GradeType]],[1]!아이템가격[#Headers],0))
*ItemTable[[#This Row],[Value]]</f>
        <v>1</v>
      </c>
      <c r="G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H18" t="e">
        <f t="array" aca="1" ref="H18" ca="1">_xlfn.IFS(OR(ItemTable[[#This Row],[GradeType]]="Hp",ItemTable[[#This Row],[GradeType]]="Gold"),0,
TRUE,5000+ItemTable[[#This Row],[Index]])</f>
        <v>#NAME?</v>
      </c>
      <c r="J18" s="3" t="e">
        <f ca="1">INDEX([1]!StringTable[LocaleKR],MATCH(ItemTable[[#This Row],[Name]],[1]!StringTable[Index],0))</f>
        <v>#NAME?</v>
      </c>
      <c r="K18" s="3" t="e">
        <f ca="1">INDEX([1]!StringTable[LocaleKR],MATCH(ItemTable[[#This Row],[Desc]],[1]!StringTable[Index],0))</f>
        <v>#NAME?</v>
      </c>
      <c r="L18" s="4"/>
    </row>
    <row r="19" spans="1:12">
      <c r="A19" t="e">
        <f t="array" aca="1" ref="A19" ca="1">_xlfn.IFS(ItemTable[[#This Row],[GradeType]]="Hp",IF(D18=ItemTable[[#This Row],[GradeType]],A18+1,10),
ItemTable[[#This Row],[GradeType]]="Gold",IF(D18=ItemTable[[#This Row],[GradeType]],A18+1,20),
ItemTable[[#This Row],[GradeType]]="Weapon",IF(D18=ItemTable[[#This Row],[GradeType]],A18+1,1000),
ItemTable[[#This Row],[GradeType]]="Normal",IF(D18=ItemTable[[#This Row],[GradeType]],A18+1,2000),
ItemTable[[#This Row],[GradeType]]="Rare",IF(D18=ItemTable[[#This Row],[GradeType]],A18+1,3000),
ItemTable[[#This Row],[GradeType]]="Cursed",IF(D18=ItemTable[[#This Row],[GradeType]],A18+1,4000))</f>
        <v>#NAME?</v>
      </c>
      <c r="B19" t="e">
        <f ca="1">ItemTable[[#This Row],[Index]]+10000</f>
        <v>#NAME?</v>
      </c>
      <c r="C19" t="e">
        <f ca="1">ItemTable[[#This Row],[Index]]+20000</f>
        <v>#NAME?</v>
      </c>
      <c r="D19" t="s">
        <v>36</v>
      </c>
      <c r="E19">
        <v>1</v>
      </c>
      <c r="F19">
        <f>INDEX([1]!아이템가격[#Data],MATCH(MID(ItemTable[[#Headers],[CostHp]],5,10),[1]!아이템가격[재화],0),MATCH(ItemTable[[#This Row],[GradeType]],[1]!아이템가격[#Headers],0))
*ItemTable[[#This Row],[Value]]</f>
        <v>2</v>
      </c>
      <c r="G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19" t="e">
        <f t="array" aca="1" ref="H19" ca="1">_xlfn.IFS(OR(ItemTable[[#This Row],[GradeType]]="Hp",ItemTable[[#This Row],[GradeType]]="Gold"),0,
TRUE,5000+ItemTable[[#This Row],[Index]])</f>
        <v>#NAME?</v>
      </c>
      <c r="J19" s="3" t="e">
        <f ca="1">INDEX([1]!StringTable[LocaleKR],MATCH(ItemTable[[#This Row],[Name]],[1]!StringTable[Index],0))</f>
        <v>#NAME?</v>
      </c>
      <c r="K19" s="3" t="e">
        <f ca="1">INDEX([1]!StringTable[LocaleKR],MATCH(ItemTable[[#This Row],[Desc]],[1]!StringTable[Index],0))</f>
        <v>#NAME?</v>
      </c>
      <c r="L19" s="4" t="s">
        <v>37</v>
      </c>
    </row>
    <row r="20" spans="1:12">
      <c r="A20" t="e">
        <f t="array" aca="1" ref="A20" ca="1">_xlfn.IFS(ItemTable[[#This Row],[GradeType]]="Hp",IF(D19=ItemTable[[#This Row],[GradeType]],A19+1,10),
ItemTable[[#This Row],[GradeType]]="Gold",IF(D19=ItemTable[[#This Row],[GradeType]],A19+1,20),
ItemTable[[#This Row],[GradeType]]="Weapon",IF(D19=ItemTable[[#This Row],[GradeType]],A19+1,1000),
ItemTable[[#This Row],[GradeType]]="Normal",IF(D19=ItemTable[[#This Row],[GradeType]],A19+1,2000),
ItemTable[[#This Row],[GradeType]]="Rare",IF(D19=ItemTable[[#This Row],[GradeType]],A19+1,3000),
ItemTable[[#This Row],[GradeType]]="Cursed",IF(D19=ItemTable[[#This Row],[GradeType]],A19+1,4000))</f>
        <v>#NAME?</v>
      </c>
      <c r="B20" t="e">
        <f ca="1">ItemTable[[#This Row],[Index]]+10000</f>
        <v>#NAME?</v>
      </c>
      <c r="C20" t="e">
        <f ca="1">ItemTable[[#This Row],[Index]]+20000</f>
        <v>#NAME?</v>
      </c>
      <c r="D20" t="s">
        <v>36</v>
      </c>
      <c r="E20">
        <v>1</v>
      </c>
      <c r="F20">
        <f>INDEX([1]!아이템가격[#Data],MATCH(MID(ItemTable[[#Headers],[CostHp]],5,10),[1]!아이템가격[재화],0),MATCH(ItemTable[[#This Row],[GradeType]],[1]!아이템가격[#Headers],0))
*ItemTable[[#This Row],[Value]]</f>
        <v>2</v>
      </c>
      <c r="G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0" t="e">
        <f t="array" aca="1" ref="H20" ca="1">_xlfn.IFS(OR(ItemTable[[#This Row],[GradeType]]="Hp",ItemTable[[#This Row],[GradeType]]="Gold"),0,
TRUE,5000+ItemTable[[#This Row],[Index]])</f>
        <v>#NAME?</v>
      </c>
      <c r="J20" s="3" t="e">
        <f ca="1">INDEX([1]!StringTable[LocaleKR],MATCH(ItemTable[[#This Row],[Name]],[1]!StringTable[Index],0))</f>
        <v>#NAME?</v>
      </c>
      <c r="K20" s="3" t="e">
        <f ca="1">INDEX([1]!StringTable[LocaleKR],MATCH(ItemTable[[#This Row],[Desc]],[1]!StringTable[Index],0))</f>
        <v>#NAME?</v>
      </c>
      <c r="L20" s="4"/>
    </row>
    <row r="21" spans="1:12">
      <c r="A21" t="e">
        <f t="array" aca="1" ref="A21" ca="1">_xlfn.IFS(ItemTable[[#This Row],[GradeType]]="Hp",IF(D20=ItemTable[[#This Row],[GradeType]],A20+1,10),
ItemTable[[#This Row],[GradeType]]="Gold",IF(D20=ItemTable[[#This Row],[GradeType]],A20+1,20),
ItemTable[[#This Row],[GradeType]]="Weapon",IF(D20=ItemTable[[#This Row],[GradeType]],A20+1,1000),
ItemTable[[#This Row],[GradeType]]="Normal",IF(D20=ItemTable[[#This Row],[GradeType]],A20+1,2000),
ItemTable[[#This Row],[GradeType]]="Rare",IF(D20=ItemTable[[#This Row],[GradeType]],A20+1,3000),
ItemTable[[#This Row],[GradeType]]="Cursed",IF(D20=ItemTable[[#This Row],[GradeType]],A20+1,4000))</f>
        <v>#NAME?</v>
      </c>
      <c r="B21" t="e">
        <f ca="1">ItemTable[[#This Row],[Index]]+10000</f>
        <v>#NAME?</v>
      </c>
      <c r="C21" t="e">
        <f ca="1">ItemTable[[#This Row],[Index]]+20000</f>
        <v>#NAME?</v>
      </c>
      <c r="D21" t="s">
        <v>38</v>
      </c>
      <c r="E21">
        <v>1</v>
      </c>
      <c r="F21">
        <f>INDEX([1]!아이템가격[#Data],MATCH(MID(ItemTable[[#Headers],[CostHp]],5,10),[1]!아이템가격[재화],0),MATCH(ItemTable[[#This Row],[GradeType]],[1]!아이템가격[#Headers],0))
*ItemTable[[#This Row],[Value]]</f>
        <v>2</v>
      </c>
      <c r="G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1" t="e">
        <f t="array" aca="1" ref="H21" ca="1">_xlfn.IFS(OR(ItemTable[[#This Row],[GradeType]]="Hp",ItemTable[[#This Row],[GradeType]]="Gold"),0,
TRUE,5000+ItemTable[[#This Row],[Index]])</f>
        <v>#NAME?</v>
      </c>
      <c r="J21" s="3" t="e">
        <f ca="1">INDEX([1]!StringTable[LocaleKR],MATCH(ItemTable[[#This Row],[Name]],[1]!StringTable[Index],0))</f>
        <v>#NAME?</v>
      </c>
      <c r="K21" s="3" t="e">
        <f ca="1">INDEX([1]!StringTable[LocaleKR],MATCH(ItemTable[[#This Row],[Desc]],[1]!StringTable[Index],0))</f>
        <v>#NAME?</v>
      </c>
      <c r="L21" s="4"/>
    </row>
    <row r="22" spans="1:12">
      <c r="A22" t="e">
        <f t="array" aca="1" ref="A22" ca="1">_xlfn.IFS(ItemTable[[#This Row],[GradeType]]="Hp",IF(D21=ItemTable[[#This Row],[GradeType]],A21+1,10),
ItemTable[[#This Row],[GradeType]]="Gold",IF(D21=ItemTable[[#This Row],[GradeType]],A21+1,20),
ItemTable[[#This Row],[GradeType]]="Weapon",IF(D21=ItemTable[[#This Row],[GradeType]],A21+1,1000),
ItemTable[[#This Row],[GradeType]]="Normal",IF(D21=ItemTable[[#This Row],[GradeType]],A21+1,2000),
ItemTable[[#This Row],[GradeType]]="Rare",IF(D21=ItemTable[[#This Row],[GradeType]],A21+1,3000),
ItemTable[[#This Row],[GradeType]]="Cursed",IF(D21=ItemTable[[#This Row],[GradeType]],A21+1,4000))</f>
        <v>#NAME?</v>
      </c>
      <c r="B22" t="e">
        <f ca="1">ItemTable[[#This Row],[Index]]+10000</f>
        <v>#NAME?</v>
      </c>
      <c r="C22" t="e">
        <f ca="1">ItemTable[[#This Row],[Index]]+20000</f>
        <v>#NAME?</v>
      </c>
      <c r="D22" t="s">
        <v>39</v>
      </c>
      <c r="E22">
        <v>1</v>
      </c>
      <c r="F22">
        <f>INDEX([1]!아이템가격[#Data],MATCH(MID(ItemTable[[#Headers],[CostHp]],5,10),[1]!아이템가격[재화],0),MATCH(ItemTable[[#This Row],[GradeType]],[1]!아이템가격[#Headers],0))
*ItemTable[[#This Row],[Value]]</f>
        <v>2</v>
      </c>
      <c r="G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2" t="e">
        <f t="array" aca="1" ref="H22" ca="1">_xlfn.IFS(OR(ItemTable[[#This Row],[GradeType]]="Hp",ItemTable[[#This Row],[GradeType]]="Gold"),0,
TRUE,5000+ItemTable[[#This Row],[Index]])</f>
        <v>#NAME?</v>
      </c>
      <c r="J22" s="3" t="e">
        <f ca="1">INDEX([1]!StringTable[LocaleKR],MATCH(ItemTable[[#This Row],[Name]],[1]!StringTable[Index],0))</f>
        <v>#NAME?</v>
      </c>
      <c r="K22" s="3" t="e">
        <f ca="1">INDEX([1]!StringTable[LocaleKR],MATCH(ItemTable[[#This Row],[Desc]],[1]!StringTable[Index],0))</f>
        <v>#NAME?</v>
      </c>
      <c r="L22" s="4" t="s">
        <v>40</v>
      </c>
    </row>
    <row r="23" spans="1:12">
      <c r="A23" t="e">
        <f t="array" aca="1" ref="A23" ca="1">_xlfn.IFS(ItemTable[[#This Row],[GradeType]]="Hp",IF(D22=ItemTable[[#This Row],[GradeType]],A22+1,10),
ItemTable[[#This Row],[GradeType]]="Gold",IF(D22=ItemTable[[#This Row],[GradeType]],A22+1,20),
ItemTable[[#This Row],[GradeType]]="Weapon",IF(D22=ItemTable[[#This Row],[GradeType]],A22+1,1000),
ItemTable[[#This Row],[GradeType]]="Normal",IF(D22=ItemTable[[#This Row],[GradeType]],A22+1,2000),
ItemTable[[#This Row],[GradeType]]="Rare",IF(D22=ItemTable[[#This Row],[GradeType]],A22+1,3000),
ItemTable[[#This Row],[GradeType]]="Cursed",IF(D22=ItemTable[[#This Row],[GradeType]],A22+1,4000))</f>
        <v>#NAME?</v>
      </c>
      <c r="B23" t="e">
        <f ca="1">ItemTable[[#This Row],[Index]]+10000</f>
        <v>#NAME?</v>
      </c>
      <c r="C23" t="e">
        <f ca="1">ItemTable[[#This Row],[Index]]+20000</f>
        <v>#NAME?</v>
      </c>
      <c r="D23" t="s">
        <v>38</v>
      </c>
      <c r="E23">
        <v>1</v>
      </c>
      <c r="F23">
        <f>INDEX([1]!아이템가격[#Data],MATCH(MID(ItemTable[[#Headers],[CostHp]],5,10),[1]!아이템가격[재화],0),MATCH(ItemTable[[#This Row],[GradeType]],[1]!아이템가격[#Headers],0))
*ItemTable[[#This Row],[Value]]</f>
        <v>2</v>
      </c>
      <c r="G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3" t="e">
        <f t="array" aca="1" ref="H23" ca="1">_xlfn.IFS(OR(ItemTable[[#This Row],[GradeType]]="Hp",ItemTable[[#This Row],[GradeType]]="Gold"),0,
TRUE,5000+ItemTable[[#This Row],[Index]])</f>
        <v>#NAME?</v>
      </c>
      <c r="J23" s="3" t="e">
        <f ca="1">INDEX([1]!StringTable[LocaleKR],MATCH(ItemTable[[#This Row],[Name]],[1]!StringTable[Index],0))</f>
        <v>#NAME?</v>
      </c>
      <c r="K23" s="3" t="e">
        <f ca="1">INDEX([1]!StringTable[LocaleKR],MATCH(ItemTable[[#This Row],[Desc]],[1]!StringTable[Index],0))</f>
        <v>#NAME?</v>
      </c>
      <c r="L23" s="4"/>
    </row>
    <row r="24" spans="1:12">
      <c r="A24" t="e">
        <f t="array" aca="1" ref="A24" ca="1">_xlfn.IFS(ItemTable[[#This Row],[GradeType]]="Hp",IF(D23=ItemTable[[#This Row],[GradeType]],A23+1,10),
ItemTable[[#This Row],[GradeType]]="Gold",IF(D23=ItemTable[[#This Row],[GradeType]],A23+1,20),
ItemTable[[#This Row],[GradeType]]="Weapon",IF(D23=ItemTable[[#This Row],[GradeType]],A23+1,1000),
ItemTable[[#This Row],[GradeType]]="Normal",IF(D23=ItemTable[[#This Row],[GradeType]],A23+1,2000),
ItemTable[[#This Row],[GradeType]]="Rare",IF(D23=ItemTable[[#This Row],[GradeType]],A23+1,3000),
ItemTable[[#This Row],[GradeType]]="Cursed",IF(D23=ItemTable[[#This Row],[GradeType]],A23+1,4000))</f>
        <v>#NAME?</v>
      </c>
      <c r="B24" t="e">
        <f ca="1">ItemTable[[#This Row],[Index]]+10000</f>
        <v>#NAME?</v>
      </c>
      <c r="C24" t="e">
        <f ca="1">ItemTable[[#This Row],[Index]]+20000</f>
        <v>#NAME?</v>
      </c>
      <c r="D24" t="s">
        <v>39</v>
      </c>
      <c r="E24">
        <v>1</v>
      </c>
      <c r="F24">
        <f>INDEX([1]!아이템가격[#Data],MATCH(MID(ItemTable[[#Headers],[CostHp]],5,10),[1]!아이템가격[재화],0),MATCH(ItemTable[[#This Row],[GradeType]],[1]!아이템가격[#Headers],0))
*ItemTable[[#This Row],[Value]]</f>
        <v>2</v>
      </c>
      <c r="G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4" t="e">
        <f t="array" aca="1" ref="H24" ca="1">_xlfn.IFS(OR(ItemTable[[#This Row],[GradeType]]="Hp",ItemTable[[#This Row],[GradeType]]="Gold"),0,
TRUE,5000+ItemTable[[#This Row],[Index]])</f>
        <v>#NAME?</v>
      </c>
      <c r="J24" s="3" t="e">
        <f ca="1">INDEX([1]!StringTable[LocaleKR],MATCH(ItemTable[[#This Row],[Name]],[1]!StringTable[Index],0))</f>
        <v>#NAME?</v>
      </c>
      <c r="K24" s="3" t="e">
        <f ca="1">INDEX([1]!StringTable[LocaleKR],MATCH(ItemTable[[#This Row],[Desc]],[1]!StringTable[Index],0))</f>
        <v>#NAME?</v>
      </c>
      <c r="L24" s="4" t="s">
        <v>41</v>
      </c>
    </row>
    <row r="25" spans="1:12">
      <c r="A25" t="e">
        <f t="array" aca="1" ref="A25" ca="1">_xlfn.IFS(ItemTable[[#This Row],[GradeType]]="Hp",IF(D24=ItemTable[[#This Row],[GradeType]],A24+1,10),
ItemTable[[#This Row],[GradeType]]="Gold",IF(D24=ItemTable[[#This Row],[GradeType]],A24+1,20),
ItemTable[[#This Row],[GradeType]]="Weapon",IF(D24=ItemTable[[#This Row],[GradeType]],A24+1,1000),
ItemTable[[#This Row],[GradeType]]="Normal",IF(D24=ItemTable[[#This Row],[GradeType]],A24+1,2000),
ItemTable[[#This Row],[GradeType]]="Rare",IF(D24=ItemTable[[#This Row],[GradeType]],A24+1,3000),
ItemTable[[#This Row],[GradeType]]="Cursed",IF(D24=ItemTable[[#This Row],[GradeType]],A24+1,4000))</f>
        <v>#NAME?</v>
      </c>
      <c r="B25" t="e">
        <f ca="1">ItemTable[[#This Row],[Index]]+10000</f>
        <v>#NAME?</v>
      </c>
      <c r="C25" t="e">
        <f ca="1">ItemTable[[#This Row],[Index]]+20000</f>
        <v>#NAME?</v>
      </c>
      <c r="D25" t="s">
        <v>42</v>
      </c>
      <c r="E25">
        <v>1</v>
      </c>
      <c r="F25">
        <f>INDEX([1]!아이템가격[#Data],MATCH(MID(ItemTable[[#Headers],[CostHp]],5,10),[1]!아이템가격[재화],0),MATCH(ItemTable[[#This Row],[GradeType]],[1]!아이템가격[#Headers],0))
*ItemTable[[#This Row],[Value]]</f>
        <v>2</v>
      </c>
      <c r="G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5" t="e">
        <f t="array" aca="1" ref="H25" ca="1">_xlfn.IFS(OR(ItemTable[[#This Row],[GradeType]]="Hp",ItemTable[[#This Row],[GradeType]]="Gold"),0,
TRUE,5000+ItemTable[[#This Row],[Index]])</f>
        <v>#NAME?</v>
      </c>
      <c r="J25" s="3" t="e">
        <f ca="1">INDEX([1]!StringTable[LocaleKR],MATCH(ItemTable[[#This Row],[Name]],[1]!StringTable[Index],0))</f>
        <v>#NAME?</v>
      </c>
      <c r="K25" s="3" t="e">
        <f ca="1">INDEX([1]!StringTable[LocaleKR],MATCH(ItemTable[[#This Row],[Desc]],[1]!StringTable[Index],0))</f>
        <v>#NAME?</v>
      </c>
      <c r="L25" s="4"/>
    </row>
    <row r="26" spans="1:12">
      <c r="A26" t="e">
        <f t="array" aca="1" ref="A26" ca="1">_xlfn.IFS(ItemTable[[#This Row],[GradeType]]="Hp",IF(D25=ItemTable[[#This Row],[GradeType]],A25+1,10),
ItemTable[[#This Row],[GradeType]]="Gold",IF(D25=ItemTable[[#This Row],[GradeType]],A25+1,20),
ItemTable[[#This Row],[GradeType]]="Weapon",IF(D25=ItemTable[[#This Row],[GradeType]],A25+1,1000),
ItemTable[[#This Row],[GradeType]]="Normal",IF(D25=ItemTable[[#This Row],[GradeType]],A25+1,2000),
ItemTable[[#This Row],[GradeType]]="Rare",IF(D25=ItemTable[[#This Row],[GradeType]],A25+1,3000),
ItemTable[[#This Row],[GradeType]]="Cursed",IF(D25=ItemTable[[#This Row],[GradeType]],A25+1,4000))</f>
        <v>#NAME?</v>
      </c>
      <c r="B26" t="e">
        <f ca="1">ItemTable[[#This Row],[Index]]+10000</f>
        <v>#NAME?</v>
      </c>
      <c r="C26" t="e">
        <f ca="1">ItemTable[[#This Row],[Index]]+20000</f>
        <v>#NAME?</v>
      </c>
      <c r="D26" t="s">
        <v>43</v>
      </c>
      <c r="E26">
        <v>1</v>
      </c>
      <c r="F26">
        <f>INDEX([1]!아이템가격[#Data],MATCH(MID(ItemTable[[#Headers],[CostHp]],5,10),[1]!아이템가격[재화],0),MATCH(ItemTable[[#This Row],[GradeType]],[1]!아이템가격[#Headers],0))
*ItemTable[[#This Row],[Value]]</f>
        <v>2</v>
      </c>
      <c r="G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6" t="e">
        <f t="array" aca="1" ref="H26" ca="1">_xlfn.IFS(OR(ItemTable[[#This Row],[GradeType]]="Hp",ItemTable[[#This Row],[GradeType]]="Gold"),0,
TRUE,5000+ItemTable[[#This Row],[Index]])</f>
        <v>#NAME?</v>
      </c>
      <c r="J26" s="3" t="e">
        <f ca="1">INDEX([1]!StringTable[LocaleKR],MATCH(ItemTable[[#This Row],[Name]],[1]!StringTable[Index],0))</f>
        <v>#NAME?</v>
      </c>
      <c r="K26" s="3" t="e">
        <f ca="1">INDEX([1]!StringTable[LocaleKR],MATCH(ItemTable[[#This Row],[Desc]],[1]!StringTable[Index],0))</f>
        <v>#NAME?</v>
      </c>
      <c r="L26" s="4" t="s">
        <v>44</v>
      </c>
    </row>
    <row r="27" spans="1:12">
      <c r="A27" t="e">
        <f t="array" aca="1" ref="A27" ca="1">_xlfn.IFS(ItemTable[[#This Row],[GradeType]]="Hp",IF(D26=ItemTable[[#This Row],[GradeType]],A26+1,10),
ItemTable[[#This Row],[GradeType]]="Gold",IF(D26=ItemTable[[#This Row],[GradeType]],A26+1,20),
ItemTable[[#This Row],[GradeType]]="Weapon",IF(D26=ItemTable[[#This Row],[GradeType]],A26+1,1000),
ItemTable[[#This Row],[GradeType]]="Normal",IF(D26=ItemTable[[#This Row],[GradeType]],A26+1,2000),
ItemTable[[#This Row],[GradeType]]="Rare",IF(D26=ItemTable[[#This Row],[GradeType]],A26+1,3000),
ItemTable[[#This Row],[GradeType]]="Cursed",IF(D26=ItemTable[[#This Row],[GradeType]],A26+1,4000))</f>
        <v>#NAME?</v>
      </c>
      <c r="B27" t="e">
        <f ca="1">ItemTable[[#This Row],[Index]]+10000</f>
        <v>#NAME?</v>
      </c>
      <c r="C27" t="e">
        <f ca="1">ItemTable[[#This Row],[Index]]+20000</f>
        <v>#NAME?</v>
      </c>
      <c r="D27" t="s">
        <v>43</v>
      </c>
      <c r="E27">
        <v>1</v>
      </c>
      <c r="F27">
        <f>INDEX([1]!아이템가격[#Data],MATCH(MID(ItemTable[[#Headers],[CostHp]],5,10),[1]!아이템가격[재화],0),MATCH(ItemTable[[#This Row],[GradeType]],[1]!아이템가격[#Headers],0))
*ItemTable[[#This Row],[Value]]</f>
        <v>2</v>
      </c>
      <c r="G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7" t="e">
        <f t="array" aca="1" ref="H27" ca="1">_xlfn.IFS(OR(ItemTable[[#This Row],[GradeType]]="Hp",ItemTable[[#This Row],[GradeType]]="Gold"),0,
TRUE,5000+ItemTable[[#This Row],[Index]])</f>
        <v>#NAME?</v>
      </c>
      <c r="J27" s="3" t="e">
        <f ca="1">INDEX([1]!StringTable[LocaleKR],MATCH(ItemTable[[#This Row],[Name]],[1]!StringTable[Index],0))</f>
        <v>#NAME?</v>
      </c>
      <c r="K27" s="3" t="e">
        <f ca="1">INDEX([1]!StringTable[LocaleKR],MATCH(ItemTable[[#This Row],[Desc]],[1]!StringTable[Index],0))</f>
        <v>#NAME?</v>
      </c>
      <c r="L27" s="4"/>
    </row>
    <row r="28" spans="1:12">
      <c r="A28" t="e">
        <f t="array" aca="1" ref="A28" ca="1">_xlfn.IFS(ItemTable[[#This Row],[GradeType]]="Hp",IF(D27=ItemTable[[#This Row],[GradeType]],A27+1,10),
ItemTable[[#This Row],[GradeType]]="Gold",IF(D27=ItemTable[[#This Row],[GradeType]],A27+1,20),
ItemTable[[#This Row],[GradeType]]="Weapon",IF(D27=ItemTable[[#This Row],[GradeType]],A27+1,1000),
ItemTable[[#This Row],[GradeType]]="Normal",IF(D27=ItemTable[[#This Row],[GradeType]],A27+1,2000),
ItemTable[[#This Row],[GradeType]]="Rare",IF(D27=ItemTable[[#This Row],[GradeType]],A27+1,3000),
ItemTable[[#This Row],[GradeType]]="Cursed",IF(D27=ItemTable[[#This Row],[GradeType]],A27+1,4000))</f>
        <v>#NAME?</v>
      </c>
      <c r="B28" t="e">
        <f ca="1">ItemTable[[#This Row],[Index]]+10000</f>
        <v>#NAME?</v>
      </c>
      <c r="C28" t="e">
        <f ca="1">ItemTable[[#This Row],[Index]]+20000</f>
        <v>#NAME?</v>
      </c>
      <c r="D28" t="s">
        <v>36</v>
      </c>
      <c r="E28">
        <v>1</v>
      </c>
      <c r="F28">
        <f>INDEX([1]!아이템가격[#Data],MATCH(MID(ItemTable[[#Headers],[CostHp]],5,10),[1]!아이템가격[재화],0),MATCH(ItemTable[[#This Row],[GradeType]],[1]!아이템가격[#Headers],0))
*ItemTable[[#This Row],[Value]]</f>
        <v>2</v>
      </c>
      <c r="G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8" t="e">
        <f t="array" aca="1" ref="H28" ca="1">_xlfn.IFS(OR(ItemTable[[#This Row],[GradeType]]="Hp",ItemTable[[#This Row],[GradeType]]="Gold"),0,
TRUE,5000+ItemTable[[#This Row],[Index]])</f>
        <v>#NAME?</v>
      </c>
      <c r="J28" s="3" t="e">
        <f ca="1">INDEX([1]!StringTable[LocaleKR],MATCH(ItemTable[[#This Row],[Name]],[1]!StringTable[Index],0))</f>
        <v>#NAME?</v>
      </c>
      <c r="K28" s="3" t="e">
        <f ca="1">INDEX([1]!StringTable[LocaleKR],MATCH(ItemTable[[#This Row],[Desc]],[1]!StringTable[Index],0))</f>
        <v>#NAME?</v>
      </c>
      <c r="L28" s="4"/>
    </row>
    <row r="29" spans="1:12">
      <c r="A29" t="e">
        <f t="array" aca="1" ref="A29" ca="1">_xlfn.IFS(ItemTable[[#This Row],[GradeType]]="Hp",IF(D28=ItemTable[[#This Row],[GradeType]],A28+1,10),
ItemTable[[#This Row],[GradeType]]="Gold",IF(D28=ItemTable[[#This Row],[GradeType]],A28+1,20),
ItemTable[[#This Row],[GradeType]]="Weapon",IF(D28=ItemTable[[#This Row],[GradeType]],A28+1,1000),
ItemTable[[#This Row],[GradeType]]="Normal",IF(D28=ItemTable[[#This Row],[GradeType]],A28+1,2000),
ItemTable[[#This Row],[GradeType]]="Rare",IF(D28=ItemTable[[#This Row],[GradeType]],A28+1,3000),
ItemTable[[#This Row],[GradeType]]="Cursed",IF(D28=ItemTable[[#This Row],[GradeType]],A28+1,4000))</f>
        <v>#NAME?</v>
      </c>
      <c r="B29" t="e">
        <f ca="1">ItemTable[[#This Row],[Index]]+10000</f>
        <v>#NAME?</v>
      </c>
      <c r="C29" t="e">
        <f ca="1">ItemTable[[#This Row],[Index]]+20000</f>
        <v>#NAME?</v>
      </c>
      <c r="D29" t="s">
        <v>36</v>
      </c>
      <c r="E29">
        <v>1</v>
      </c>
      <c r="F29">
        <f>INDEX([1]!아이템가격[#Data],MATCH(MID(ItemTable[[#Headers],[CostHp]],5,10),[1]!아이템가격[재화],0),MATCH(ItemTable[[#This Row],[GradeType]],[1]!아이템가격[#Headers],0))
*ItemTable[[#This Row],[Value]]</f>
        <v>2</v>
      </c>
      <c r="G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29" t="e">
        <f t="array" aca="1" ref="H29" ca="1">_xlfn.IFS(OR(ItemTable[[#This Row],[GradeType]]="Hp",ItemTable[[#This Row],[GradeType]]="Gold"),0,
TRUE,5000+ItemTable[[#This Row],[Index]])</f>
        <v>#NAME?</v>
      </c>
      <c r="J29" s="3" t="e">
        <f ca="1">INDEX([1]!StringTable[LocaleKR],MATCH(ItemTable[[#This Row],[Name]],[1]!StringTable[Index],0))</f>
        <v>#NAME?</v>
      </c>
      <c r="K29" s="3" t="e">
        <f ca="1">INDEX([1]!StringTable[LocaleKR],MATCH(ItemTable[[#This Row],[Desc]],[1]!StringTable[Index],0))</f>
        <v>#NAME?</v>
      </c>
      <c r="L29" s="4" t="s">
        <v>45</v>
      </c>
    </row>
    <row r="30" spans="1:12">
      <c r="A30" t="e">
        <f t="array" aca="1" ref="A30" ca="1">_xlfn.IFS(ItemTable[[#This Row],[GradeType]]="Hp",IF(D29=ItemTable[[#This Row],[GradeType]],A29+1,10),
ItemTable[[#This Row],[GradeType]]="Gold",IF(D29=ItemTable[[#This Row],[GradeType]],A29+1,20),
ItemTable[[#This Row],[GradeType]]="Weapon",IF(D29=ItemTable[[#This Row],[GradeType]],A29+1,1000),
ItemTable[[#This Row],[GradeType]]="Normal",IF(D29=ItemTable[[#This Row],[GradeType]],A29+1,2000),
ItemTable[[#This Row],[GradeType]]="Rare",IF(D29=ItemTable[[#This Row],[GradeType]],A29+1,3000),
ItemTable[[#This Row],[GradeType]]="Cursed",IF(D29=ItemTable[[#This Row],[GradeType]],A29+1,4000))</f>
        <v>#NAME?</v>
      </c>
      <c r="B30" t="e">
        <f ca="1">ItemTable[[#This Row],[Index]]+10000</f>
        <v>#NAME?</v>
      </c>
      <c r="C30" t="e">
        <f ca="1">ItemTable[[#This Row],[Index]]+20000</f>
        <v>#NAME?</v>
      </c>
      <c r="D30" t="s">
        <v>46</v>
      </c>
      <c r="E30">
        <v>1</v>
      </c>
      <c r="F30">
        <f>INDEX([1]!아이템가격[#Data],MATCH(MID(ItemTable[[#Headers],[CostHp]],5,10),[1]!아이템가격[재화],0),MATCH(ItemTable[[#This Row],[GradeType]],[1]!아이템가격[#Headers],0))
*ItemTable[[#This Row],[Value]]</f>
        <v>2</v>
      </c>
      <c r="G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0" t="e">
        <f t="array" aca="1" ref="H30" ca="1">_xlfn.IFS(OR(ItemTable[[#This Row],[GradeType]]="Hp",ItemTable[[#This Row],[GradeType]]="Gold"),0,
TRUE,5000+ItemTable[[#This Row],[Index]])</f>
        <v>#NAME?</v>
      </c>
      <c r="J30" s="3" t="e">
        <f ca="1">INDEX([1]!StringTable[LocaleKR],MATCH(ItemTable[[#This Row],[Name]],[1]!StringTable[Index],0))</f>
        <v>#NAME?</v>
      </c>
      <c r="K30" s="3" t="e">
        <f ca="1">INDEX([1]!StringTable[LocaleKR],MATCH(ItemTable[[#This Row],[Desc]],[1]!StringTable[Index],0))</f>
        <v>#NAME?</v>
      </c>
      <c r="L30" s="4" t="s">
        <v>47</v>
      </c>
    </row>
    <row r="31" spans="1:12">
      <c r="A31" t="e">
        <f t="array" aca="1" ref="A31" ca="1">_xlfn.IFS(ItemTable[[#This Row],[GradeType]]="Hp",IF(D30=ItemTable[[#This Row],[GradeType]],A30+1,10),
ItemTable[[#This Row],[GradeType]]="Gold",IF(D30=ItemTable[[#This Row],[GradeType]],A30+1,20),
ItemTable[[#This Row],[GradeType]]="Weapon",IF(D30=ItemTable[[#This Row],[GradeType]],A30+1,1000),
ItemTable[[#This Row],[GradeType]]="Normal",IF(D30=ItemTable[[#This Row],[GradeType]],A30+1,2000),
ItemTable[[#This Row],[GradeType]]="Rare",IF(D30=ItemTable[[#This Row],[GradeType]],A30+1,3000),
ItemTable[[#This Row],[GradeType]]="Cursed",IF(D30=ItemTable[[#This Row],[GradeType]],A30+1,4000))</f>
        <v>#NAME?</v>
      </c>
      <c r="B31" t="e">
        <f ca="1">ItemTable[[#This Row],[Index]]+10000</f>
        <v>#NAME?</v>
      </c>
      <c r="C31" t="e">
        <f ca="1">ItemTable[[#This Row],[Index]]+20000</f>
        <v>#NAME?</v>
      </c>
      <c r="D31" t="s">
        <v>48</v>
      </c>
      <c r="E31">
        <v>1</v>
      </c>
      <c r="F31">
        <f>INDEX([1]!아이템가격[#Data],MATCH(MID(ItemTable[[#Headers],[CostHp]],5,10),[1]!아이템가격[재화],0),MATCH(ItemTable[[#This Row],[GradeType]],[1]!아이템가격[#Headers],0))
*ItemTable[[#This Row],[Value]]</f>
        <v>2</v>
      </c>
      <c r="G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1" t="e">
        <f t="array" aca="1" ref="H31" ca="1">_xlfn.IFS(OR(ItemTable[[#This Row],[GradeType]]="Hp",ItemTable[[#This Row],[GradeType]]="Gold"),0,
TRUE,5000+ItemTable[[#This Row],[Index]])</f>
        <v>#NAME?</v>
      </c>
      <c r="J31" s="3" t="e">
        <f ca="1">INDEX([1]!StringTable[LocaleKR],MATCH(ItemTable[[#This Row],[Name]],[1]!StringTable[Index],0))</f>
        <v>#NAME?</v>
      </c>
      <c r="K31" s="3" t="e">
        <f ca="1">INDEX([1]!StringTable[LocaleKR],MATCH(ItemTable[[#This Row],[Desc]],[1]!StringTable[Index],0))</f>
        <v>#NAME?</v>
      </c>
      <c r="L31" s="4"/>
    </row>
    <row r="32" spans="1:12">
      <c r="A32" t="e">
        <f t="array" aca="1" ref="A32" ca="1">_xlfn.IFS(ItemTable[[#This Row],[GradeType]]="Hp",IF(D31=ItemTable[[#This Row],[GradeType]],A31+1,10),
ItemTable[[#This Row],[GradeType]]="Gold",IF(D31=ItemTable[[#This Row],[GradeType]],A31+1,20),
ItemTable[[#This Row],[GradeType]]="Weapon",IF(D31=ItemTable[[#This Row],[GradeType]],A31+1,1000),
ItemTable[[#This Row],[GradeType]]="Normal",IF(D31=ItemTable[[#This Row],[GradeType]],A31+1,2000),
ItemTable[[#This Row],[GradeType]]="Rare",IF(D31=ItemTable[[#This Row],[GradeType]],A31+1,3000),
ItemTable[[#This Row],[GradeType]]="Cursed",IF(D31=ItemTable[[#This Row],[GradeType]],A31+1,4000))</f>
        <v>#NAME?</v>
      </c>
      <c r="B32" t="e">
        <f ca="1">ItemTable[[#This Row],[Index]]+10000</f>
        <v>#NAME?</v>
      </c>
      <c r="C32" t="e">
        <f ca="1">ItemTable[[#This Row],[Index]]+20000</f>
        <v>#NAME?</v>
      </c>
      <c r="D32" t="s">
        <v>49</v>
      </c>
      <c r="E32">
        <v>1</v>
      </c>
      <c r="F32">
        <f>INDEX([1]!아이템가격[#Data],MATCH(MID(ItemTable[[#Headers],[CostHp]],5,10),[1]!아이템가격[재화],0),MATCH(ItemTable[[#This Row],[GradeType]],[1]!아이템가격[#Headers],0))
*ItemTable[[#This Row],[Value]]</f>
        <v>2</v>
      </c>
      <c r="G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2" t="e">
        <f t="array" aca="1" ref="H32" ca="1">_xlfn.IFS(OR(ItemTable[[#This Row],[GradeType]]="Hp",ItemTable[[#This Row],[GradeType]]="Gold"),0,
TRUE,5000+ItemTable[[#This Row],[Index]])</f>
        <v>#NAME?</v>
      </c>
      <c r="J32" s="3" t="e">
        <f ca="1">INDEX([1]!StringTable[LocaleKR],MATCH(ItemTable[[#This Row],[Name]],[1]!StringTable[Index],0))</f>
        <v>#NAME?</v>
      </c>
      <c r="K32" s="3" t="e">
        <f ca="1">INDEX([1]!StringTable[LocaleKR],MATCH(ItemTable[[#This Row],[Desc]],[1]!StringTable[Index],0))</f>
        <v>#NAME?</v>
      </c>
      <c r="L32" s="4"/>
    </row>
    <row r="33" spans="1:12">
      <c r="A33" t="e">
        <f t="array" aca="1" ref="A33" ca="1">_xlfn.IFS(ItemTable[[#This Row],[GradeType]]="Hp",IF(D32=ItemTable[[#This Row],[GradeType]],A32+1,10),
ItemTable[[#This Row],[GradeType]]="Gold",IF(D32=ItemTable[[#This Row],[GradeType]],A32+1,20),
ItemTable[[#This Row],[GradeType]]="Weapon",IF(D32=ItemTable[[#This Row],[GradeType]],A32+1,1000),
ItemTable[[#This Row],[GradeType]]="Normal",IF(D32=ItemTable[[#This Row],[GradeType]],A32+1,2000),
ItemTable[[#This Row],[GradeType]]="Rare",IF(D32=ItemTable[[#This Row],[GradeType]],A32+1,3000),
ItemTable[[#This Row],[GradeType]]="Cursed",IF(D32=ItemTable[[#This Row],[GradeType]],A32+1,4000))</f>
        <v>#NAME?</v>
      </c>
      <c r="B33" t="e">
        <f ca="1">ItemTable[[#This Row],[Index]]+10000</f>
        <v>#NAME?</v>
      </c>
      <c r="C33" t="e">
        <f ca="1">ItemTable[[#This Row],[Index]]+20000</f>
        <v>#NAME?</v>
      </c>
      <c r="D33" t="s">
        <v>50</v>
      </c>
      <c r="E33">
        <v>1</v>
      </c>
      <c r="F33">
        <f>INDEX([1]!아이템가격[#Data],MATCH(MID(ItemTable[[#Headers],[CostHp]],5,10),[1]!아이템가격[재화],0),MATCH(ItemTable[[#This Row],[GradeType]],[1]!아이템가격[#Headers],0))
*ItemTable[[#This Row],[Value]]</f>
        <v>2</v>
      </c>
      <c r="G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3" t="e">
        <f t="array" aca="1" ref="H33" ca="1">_xlfn.IFS(OR(ItemTable[[#This Row],[GradeType]]="Hp",ItemTable[[#This Row],[GradeType]]="Gold"),0,
TRUE,5000+ItemTable[[#This Row],[Index]])</f>
        <v>#NAME?</v>
      </c>
      <c r="J33" s="3" t="e">
        <f ca="1">INDEX([1]!StringTable[LocaleKR],MATCH(ItemTable[[#This Row],[Name]],[1]!StringTable[Index],0))</f>
        <v>#NAME?</v>
      </c>
      <c r="K33" s="3" t="e">
        <f ca="1">INDEX([1]!StringTable[LocaleKR],MATCH(ItemTable[[#This Row],[Desc]],[1]!StringTable[Index],0))</f>
        <v>#NAME?</v>
      </c>
      <c r="L33" s="4"/>
    </row>
    <row r="34" spans="1:12">
      <c r="A34" t="e">
        <f t="array" aca="1" ref="A34" ca="1">_xlfn.IFS(ItemTable[[#This Row],[GradeType]]="Hp",IF(D33=ItemTable[[#This Row],[GradeType]],A33+1,10),
ItemTable[[#This Row],[GradeType]]="Gold",IF(D33=ItemTable[[#This Row],[GradeType]],A33+1,20),
ItemTable[[#This Row],[GradeType]]="Weapon",IF(D33=ItemTable[[#This Row],[GradeType]],A33+1,1000),
ItemTable[[#This Row],[GradeType]]="Normal",IF(D33=ItemTable[[#This Row],[GradeType]],A33+1,2000),
ItemTable[[#This Row],[GradeType]]="Rare",IF(D33=ItemTable[[#This Row],[GradeType]],A33+1,3000),
ItemTable[[#This Row],[GradeType]]="Cursed",IF(D33=ItemTable[[#This Row],[GradeType]],A33+1,4000))</f>
        <v>#NAME?</v>
      </c>
      <c r="B34" t="e">
        <f ca="1">ItemTable[[#This Row],[Index]]+10000</f>
        <v>#NAME?</v>
      </c>
      <c r="C34" t="e">
        <f ca="1">ItemTable[[#This Row],[Index]]+20000</f>
        <v>#NAME?</v>
      </c>
      <c r="D34" t="s">
        <v>51</v>
      </c>
      <c r="E34">
        <v>1</v>
      </c>
      <c r="F34">
        <f>INDEX([1]!아이템가격[#Data],MATCH(MID(ItemTable[[#Headers],[CostHp]],5,10),[1]!아이템가격[재화],0),MATCH(ItemTable[[#This Row],[GradeType]],[1]!아이템가격[#Headers],0))
*ItemTable[[#This Row],[Value]]</f>
        <v>2</v>
      </c>
      <c r="G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4" t="e">
        <f t="array" aca="1" ref="H34" ca="1">_xlfn.IFS(OR(ItemTable[[#This Row],[GradeType]]="Hp",ItemTable[[#This Row],[GradeType]]="Gold"),0,
TRUE,5000+ItemTable[[#This Row],[Index]])</f>
        <v>#NAME?</v>
      </c>
      <c r="J34" s="3" t="e">
        <f ca="1">INDEX([1]!StringTable[LocaleKR],MATCH(ItemTable[[#This Row],[Name]],[1]!StringTable[Index],0))</f>
        <v>#NAME?</v>
      </c>
      <c r="K34" s="3" t="e">
        <f ca="1">INDEX([1]!StringTable[LocaleKR],MATCH(ItemTable[[#This Row],[Desc]],[1]!StringTable[Index],0))</f>
        <v>#NAME?</v>
      </c>
      <c r="L34" s="4"/>
    </row>
    <row r="35" spans="1:12">
      <c r="A35" t="e">
        <f t="array" aca="1" ref="A35" ca="1">_xlfn.IFS(ItemTable[[#This Row],[GradeType]]="Hp",IF(D34=ItemTable[[#This Row],[GradeType]],A34+1,10),
ItemTable[[#This Row],[GradeType]]="Gold",IF(D34=ItemTable[[#This Row],[GradeType]],A34+1,20),
ItemTable[[#This Row],[GradeType]]="Weapon",IF(D34=ItemTable[[#This Row],[GradeType]],A34+1,1000),
ItemTable[[#This Row],[GradeType]]="Normal",IF(D34=ItemTable[[#This Row],[GradeType]],A34+1,2000),
ItemTable[[#This Row],[GradeType]]="Rare",IF(D34=ItemTable[[#This Row],[GradeType]],A34+1,3000),
ItemTable[[#This Row],[GradeType]]="Cursed",IF(D34=ItemTable[[#This Row],[GradeType]],A34+1,4000))</f>
        <v>#NAME?</v>
      </c>
      <c r="B35" t="e">
        <f ca="1">ItemTable[[#This Row],[Index]]+10000</f>
        <v>#NAME?</v>
      </c>
      <c r="C35" t="e">
        <f ca="1">ItemTable[[#This Row],[Index]]+20000</f>
        <v>#NAME?</v>
      </c>
      <c r="D35" t="s">
        <v>50</v>
      </c>
      <c r="E35">
        <v>1</v>
      </c>
      <c r="F35">
        <f>INDEX([1]!아이템가격[#Data],MATCH(MID(ItemTable[[#Headers],[CostHp]],5,10),[1]!아이템가격[재화],0),MATCH(ItemTable[[#This Row],[GradeType]],[1]!아이템가격[#Headers],0))
*ItemTable[[#This Row],[Value]]</f>
        <v>2</v>
      </c>
      <c r="G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5" t="e">
        <f t="array" aca="1" ref="H35" ca="1">_xlfn.IFS(OR(ItemTable[[#This Row],[GradeType]]="Hp",ItemTable[[#This Row],[GradeType]]="Gold"),0,
TRUE,5000+ItemTable[[#This Row],[Index]])</f>
        <v>#NAME?</v>
      </c>
      <c r="J35" s="3" t="e">
        <f ca="1">INDEX([1]!StringTable[LocaleKR],MATCH(ItemTable[[#This Row],[Name]],[1]!StringTable[Index],0))</f>
        <v>#NAME?</v>
      </c>
      <c r="K35" s="3" t="e">
        <f ca="1">INDEX([1]!StringTable[LocaleKR],MATCH(ItemTable[[#This Row],[Desc]],[1]!StringTable[Index],0))</f>
        <v>#NAME?</v>
      </c>
      <c r="L35" s="4"/>
    </row>
    <row r="36" spans="1:12">
      <c r="A36" t="e">
        <f t="array" aca="1" ref="A36" ca="1">_xlfn.IFS(ItemTable[[#This Row],[GradeType]]="Hp",IF(D35=ItemTable[[#This Row],[GradeType]],A35+1,10),
ItemTable[[#This Row],[GradeType]]="Gold",IF(D35=ItemTable[[#This Row],[GradeType]],A35+1,20),
ItemTable[[#This Row],[GradeType]]="Weapon",IF(D35=ItemTable[[#This Row],[GradeType]],A35+1,1000),
ItemTable[[#This Row],[GradeType]]="Normal",IF(D35=ItemTable[[#This Row],[GradeType]],A35+1,2000),
ItemTable[[#This Row],[GradeType]]="Rare",IF(D35=ItemTable[[#This Row],[GradeType]],A35+1,3000),
ItemTable[[#This Row],[GradeType]]="Cursed",IF(D35=ItemTable[[#This Row],[GradeType]],A35+1,4000))</f>
        <v>#NAME?</v>
      </c>
      <c r="B36" t="e">
        <f ca="1">ItemTable[[#This Row],[Index]]+10000</f>
        <v>#NAME?</v>
      </c>
      <c r="C36" t="e">
        <f ca="1">ItemTable[[#This Row],[Index]]+20000</f>
        <v>#NAME?</v>
      </c>
      <c r="D36" t="s">
        <v>51</v>
      </c>
      <c r="E36">
        <v>1</v>
      </c>
      <c r="F36">
        <f>INDEX([1]!아이템가격[#Data],MATCH(MID(ItemTable[[#Headers],[CostHp]],5,10),[1]!아이템가격[재화],0),MATCH(ItemTable[[#This Row],[GradeType]],[1]!아이템가격[#Headers],0))
*ItemTable[[#This Row],[Value]]</f>
        <v>2</v>
      </c>
      <c r="G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6" t="e">
        <f t="array" aca="1" ref="H36" ca="1">_xlfn.IFS(OR(ItemTable[[#This Row],[GradeType]]="Hp",ItemTable[[#This Row],[GradeType]]="Gold"),0,
TRUE,5000+ItemTable[[#This Row],[Index]])</f>
        <v>#NAME?</v>
      </c>
      <c r="J36" s="3" t="e">
        <f ca="1">INDEX([1]!StringTable[LocaleKR],MATCH(ItemTable[[#This Row],[Name]],[1]!StringTable[Index],0))</f>
        <v>#NAME?</v>
      </c>
      <c r="K36" s="3" t="e">
        <f ca="1">INDEX([1]!StringTable[LocaleKR],MATCH(ItemTable[[#This Row],[Desc]],[1]!StringTable[Index],0))</f>
        <v>#NAME?</v>
      </c>
      <c r="L36" s="4"/>
    </row>
    <row r="37" spans="1:12">
      <c r="A37" t="e">
        <f t="array" aca="1" ref="A37" ca="1">_xlfn.IFS(ItemTable[[#This Row],[GradeType]]="Hp",IF(D36=ItemTable[[#This Row],[GradeType]],A36+1,10),
ItemTable[[#This Row],[GradeType]]="Gold",IF(D36=ItemTable[[#This Row],[GradeType]],A36+1,20),
ItemTable[[#This Row],[GradeType]]="Weapon",IF(D36=ItemTable[[#This Row],[GradeType]],A36+1,1000),
ItemTable[[#This Row],[GradeType]]="Normal",IF(D36=ItemTable[[#This Row],[GradeType]],A36+1,2000),
ItemTable[[#This Row],[GradeType]]="Rare",IF(D36=ItemTable[[#This Row],[GradeType]],A36+1,3000),
ItemTable[[#This Row],[GradeType]]="Cursed",IF(D36=ItemTable[[#This Row],[GradeType]],A36+1,4000))</f>
        <v>#NAME?</v>
      </c>
      <c r="B37" t="e">
        <f ca="1">ItemTable[[#This Row],[Index]]+10000</f>
        <v>#NAME?</v>
      </c>
      <c r="C37" t="e">
        <f ca="1">ItemTable[[#This Row],[Index]]+20000</f>
        <v>#NAME?</v>
      </c>
      <c r="D37" t="s">
        <v>52</v>
      </c>
      <c r="E37">
        <v>1</v>
      </c>
      <c r="F37">
        <f>INDEX([1]!아이템가격[#Data],MATCH(MID(ItemTable[[#Headers],[CostHp]],5,10),[1]!아이템가격[재화],0),MATCH(ItemTable[[#This Row],[GradeType]],[1]!아이템가격[#Headers],0))
*ItemTable[[#This Row],[Value]]</f>
        <v>2</v>
      </c>
      <c r="G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7" t="e">
        <f t="array" aca="1" ref="H37" ca="1">_xlfn.IFS(OR(ItemTable[[#This Row],[GradeType]]="Hp",ItemTable[[#This Row],[GradeType]]="Gold"),0,
TRUE,5000+ItemTable[[#This Row],[Index]])</f>
        <v>#NAME?</v>
      </c>
      <c r="J37" s="3" t="e">
        <f ca="1">INDEX([1]!StringTable[LocaleKR],MATCH(ItemTable[[#This Row],[Name]],[1]!StringTable[Index],0))</f>
        <v>#NAME?</v>
      </c>
      <c r="K37" s="3" t="e">
        <f ca="1">INDEX([1]!StringTable[LocaleKR],MATCH(ItemTable[[#This Row],[Desc]],[1]!StringTable[Index],0))</f>
        <v>#NAME?</v>
      </c>
      <c r="L37" s="4"/>
    </row>
    <row r="38" spans="1:12">
      <c r="A38" t="e">
        <f t="array" aca="1" ref="A38" ca="1">_xlfn.IFS(ItemTable[[#This Row],[GradeType]]="Hp",IF(D37=ItemTable[[#This Row],[GradeType]],A37+1,10),
ItemTable[[#This Row],[GradeType]]="Gold",IF(D37=ItemTable[[#This Row],[GradeType]],A37+1,20),
ItemTable[[#This Row],[GradeType]]="Weapon",IF(D37=ItemTable[[#This Row],[GradeType]],A37+1,1000),
ItemTable[[#This Row],[GradeType]]="Normal",IF(D37=ItemTable[[#This Row],[GradeType]],A37+1,2000),
ItemTable[[#This Row],[GradeType]]="Rare",IF(D37=ItemTable[[#This Row],[GradeType]],A37+1,3000),
ItemTable[[#This Row],[GradeType]]="Cursed",IF(D37=ItemTable[[#This Row],[GradeType]],A37+1,4000))</f>
        <v>#NAME?</v>
      </c>
      <c r="B38" t="e">
        <f ca="1">ItemTable[[#This Row],[Index]]+10000</f>
        <v>#NAME?</v>
      </c>
      <c r="C38" t="e">
        <f ca="1">ItemTable[[#This Row],[Index]]+20000</f>
        <v>#NAME?</v>
      </c>
      <c r="D38" t="s">
        <v>53</v>
      </c>
      <c r="E38">
        <v>1</v>
      </c>
      <c r="F38">
        <f>INDEX([1]!아이템가격[#Data],MATCH(MID(ItemTable[[#Headers],[CostHp]],5,10),[1]!아이템가격[재화],0),MATCH(ItemTable[[#This Row],[GradeType]],[1]!아이템가격[#Headers],0))
*ItemTable[[#This Row],[Value]]</f>
        <v>2</v>
      </c>
      <c r="G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8" t="e">
        <f t="array" aca="1" ref="H38" ca="1">_xlfn.IFS(OR(ItemTable[[#This Row],[GradeType]]="Hp",ItemTable[[#This Row],[GradeType]]="Gold"),0,
TRUE,5000+ItemTable[[#This Row],[Index]])</f>
        <v>#NAME?</v>
      </c>
      <c r="J38" s="3" t="e">
        <f ca="1">INDEX([1]!StringTable[LocaleKR],MATCH(ItemTable[[#This Row],[Name]],[1]!StringTable[Index],0))</f>
        <v>#NAME?</v>
      </c>
      <c r="K38" s="3" t="e">
        <f ca="1">INDEX([1]!StringTable[LocaleKR],MATCH(ItemTable[[#This Row],[Desc]],[1]!StringTable[Index],0))</f>
        <v>#NAME?</v>
      </c>
      <c r="L38" s="4" t="s">
        <v>54</v>
      </c>
    </row>
    <row r="39" spans="1:12">
      <c r="A39" t="e">
        <f t="array" aca="1" ref="A39" ca="1">_xlfn.IFS(ItemTable[[#This Row],[GradeType]]="Hp",IF(D38=ItemTable[[#This Row],[GradeType]],A38+1,10),
ItemTable[[#This Row],[GradeType]]="Gold",IF(D38=ItemTable[[#This Row],[GradeType]],A38+1,20),
ItemTable[[#This Row],[GradeType]]="Weapon",IF(D38=ItemTable[[#This Row],[GradeType]],A38+1,1000),
ItemTable[[#This Row],[GradeType]]="Normal",IF(D38=ItemTable[[#This Row],[GradeType]],A38+1,2000),
ItemTable[[#This Row],[GradeType]]="Rare",IF(D38=ItemTable[[#This Row],[GradeType]],A38+1,3000),
ItemTable[[#This Row],[GradeType]]="Cursed",IF(D38=ItemTable[[#This Row],[GradeType]],A38+1,4000))</f>
        <v>#NAME?</v>
      </c>
      <c r="B39" t="e">
        <f ca="1">ItemTable[[#This Row],[Index]]+10000</f>
        <v>#NAME?</v>
      </c>
      <c r="C39" t="e">
        <f ca="1">ItemTable[[#This Row],[Index]]+20000</f>
        <v>#NAME?</v>
      </c>
      <c r="D39" t="s">
        <v>50</v>
      </c>
      <c r="E39">
        <v>1</v>
      </c>
      <c r="F39">
        <f>INDEX([1]!아이템가격[#Data],MATCH(MID(ItemTable[[#Headers],[CostHp]],5,10),[1]!아이템가격[재화],0),MATCH(ItemTable[[#This Row],[GradeType]],[1]!아이템가격[#Headers],0))
*ItemTable[[#This Row],[Value]]</f>
        <v>2</v>
      </c>
      <c r="G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H39" t="e">
        <f t="array" aca="1" ref="H39" ca="1">_xlfn.IFS(OR(ItemTable[[#This Row],[GradeType]]="Hp",ItemTable[[#This Row],[GradeType]]="Gold"),0,
TRUE,5000+ItemTable[[#This Row],[Index]])</f>
        <v>#NAME?</v>
      </c>
      <c r="J39" s="3" t="e">
        <f ca="1">INDEX([1]!StringTable[LocaleKR],MATCH(ItemTable[[#This Row],[Name]],[1]!StringTable[Index],0))</f>
        <v>#NAME?</v>
      </c>
      <c r="K39" s="3" t="e">
        <f ca="1">INDEX([1]!StringTable[LocaleKR],MATCH(ItemTable[[#This Row],[Desc]],[1]!StringTable[Index],0))</f>
        <v>#NAME?</v>
      </c>
      <c r="L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2023-04-04T02:09:10Z</dcterms:created>
  <dcterms:modified xsi:type="dcterms:W3CDTF">2023-04-04T02:09:10Z</dcterms:modified>
</cp:coreProperties>
</file>