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0CD825A9-DAA5-4604-92BC-2DA86B033080}" xr6:coauthVersionLast="47" xr6:coauthVersionMax="47" xr10:uidLastSave="{00000000-0000-0000-0000-000000000000}"/>
  <bookViews>
    <workbookView xWindow="-28920" yWindow="-120" windowWidth="29040" windowHeight="15840" xr2:uid="{9F0BE4E4-9430-45CB-9EAE-899E7E5C01B2}"/>
  </bookViews>
  <sheets>
    <sheet name="CharacterAtk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3" i="1" l="1"/>
  <c r="AN3" i="1"/>
  <c r="AM3" i="1"/>
  <c r="AL3" i="1"/>
  <c r="AK3" i="1"/>
  <c r="AJ3" i="1"/>
  <c r="AI3" i="1"/>
  <c r="AH3" i="1"/>
  <c r="AG3" i="1"/>
</calcChain>
</file>

<file path=xl/sharedStrings.xml><?xml version="1.0" encoding="utf-8"?>
<sst xmlns="http://schemas.openxmlformats.org/spreadsheetml/2006/main" count="73" uniqueCount="45">
  <si>
    <t>int</t>
    <phoneticPr fontId="1" type="noConversion"/>
  </si>
  <si>
    <t>#</t>
    <phoneticPr fontId="1" type="noConversion"/>
  </si>
  <si>
    <t>float</t>
    <phoneticPr fontId="1" type="noConversion"/>
  </si>
  <si>
    <t>지금 휘두르기 쿨타임 단위계 이상해서 밸런스 툴 오작동중임. 수정후 정상작동할거임.</t>
    <phoneticPr fontId="1" type="noConversion"/>
  </si>
  <si>
    <t>Index</t>
    <phoneticPr fontId="1" type="noConversion"/>
  </si>
  <si>
    <t>#설명</t>
    <phoneticPr fontId="1" type="noConversion"/>
  </si>
  <si>
    <t>ThrowCooldown</t>
    <phoneticPr fontId="1" type="noConversion"/>
  </si>
  <si>
    <t>ThrowAfterDelay</t>
    <phoneticPr fontId="1" type="noConversion"/>
  </si>
  <si>
    <t>ThrowSpd</t>
    <phoneticPr fontId="1" type="noConversion"/>
  </si>
  <si>
    <t>ThrowBounceCount</t>
    <phoneticPr fontId="1" type="noConversion"/>
  </si>
  <si>
    <t>SwingCooldown</t>
    <phoneticPr fontId="1" type="noConversion"/>
  </si>
  <si>
    <t>SwingAfterDelay</t>
    <phoneticPr fontId="1" type="noConversion"/>
  </si>
  <si>
    <t>SwingRad</t>
    <phoneticPr fontId="1" type="noConversion"/>
  </si>
  <si>
    <t>SwingCentralAngle</t>
    <phoneticPr fontId="1" type="noConversion"/>
  </si>
  <si>
    <t>ChargeTime1</t>
    <phoneticPr fontId="1" type="noConversion"/>
  </si>
  <si>
    <t>ChargeTime2</t>
    <phoneticPr fontId="1" type="noConversion"/>
  </si>
  <si>
    <t>ChargeTime3</t>
    <phoneticPr fontId="1" type="noConversion"/>
  </si>
  <si>
    <t>ChargeAtkPierce</t>
    <phoneticPr fontId="1" type="noConversion"/>
  </si>
  <si>
    <t>ChargeShootSpd1</t>
    <phoneticPr fontId="1" type="noConversion"/>
  </si>
  <si>
    <t>ChargeShootSpd2</t>
    <phoneticPr fontId="1" type="noConversion"/>
  </si>
  <si>
    <t>ChargeShootSpd3</t>
    <phoneticPr fontId="1" type="noConversion"/>
  </si>
  <si>
    <t>ChargeShootSpd4</t>
    <phoneticPr fontId="1" type="noConversion"/>
  </si>
  <si>
    <t>ChargeBounceCount1</t>
    <phoneticPr fontId="1" type="noConversion"/>
  </si>
  <si>
    <t>ChargeBounceCount2</t>
    <phoneticPr fontId="1" type="noConversion"/>
  </si>
  <si>
    <t>ChargeBounceCount3</t>
    <phoneticPr fontId="1" type="noConversion"/>
  </si>
  <si>
    <t>ChargeBounceCount4</t>
    <phoneticPr fontId="1" type="noConversion"/>
  </si>
  <si>
    <t>ChargeRigidDmg1</t>
    <phoneticPr fontId="1" type="noConversion"/>
  </si>
  <si>
    <t>ChargeRigidDmg2</t>
    <phoneticPr fontId="1" type="noConversion"/>
  </si>
  <si>
    <t>ChargeRigidDmg3</t>
    <phoneticPr fontId="1" type="noConversion"/>
  </si>
  <si>
    <t>ChargeRigidDmg4</t>
    <phoneticPr fontId="1" type="noConversion"/>
  </si>
  <si>
    <t>ChargeProjectileDmg1</t>
    <phoneticPr fontId="1" type="noConversion"/>
  </si>
  <si>
    <t>ChargeProjectileDmg2</t>
    <phoneticPr fontId="1" type="noConversion"/>
  </si>
  <si>
    <t>ChargeProjectileDmg3</t>
    <phoneticPr fontId="1" type="noConversion"/>
  </si>
  <si>
    <t>ChargeProjectileDmg4</t>
    <phoneticPr fontId="1" type="noConversion"/>
  </si>
  <si>
    <t>AtkDmgPer</t>
    <phoneticPr fontId="1" type="noConversion"/>
  </si>
  <si>
    <t>#던지기 DPS</t>
    <phoneticPr fontId="1" type="noConversion"/>
  </si>
  <si>
    <t>#휘두르기 직접 공격 DPS</t>
    <phoneticPr fontId="1" type="noConversion"/>
  </si>
  <si>
    <t>#차징1 직접 공격 DPS</t>
    <phoneticPr fontId="1" type="noConversion"/>
  </si>
  <si>
    <t>#차징2 직접 공격 DPS</t>
    <phoneticPr fontId="1" type="noConversion"/>
  </si>
  <si>
    <t>#차징3 직접 공격 DPS</t>
    <phoneticPr fontId="1" type="noConversion"/>
  </si>
  <si>
    <t>#던진공 튕겨내기 DPS</t>
    <phoneticPr fontId="1" type="noConversion"/>
  </si>
  <si>
    <t>#던진공 차징1 튕겨내기 DPS</t>
    <phoneticPr fontId="1" type="noConversion"/>
  </si>
  <si>
    <t>#던진공 차징2 튕겨내기 DPS3</t>
    <phoneticPr fontId="1" type="noConversion"/>
  </si>
  <si>
    <t>#던진공 차징3 튕겨내기 DPS4</t>
    <phoneticPr fontId="1" type="noConversion"/>
  </si>
  <si>
    <t>휘두르기/던지기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</si>
</sst>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2" borderId="0" xfId="0" applyFont="1" applyFill="1">
      <alignment vertical="center"/>
    </xf>
    <xf numFmtId="0" fontId="0" fillId="7" borderId="0" xfId="0" applyFill="1">
      <alignment vertical="center"/>
    </xf>
  </cellXfs>
  <cellStyles count="1">
    <cellStyle name="표준" xfId="0" builtinId="0"/>
  </cellStyles>
  <dxfs count="9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72B858C2-12BE-4F32-BFCB-A787B786D98B}">
      <tableStyleElement type="wholeTable" dxfId="8"/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84B93-D12C-4B02-944A-5A6F83042B44}" name="CharacterAtkTable" displayName="CharacterAtkTable" ref="B2:AO3" totalsRowShown="0" headerRowDxfId="4">
  <autoFilter ref="B2:AO3" xr:uid="{00000000-0009-0000-0100-000007000000}"/>
  <tableColumns count="40">
    <tableColumn id="1" xr3:uid="{D7493F92-EDB2-4F1D-91BB-98DA9B1A50D6}" name="Index"/>
    <tableColumn id="20" xr3:uid="{D0571948-1A6F-4E00-839E-6EC4026F2CA3}" name="#설명" dataDxfId="3"/>
    <tableColumn id="7" xr3:uid="{24DED517-AEBF-4822-B025-65CA011D7A57}" name="ThrowCooldown" dataDxfId="2"/>
    <tableColumn id="33" xr3:uid="{423EF83D-0C61-4FB2-AD7E-DEF2D4DC3C7F}" name="ThrowAfterDelay" dataDxfId="1"/>
    <tableColumn id="30" xr3:uid="{0030A352-AA92-4585-9C3C-34AA022AA412}" name="ThrowSpd"/>
    <tableColumn id="31" xr3:uid="{BBA608DC-E837-49D5-B366-8A446C05778F}" name="ThrowBounceCount"/>
    <tableColumn id="4" xr3:uid="{33F25294-A291-4E52-B9C4-B9AC6A494F8E}" name="SwingCooldown" dataDxfId="0"/>
    <tableColumn id="6" xr3:uid="{0530D865-9119-4D72-979C-A5EFCB197C50}" name="SwingAfterDelay"/>
    <tableColumn id="2" xr3:uid="{E0930E97-11F7-47EE-9888-2E3F5CFD0F57}" name="SwingRad"/>
    <tableColumn id="3" xr3:uid="{33B80F41-8810-4E80-B74D-890580FB5BED}" name="SwingCentralAngle"/>
    <tableColumn id="8" xr3:uid="{098E095B-D36A-454D-A4A4-3368306C3FB8}" name="ChargeTime1"/>
    <tableColumn id="9" xr3:uid="{E1C60BC4-0806-4BC9-8096-D96096B91F5B}" name="ChargeTime2"/>
    <tableColumn id="10" xr3:uid="{31A1CF4A-1301-4FE9-A1A3-B08B5E9CF088}" name="ChargeTime3"/>
    <tableColumn id="11" xr3:uid="{24D5ABAE-0608-4FCE-A9C3-57C09E6DD3A4}" name="ChargeAtkPierce"/>
    <tableColumn id="16" xr3:uid="{58807052-AA0D-4637-A286-0301AB99624D}" name="ChargeShootSpd1"/>
    <tableColumn id="17" xr3:uid="{639777C2-5FEC-480A-BC57-5DD091B69EA5}" name="ChargeShootSpd2"/>
    <tableColumn id="18" xr3:uid="{CD6A4255-3AF0-4D02-A9C9-7806108BA694}" name="ChargeShootSpd3"/>
    <tableColumn id="21" xr3:uid="{D8FFAA82-0072-4B30-A01A-4A34BB2E2D41}" name="ChargeShootSpd4"/>
    <tableColumn id="22" xr3:uid="{EF11C1E1-C89C-4AE0-8995-813CFC63FB46}" name="ChargeBounceCount1"/>
    <tableColumn id="23" xr3:uid="{BAC28BD5-883D-4E38-85F4-CBAB67BA1533}" name="ChargeBounceCount2"/>
    <tableColumn id="24" xr3:uid="{367D2EB2-BC81-4D22-8BCC-C3DC12953A23}" name="ChargeBounceCount3"/>
    <tableColumn id="25" xr3:uid="{59F549D1-492E-4597-9618-E2A4A7BBC002}" name="ChargeBounceCount4"/>
    <tableColumn id="12" xr3:uid="{55AD5EFA-3A8C-4A37-97C0-38DB26AFE063}" name="ChargeRigidDmg1"/>
    <tableColumn id="13" xr3:uid="{092D58E2-5044-4C7C-B2DB-3C0AC3998993}" name="ChargeRigidDmg2"/>
    <tableColumn id="14" xr3:uid="{3BC9CC49-E31B-45F3-81D8-F803F931972F}" name="ChargeRigidDmg3"/>
    <tableColumn id="15" xr3:uid="{8BD417CC-56BD-427D-BFCC-75C779B06FC4}" name="ChargeRigidDmg4"/>
    <tableColumn id="26" xr3:uid="{C1ACDFE2-66A4-4186-B0AB-689941D74646}" name="ChargeProjectileDmg1"/>
    <tableColumn id="27" xr3:uid="{DF74424B-0130-4073-987D-57FA7F10E2B3}" name="ChargeProjectileDmg2"/>
    <tableColumn id="28" xr3:uid="{5324BA43-11EC-485B-9150-980971E3C0F8}" name="ChargeProjectileDmg3"/>
    <tableColumn id="29" xr3:uid="{0A77478D-B73C-4A2F-9C6A-ED4DEC4ACD74}" name="ChargeProjectileDmg4"/>
    <tableColumn id="19" xr3:uid="{D1DA91A2-8952-48BC-B4DB-4AC9BF629F66}" name="AtkDmgPer"/>
    <tableColumn id="5" xr3:uid="{CFB95128-E1E4-444F-8051-D550AB6B1FF7}" name="#던지기 DPS">
      <calculatedColumnFormula>INDEX([1]!ProjectileTable[DirectDmg],MATCH([1]!CharacterTable[[#This Row],[DefaultBallDataId]],[1]!ProjectileTable[Index],0)) /
( CharacterAtkTable[[#This Row],[ThrowCooldown]] * (1 + (CharacterAtkTable[[#This Row],[ThrowBounceCount]]/2)) )</calculatedColumnFormula>
    </tableColumn>
    <tableColumn id="32" xr3:uid="{876B9209-F126-4505-B0FA-02FEF3774953}" name="#휘두르기 직접 공격 DPS">
      <calculatedColumnFormula>CharacterAtkTable[[#This Row],[ChargeRigidDmg1]]/CharacterAtkTable[[#This Row],[SwingCooldown]]</calculatedColumnFormula>
    </tableColumn>
    <tableColumn id="34" xr3:uid="{4B9750A3-4609-4780-A319-F245CB447865}" name="#차징1 직접 공격 DPS">
      <calculatedColumnFormula>CharacterAtkTable[[#This Row],[ChargeRigidDmg2]]/(CharacterAtkTable[[#This Row],[SwingCooldown]]+CharacterAtkTable[[#This Row],[ChargeTime1]])</calculatedColumnFormula>
    </tableColumn>
    <tableColumn id="35" xr3:uid="{65397134-BA52-446B-836C-EE7346A9AAD6}" name="#차징2 직접 공격 DPS">
      <calculatedColumnFormula>CharacterAtkTable[[#This Row],[ChargeRigidDmg3]]/(CharacterAtkTable[[#This Row],[SwingCooldown]]+CharacterAtkTable[[#This Row],[ChargeTime2]])</calculatedColumnFormula>
    </tableColumn>
    <tableColumn id="36" xr3:uid="{A8057849-DF00-4BBB-8DBF-51E9B9D46544}" name="#차징3 직접 공격 DPS">
      <calculatedColumnFormula>CharacterAtkTable[[#This Row],[ChargeRigidDmg4]]/(CharacterAtkTable[[#This Row],[SwingCooldown]]+CharacterAtkTable[[#This Row],[ChargeTime3]])</calculatedColumnFormula>
    </tableColumn>
    <tableColumn id="37" xr3:uid="{E0E6A719-C36A-46F6-AE0F-45ADC91B2874}" name="#던진공 튕겨내기 DPS">
      <calculatedColumnFormula>( INDEX([1]!ProjectileTable[DirectDmg],MATCH([1]!CharacterTable[[#This Row],[DefaultBallDataId]],[1]!ProjectileTable[Index],0))+CharacterAtkTable[[#This Row],[ChargeProjectileDmg1]] )
/ ( CharacterAtkTable[[#This Row],[SwingCooldown]] ) + CharacterAtkTable[[#This Row],[ThrowAfterDelay]]
* (1 + (CharacterAtkTable[[#This Row],[ChargeBounceCount1]]/2))</calculatedColumnFormula>
    </tableColumn>
    <tableColumn id="38" xr3:uid="{1CDA5305-A973-43E7-8A7C-97AA0FB2721B}" name="#던진공 차징1 튕겨내기 DPS">
      <calculatedColumnFormula>( INDEX([1]!ProjectileTable[DirectDmg],MATCH([1]!CharacterTable[[#This Row],[DefaultBallDataId]],[1]!ProjectileTable[Index],0))+CharacterAtkTable[[#This Row],[ChargeProjectileDmg2]] )
/ ( CharacterAtkTable[[#This Row],[SwingCooldown]] + CharacterAtkTable[[#This Row],[ChargeTime1]] + CharacterAtkTable[[#This Row],[ThrowAfterDelay]])
* (1 + (CharacterAtkTable[[#This Row],[ChargeBounceCount2]]/2))</calculatedColumnFormula>
    </tableColumn>
    <tableColumn id="39" xr3:uid="{0674B944-F39B-4DD2-91BA-18A5343F1ACA}" name="#던진공 차징2 튕겨내기 DPS3">
      <calculatedColumnFormula>( INDEX([1]!ProjectileTable[DirectDmg],MATCH([1]!CharacterTable[[#This Row],[DefaultBallDataId]],[1]!ProjectileTable[Index],0))+CharacterAtkTable[[#This Row],[ChargeProjectileDmg3]] )
/ ( CharacterAtkTable[[#This Row],[SwingCooldown]] + CharacterAtkTable[[#This Row],[ChargeTime2]] + CharacterAtkTable[[#This Row],[ThrowAfterDelay]])
* (1 + (CharacterAtkTable[[#This Row],[ChargeBounceCount3]]/2))</calculatedColumnFormula>
    </tableColumn>
    <tableColumn id="40" xr3:uid="{581B10C6-ABF8-4F1D-AA39-3426C9383E3A}" name="#던진공 차징3 튕겨내기 DPS4">
      <calculatedColumnFormula>( INDEX([1]!ProjectileTable[DirectDmg],MATCH([1]!CharacterTable[[#This Row],[DefaultBallDataId]],[1]!ProjectileTable[Index],0))+CharacterAtkTable[[#This Row],[ChargeProjectileDmg4]] )
/ ( CharacterAtkTable[[#This Row],[SwingCooldown]] + CharacterAtkTable[[#This Row],[ChargeTime3]] + CharacterAtkTable[[#This Row],[ThrowAfterDelay]])
* (1 + (CharacterAtkTable[[#This Row],[ChargeBounceCount4]]/2))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7104-5364-4B02-AFC0-4EBA49F1C0E4}">
  <sheetPr codeName="Sheet4">
    <tabColor theme="5" tint="0.79998168889431442"/>
  </sheetPr>
  <dimension ref="B1:AO3"/>
  <sheetViews>
    <sheetView tabSelected="1" workbookViewId="0">
      <selection activeCell="E10" sqref="E10"/>
    </sheetView>
  </sheetViews>
  <sheetFormatPr defaultRowHeight="16.5"/>
  <cols>
    <col min="2" max="2" width="8.625" bestFit="1" customWidth="1"/>
    <col min="3" max="3" width="16" bestFit="1" customWidth="1"/>
    <col min="4" max="4" width="18.875" bestFit="1" customWidth="1"/>
    <col min="5" max="5" width="19.625" bestFit="1" customWidth="1"/>
    <col min="6" max="6" width="12.625" bestFit="1" customWidth="1"/>
    <col min="7" max="7" width="22.25" bestFit="1" customWidth="1"/>
    <col min="8" max="8" width="18.5" bestFit="1" customWidth="1"/>
    <col min="9" max="9" width="19.125" bestFit="1" customWidth="1"/>
    <col min="10" max="10" width="12.375" bestFit="1" customWidth="1"/>
    <col min="11" max="11" width="21.375" bestFit="1" customWidth="1"/>
    <col min="12" max="14" width="16.875" bestFit="1" customWidth="1"/>
    <col min="15" max="15" width="19" bestFit="1" customWidth="1"/>
    <col min="16" max="19" width="20.25" bestFit="1" customWidth="1"/>
    <col min="20" max="23" width="25.125" bestFit="1" customWidth="1"/>
    <col min="24" max="27" width="20.75" bestFit="1" customWidth="1"/>
    <col min="28" max="31" width="24.75" bestFit="1" customWidth="1"/>
    <col min="32" max="32" width="14.125" bestFit="1" customWidth="1"/>
    <col min="33" max="33" width="17" customWidth="1"/>
    <col min="34" max="34" width="26.625" bestFit="1" customWidth="1"/>
    <col min="35" max="35" width="25" bestFit="1" customWidth="1"/>
    <col min="36" max="37" width="26.25" bestFit="1" customWidth="1"/>
    <col min="38" max="38" width="26" bestFit="1" customWidth="1"/>
    <col min="39" max="41" width="27.25" bestFit="1" customWidth="1"/>
  </cols>
  <sheetData>
    <row r="1" spans="2:41"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0</v>
      </c>
      <c r="L1" t="s">
        <v>2</v>
      </c>
      <c r="M1" t="s">
        <v>2</v>
      </c>
      <c r="N1" t="s">
        <v>2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L1" s="1" t="s">
        <v>3</v>
      </c>
    </row>
    <row r="2" spans="2:41">
      <c r="B2" t="s">
        <v>4</v>
      </c>
      <c r="C2" s="2" t="s">
        <v>5</v>
      </c>
      <c r="D2" s="3" t="s">
        <v>6</v>
      </c>
      <c r="E2" s="4" t="s">
        <v>7</v>
      </c>
      <c r="F2" s="4" t="s">
        <v>8</v>
      </c>
      <c r="G2" s="3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24</v>
      </c>
      <c r="W2" s="5" t="s">
        <v>25</v>
      </c>
      <c r="X2" s="6" t="s">
        <v>26</v>
      </c>
      <c r="Y2" s="6" t="s">
        <v>27</v>
      </c>
      <c r="Z2" s="6" t="s">
        <v>28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  <c r="AF2" s="7" t="s">
        <v>34</v>
      </c>
      <c r="AG2" s="2" t="s">
        <v>35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8" t="s">
        <v>42</v>
      </c>
      <c r="AO2" s="8" t="s">
        <v>43</v>
      </c>
    </row>
    <row r="3" spans="2:41">
      <c r="B3">
        <v>200</v>
      </c>
      <c r="C3" s="9" t="s">
        <v>44</v>
      </c>
      <c r="D3">
        <v>20</v>
      </c>
      <c r="E3">
        <v>1.2</v>
      </c>
      <c r="F3">
        <v>75</v>
      </c>
      <c r="G3">
        <v>0</v>
      </c>
      <c r="H3">
        <v>20</v>
      </c>
      <c r="I3">
        <v>0.5</v>
      </c>
      <c r="J3">
        <v>1.5</v>
      </c>
      <c r="K3">
        <v>120</v>
      </c>
      <c r="L3">
        <v>0.5</v>
      </c>
      <c r="M3">
        <v>1</v>
      </c>
      <c r="N3">
        <v>1.5</v>
      </c>
      <c r="O3">
        <v>8</v>
      </c>
      <c r="P3">
        <v>30</v>
      </c>
      <c r="Q3">
        <v>50</v>
      </c>
      <c r="R3">
        <v>70</v>
      </c>
      <c r="S3">
        <v>90</v>
      </c>
      <c r="T3">
        <v>3</v>
      </c>
      <c r="U3">
        <v>3</v>
      </c>
      <c r="V3">
        <v>4</v>
      </c>
      <c r="W3">
        <v>5</v>
      </c>
      <c r="X3">
        <v>10</v>
      </c>
      <c r="Y3">
        <v>15</v>
      </c>
      <c r="Z3">
        <v>20</v>
      </c>
      <c r="AA3">
        <v>30</v>
      </c>
      <c r="AB3">
        <v>10</v>
      </c>
      <c r="AC3">
        <v>15</v>
      </c>
      <c r="AD3">
        <v>20</v>
      </c>
      <c r="AE3">
        <v>30</v>
      </c>
      <c r="AF3">
        <v>1</v>
      </c>
      <c r="AG3">
        <f>INDEX([1]!ProjectileTable[DirectDmg],MATCH([1]!CharacterTable[[#This Row],[DefaultBallDataId]],[1]!ProjectileTable[Index],0)) /
( CharacterAtkTable[[#This Row],[ThrowCooldown]] * (1 + (CharacterAtkTable[[#This Row],[ThrowBounceCount]]/2)) )</f>
        <v>1.25</v>
      </c>
      <c r="AH3">
        <f>CharacterAtkTable[[#This Row],[ChargeRigidDmg1]]/CharacterAtkTable[[#This Row],[SwingCooldown]]</f>
        <v>0.5</v>
      </c>
      <c r="AI3">
        <f>CharacterAtkTable[[#This Row],[ChargeRigidDmg2]]/(CharacterAtkTable[[#This Row],[SwingCooldown]]+CharacterAtkTable[[#This Row],[ChargeTime1]])</f>
        <v>0.73170731707317072</v>
      </c>
      <c r="AJ3">
        <f>CharacterAtkTable[[#This Row],[ChargeRigidDmg3]]/(CharacterAtkTable[[#This Row],[SwingCooldown]]+CharacterAtkTable[[#This Row],[ChargeTime2]])</f>
        <v>0.95238095238095233</v>
      </c>
      <c r="AK3">
        <f>CharacterAtkTable[[#This Row],[ChargeRigidDmg4]]/(CharacterAtkTable[[#This Row],[SwingCooldown]]+CharacterAtkTable[[#This Row],[ChargeTime3]])</f>
        <v>1.3953488372093024</v>
      </c>
      <c r="AL3">
        <f>( INDEX([1]!ProjectileTable[DirectDmg],MATCH([1]!CharacterTable[[#This Row],[DefaultBallDataId]],[1]!ProjectileTable[Index],0))+CharacterAtkTable[[#This Row],[ChargeProjectileDmg1]] )
/ ( CharacterAtkTable[[#This Row],[SwingCooldown]] ) + CharacterAtkTable[[#This Row],[ThrowAfterDelay]]
* (1 + (CharacterAtkTable[[#This Row],[ChargeBounceCount1]]/2))</f>
        <v>4.75</v>
      </c>
      <c r="AM3">
        <f>( INDEX([1]!ProjectileTable[DirectDmg],MATCH([1]!CharacterTable[[#This Row],[DefaultBallDataId]],[1]!ProjectileTable[Index],0))+CharacterAtkTable[[#This Row],[ChargeProjectileDmg2]] )
/ ( CharacterAtkTable[[#This Row],[SwingCooldown]] + CharacterAtkTable[[#This Row],[ChargeTime1]] + CharacterAtkTable[[#This Row],[ThrowAfterDelay]])
* (1 + (CharacterAtkTable[[#This Row],[ChargeBounceCount2]]/2))</f>
        <v>4.6082949308755765</v>
      </c>
      <c r="AN3">
        <f>( INDEX([1]!ProjectileTable[DirectDmg],MATCH([1]!CharacterTable[[#This Row],[DefaultBallDataId]],[1]!ProjectileTable[Index],0))+CharacterAtkTable[[#This Row],[ChargeProjectileDmg3]] )
/ ( CharacterAtkTable[[#This Row],[SwingCooldown]] + CharacterAtkTable[[#This Row],[ChargeTime2]] + CharacterAtkTable[[#This Row],[ThrowAfterDelay]])
* (1 + (CharacterAtkTable[[#This Row],[ChargeBounceCount3]]/2))</f>
        <v>6.0810810810810816</v>
      </c>
      <c r="AO3">
        <f>( INDEX([1]!ProjectileTable[DirectDmg],MATCH([1]!CharacterTable[[#This Row],[DefaultBallDataId]],[1]!ProjectileTable[Index],0))+CharacterAtkTable[[#This Row],[ChargeProjectileDmg4]] )
/ ( CharacterAtkTable[[#This Row],[SwingCooldown]] + CharacterAtkTable[[#This Row],[ChargeTime3]] + CharacterAtkTable[[#This Row],[ThrowAfterDelay]])
* (1 + (CharacterAtkTable[[#This Row],[ChargeBounceCount4]]/2))</f>
        <v>8.4801762114537453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CharacterAtkGameData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2023-04-14T15:30:26Z</dcterms:created>
  <dcterms:modified xsi:type="dcterms:W3CDTF">2023-04-14T15:30:26Z</dcterms:modified>
</cp:coreProperties>
</file>