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C9DE4935-A723-4A0A-B59B-DBEFAA5000F6}" xr6:coauthVersionLast="47" xr6:coauthVersionMax="47" xr10:uidLastSave="{00000000-0000-0000-0000-000000000000}"/>
  <bookViews>
    <workbookView xWindow="-120" yWindow="-120" windowWidth="29040" windowHeight="15840" xr2:uid="{68317861-10B9-4AE7-B02F-FC29C66BC36B}"/>
  </bookViews>
  <sheets>
    <sheet name="CharacterAtk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3" i="1" l="1"/>
  <c r="AN3" i="1"/>
  <c r="AM3" i="1"/>
  <c r="AL3" i="1"/>
  <c r="AK3" i="1"/>
  <c r="AJ3" i="1"/>
  <c r="AI3" i="1"/>
  <c r="AH3" i="1"/>
  <c r="AG3" i="1"/>
</calcChain>
</file>

<file path=xl/sharedStrings.xml><?xml version="1.0" encoding="utf-8"?>
<sst xmlns="http://schemas.openxmlformats.org/spreadsheetml/2006/main" count="73" uniqueCount="45">
  <si>
    <t>int</t>
    <phoneticPr fontId="1" type="noConversion"/>
  </si>
  <si>
    <t>#</t>
    <phoneticPr fontId="1" type="noConversion"/>
  </si>
  <si>
    <t>float</t>
    <phoneticPr fontId="1" type="noConversion"/>
  </si>
  <si>
    <t>지금 휘두르기 쿨타임 단위계 이상해서 밸런스 툴 오작동중임. 수정후 정상작동할거임.</t>
    <phoneticPr fontId="1" type="noConversion"/>
  </si>
  <si>
    <t>Index</t>
    <phoneticPr fontId="1" type="noConversion"/>
  </si>
  <si>
    <t>#설명</t>
    <phoneticPr fontId="1" type="noConversion"/>
  </si>
  <si>
    <t>ThrowCooldown</t>
    <phoneticPr fontId="1" type="noConversion"/>
  </si>
  <si>
    <t>ThrowAfterDelay</t>
    <phoneticPr fontId="1" type="noConversion"/>
  </si>
  <si>
    <t>ThrowSpd</t>
    <phoneticPr fontId="1" type="noConversion"/>
  </si>
  <si>
    <t>ThrowBounceCount</t>
    <phoneticPr fontId="1" type="noConversion"/>
  </si>
  <si>
    <t>SwingCooldown</t>
    <phoneticPr fontId="1" type="noConversion"/>
  </si>
  <si>
    <t>SwingAfterDelay</t>
    <phoneticPr fontId="1" type="noConversion"/>
  </si>
  <si>
    <t>SwingRad</t>
    <phoneticPr fontId="1" type="noConversion"/>
  </si>
  <si>
    <t>SwingCentralAngle</t>
    <phoneticPr fontId="1" type="noConversion"/>
  </si>
  <si>
    <t>ChargeTime1</t>
    <phoneticPr fontId="1" type="noConversion"/>
  </si>
  <si>
    <t>ChargeTime2</t>
    <phoneticPr fontId="1" type="noConversion"/>
  </si>
  <si>
    <t>ChargeTime3</t>
    <phoneticPr fontId="1" type="noConversion"/>
  </si>
  <si>
    <t>ChargeAtkPierce</t>
    <phoneticPr fontId="1" type="noConversion"/>
  </si>
  <si>
    <t>ChargeShootSpd1</t>
    <phoneticPr fontId="1" type="noConversion"/>
  </si>
  <si>
    <t>ChargeShootSpd2</t>
    <phoneticPr fontId="1" type="noConversion"/>
  </si>
  <si>
    <t>ChargeShootSpd3</t>
    <phoneticPr fontId="1" type="noConversion"/>
  </si>
  <si>
    <t>ChargeShootSpd4</t>
    <phoneticPr fontId="1" type="noConversion"/>
  </si>
  <si>
    <t>ChargeBounceCount1</t>
    <phoneticPr fontId="1" type="noConversion"/>
  </si>
  <si>
    <t>ChargeBounceCount2</t>
    <phoneticPr fontId="1" type="noConversion"/>
  </si>
  <si>
    <t>ChargeBounceCount3</t>
    <phoneticPr fontId="1" type="noConversion"/>
  </si>
  <si>
    <t>ChargeBounceCount4</t>
    <phoneticPr fontId="1" type="noConversion"/>
  </si>
  <si>
    <t>ChargeRigidDmg1</t>
    <phoneticPr fontId="1" type="noConversion"/>
  </si>
  <si>
    <t>ChargeRigidDmg2</t>
    <phoneticPr fontId="1" type="noConversion"/>
  </si>
  <si>
    <t>ChargeRigidDmg3</t>
    <phoneticPr fontId="1" type="noConversion"/>
  </si>
  <si>
    <t>ChargeRigidDmg4</t>
    <phoneticPr fontId="1" type="noConversion"/>
  </si>
  <si>
    <t>ChargeProjectileDmg1</t>
    <phoneticPr fontId="1" type="noConversion"/>
  </si>
  <si>
    <t>ChargeProjectileDmg2</t>
    <phoneticPr fontId="1" type="noConversion"/>
  </si>
  <si>
    <t>ChargeProjectileDmg3</t>
    <phoneticPr fontId="1" type="noConversion"/>
  </si>
  <si>
    <t>ChargeProjectileDmg4</t>
    <phoneticPr fontId="1" type="noConversion"/>
  </si>
  <si>
    <t>AtkDmgPer</t>
    <phoneticPr fontId="1" type="noConversion"/>
  </si>
  <si>
    <t>#던지기 DPS</t>
    <phoneticPr fontId="1" type="noConversion"/>
  </si>
  <si>
    <t>#휘두르기 직접 공격 DPS</t>
    <phoneticPr fontId="1" type="noConversion"/>
  </si>
  <si>
    <t>#차징1 직접 공격 DPS</t>
    <phoneticPr fontId="1" type="noConversion"/>
  </si>
  <si>
    <t>#차징2 직접 공격 DPS</t>
    <phoneticPr fontId="1" type="noConversion"/>
  </si>
  <si>
    <t>#차징3 직접 공격 DPS</t>
    <phoneticPr fontId="1" type="noConversion"/>
  </si>
  <si>
    <t>#던진공 튕겨내기 DPS</t>
    <phoneticPr fontId="1" type="noConversion"/>
  </si>
  <si>
    <t>#던진공 차징1 튕겨내기 DPS</t>
    <phoneticPr fontId="1" type="noConversion"/>
  </si>
  <si>
    <t>#던진공 차징2 튕겨내기 DPS3</t>
    <phoneticPr fontId="1" type="noConversion"/>
  </si>
  <si>
    <t>#던진공 차징3 튕겨내기 DPS4</t>
    <phoneticPr fontId="1" type="noConversion"/>
  </si>
  <si>
    <t>휘두르기/던지기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</si>
</sst>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2" borderId="0" xfId="0" applyFont="1" applyFill="1">
      <alignment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9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0A245125-6A69-4C8F-87E7-347F034E866A}">
      <tableStyleElement type="wholeTable" dxfId="8"/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114F9-A5F7-429C-A225-47F79154E7C6}" name="CharacterAtkTable" displayName="CharacterAtkTable" ref="B2:AO3" totalsRowShown="0" headerRowDxfId="4">
  <autoFilter ref="B2:AO3" xr:uid="{00000000-0009-0000-0100-000007000000}"/>
  <tableColumns count="40">
    <tableColumn id="1" xr3:uid="{0F591044-9AC7-4B14-A283-E3924E7AC088}" name="Index"/>
    <tableColumn id="20" xr3:uid="{A9E65E66-0E05-4CC8-BFA7-426DFE64D4A6}" name="#설명" dataDxfId="3"/>
    <tableColumn id="7" xr3:uid="{D5C3030C-EB20-4FFF-8A1E-EB2F78F0CA04}" name="ThrowCooldown" dataDxfId="2"/>
    <tableColumn id="33" xr3:uid="{EB2AC69B-6303-4CD2-8948-4756B9ACA3C3}" name="ThrowAfterDelay" dataDxfId="1"/>
    <tableColumn id="30" xr3:uid="{3D9BBEF9-1C8A-4476-9C6F-27DABCA38560}" name="ThrowSpd"/>
    <tableColumn id="31" xr3:uid="{E56F3E8E-4C06-420D-8745-195439D5C959}" name="ThrowBounceCount"/>
    <tableColumn id="4" xr3:uid="{5E07E075-B77C-4375-BAA7-63467F29B354}" name="SwingCooldown" dataDxfId="0"/>
    <tableColumn id="6" xr3:uid="{C913B01A-0A29-41C3-B535-6F613CB2BCCC}" name="SwingAfterDelay"/>
    <tableColumn id="2" xr3:uid="{DF3D62FB-CE13-444B-A238-D7AF51FC169F}" name="SwingRad"/>
    <tableColumn id="3" xr3:uid="{81C30254-0DE8-42C7-807C-3966E8362A38}" name="SwingCentralAngle"/>
    <tableColumn id="8" xr3:uid="{67712BDB-FBEB-4B83-AC10-B8FB7FEFF059}" name="ChargeTime1"/>
    <tableColumn id="9" xr3:uid="{41824E64-9B94-4FD6-89E2-D2A9A785D92F}" name="ChargeTime2"/>
    <tableColumn id="10" xr3:uid="{04144FC0-54F1-4718-A689-C5F81A92579A}" name="ChargeTime3"/>
    <tableColumn id="11" xr3:uid="{91955463-FE92-4885-8988-838211A5A48D}" name="ChargeAtkPierce"/>
    <tableColumn id="16" xr3:uid="{69F054EE-93FC-45D5-B9FC-F9024F1866CB}" name="ChargeShootSpd1"/>
    <tableColumn id="17" xr3:uid="{4F4FA88B-103B-4FD9-95D8-6B10605A571F}" name="ChargeShootSpd2"/>
    <tableColumn id="18" xr3:uid="{7230C837-D150-42F2-B60B-ABEE5662569F}" name="ChargeShootSpd3"/>
    <tableColumn id="21" xr3:uid="{780A4B44-9BEA-4C67-8AB2-727E5974DB7D}" name="ChargeShootSpd4"/>
    <tableColumn id="22" xr3:uid="{B78DB205-3E4C-42ED-B15E-E5603A00C467}" name="ChargeBounceCount1"/>
    <tableColumn id="23" xr3:uid="{5FCCD8C9-365D-4066-A477-8D68DCEF9139}" name="ChargeBounceCount2"/>
    <tableColumn id="24" xr3:uid="{3F133ADE-FBBF-47EC-875A-DC062BCC0B87}" name="ChargeBounceCount3"/>
    <tableColumn id="25" xr3:uid="{F3C0F5AA-EF99-4905-B27F-71B943561FA7}" name="ChargeBounceCount4"/>
    <tableColumn id="12" xr3:uid="{DB245200-C749-4C86-B53E-149C939F5934}" name="ChargeRigidDmg1"/>
    <tableColumn id="13" xr3:uid="{BCDD9937-7039-4770-A9EA-8D21E9517421}" name="ChargeRigidDmg2"/>
    <tableColumn id="14" xr3:uid="{3931FC00-74F5-41F7-ABCF-38CA8C9AF838}" name="ChargeRigidDmg3"/>
    <tableColumn id="15" xr3:uid="{BE103E51-8967-45B4-A026-C3466145FBF4}" name="ChargeRigidDmg4"/>
    <tableColumn id="26" xr3:uid="{FBF8498A-61F1-49F6-8105-6E12D06CA52E}" name="ChargeProjectileDmg1"/>
    <tableColumn id="27" xr3:uid="{F115E1D1-B41F-437F-A1BB-2C222FE1CE87}" name="ChargeProjectileDmg2"/>
    <tableColumn id="28" xr3:uid="{8645C657-4ED0-4E17-873F-2BED1A495D87}" name="ChargeProjectileDmg3"/>
    <tableColumn id="29" xr3:uid="{1835E824-C0B1-4B15-8B22-4A7201A6140D}" name="ChargeProjectileDmg4"/>
    <tableColumn id="19" xr3:uid="{923BB08F-D553-4222-ABCE-B7347A7F3A6E}" name="AtkDmgPer"/>
    <tableColumn id="5" xr3:uid="{7DC78B2C-42B1-4F55-A627-D4AEA87F102E}" name="#던지기 DPS">
      <calculatedColumnFormula>INDEX([1]!ProjectileTable[DirectDmg],MATCH([1]!CharacterTable[[#This Row],[DefaultBallDataId]],[1]!ProjectileTable[Index],0)) /
( CharacterAtkTable[[#This Row],[ThrowCooldown]] * (1 + (CharacterAtkTable[[#This Row],[ThrowBounceCount]]/2)) )</calculatedColumnFormula>
    </tableColumn>
    <tableColumn id="32" xr3:uid="{A4E937C5-BBF7-4ACD-ABE9-41FAF40CB4C5}" name="#휘두르기 직접 공격 DPS">
      <calculatedColumnFormula>CharacterAtkTable[[#This Row],[ChargeRigidDmg1]]/CharacterAtkTable[[#This Row],[SwingCooldown]]</calculatedColumnFormula>
    </tableColumn>
    <tableColumn id="34" xr3:uid="{751C4688-6CB7-4294-AA0A-E15AEDA36BDB}" name="#차징1 직접 공격 DPS">
      <calculatedColumnFormula>CharacterAtkTable[[#This Row],[ChargeRigidDmg2]]/(CharacterAtkTable[[#This Row],[SwingCooldown]]+CharacterAtkTable[[#This Row],[ChargeTime1]])</calculatedColumnFormula>
    </tableColumn>
    <tableColumn id="35" xr3:uid="{A256284A-2388-4871-BF39-803F552754A9}" name="#차징2 직접 공격 DPS">
      <calculatedColumnFormula>CharacterAtkTable[[#This Row],[ChargeRigidDmg3]]/(CharacterAtkTable[[#This Row],[SwingCooldown]]+CharacterAtkTable[[#This Row],[ChargeTime2]])</calculatedColumnFormula>
    </tableColumn>
    <tableColumn id="36" xr3:uid="{5FCB9E84-7E7E-44E1-813F-63A811E3F0CA}" name="#차징3 직접 공격 DPS">
      <calculatedColumnFormula>CharacterAtkTable[[#This Row],[ChargeRigidDmg4]]/(CharacterAtkTable[[#This Row],[SwingCooldown]]+CharacterAtkTable[[#This Row],[ChargeTime3]])</calculatedColumnFormula>
    </tableColumn>
    <tableColumn id="37" xr3:uid="{144C9DC2-9EBF-47FF-A9EA-A9E17FC15B48}" name="#던진공 튕겨내기 DPS">
      <calculatedColumnFormula>( INDEX([1]!ProjectileTable[DirectDmg],MATCH([1]!CharacterTable[[#This Row],[DefaultBallDataId]],[1]!ProjectileTable[Index],0))+CharacterAtkTable[[#This Row],[ChargeProjectileDmg1]] )
/ ( CharacterAtkTable[[#This Row],[SwingCooldown]] ) + CharacterAtkTable[[#This Row],[ThrowAfterDelay]]
* (1 + (CharacterAtkTable[[#This Row],[ChargeBounceCount1]]/2))</calculatedColumnFormula>
    </tableColumn>
    <tableColumn id="38" xr3:uid="{DD446174-7889-4BD9-BBE9-0D9FA5D7E304}" name="#던진공 차징1 튕겨내기 DPS">
      <calculatedColumnFormula>( INDEX([1]!ProjectileTable[DirectDmg],MATCH([1]!CharacterTable[[#This Row],[DefaultBallDataId]],[1]!ProjectileTable[Index],0))+CharacterAtkTable[[#This Row],[ChargeProjectileDmg2]] )
/ ( CharacterAtkTable[[#This Row],[SwingCooldown]] + CharacterAtkTable[[#This Row],[ChargeTime1]] + CharacterAtkTable[[#This Row],[ThrowAfterDelay]])
* (1 + (CharacterAtkTable[[#This Row],[ChargeBounceCount2]]/2))</calculatedColumnFormula>
    </tableColumn>
    <tableColumn id="39" xr3:uid="{6FDD46BE-06DA-4DE8-A82F-FC52FB38AA24}" name="#던진공 차징2 튕겨내기 DPS3">
      <calculatedColumnFormula>( INDEX([1]!ProjectileTable[DirectDmg],MATCH([1]!CharacterTable[[#This Row],[DefaultBallDataId]],[1]!ProjectileTable[Index],0))+CharacterAtkTable[[#This Row],[ChargeProjectileDmg3]] )
/ ( CharacterAtkTable[[#This Row],[SwingCooldown]] + CharacterAtkTable[[#This Row],[ChargeTime2]] + CharacterAtkTable[[#This Row],[ThrowAfterDelay]])
* (1 + (CharacterAtkTable[[#This Row],[ChargeBounceCount3]]/2))</calculatedColumnFormula>
    </tableColumn>
    <tableColumn id="40" xr3:uid="{045A4E53-6947-4884-94A7-F98CC591AB3F}" name="#던진공 차징3 튕겨내기 DPS4">
      <calculatedColumnFormula>( INDEX([1]!ProjectileTable[DirectDmg],MATCH([1]!CharacterTable[[#This Row],[DefaultBallDataId]],[1]!ProjectileTable[Index],0))+CharacterAtkTable[[#This Row],[ChargeProjectileDmg4]] )
/ ( CharacterAtkTable[[#This Row],[SwingCooldown]] + CharacterAtkTable[[#This Row],[ChargeTime3]] + CharacterAtkTable[[#This Row],[ThrowAfterDelay]])
* (1 + (CharacterAtkTable[[#This Row],[ChargeBounceCount4]]/2))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6316-257D-425B-A89A-5693E8E9C0A5}">
  <sheetPr codeName="Sheet4">
    <tabColor theme="5" tint="0.79998168889431442"/>
  </sheetPr>
  <dimension ref="B1:AO3"/>
  <sheetViews>
    <sheetView tabSelected="1" workbookViewId="0">
      <selection activeCell="A3" sqref="A3"/>
    </sheetView>
  </sheetViews>
  <sheetFormatPr defaultRowHeight="16.5"/>
  <cols>
    <col min="2" max="2" width="8.625" bestFit="1" customWidth="1"/>
    <col min="3" max="3" width="16" bestFit="1" customWidth="1"/>
    <col min="4" max="4" width="18.875" bestFit="1" customWidth="1"/>
    <col min="5" max="5" width="19.625" bestFit="1" customWidth="1"/>
    <col min="6" max="6" width="12.625" bestFit="1" customWidth="1"/>
    <col min="7" max="7" width="22.25" bestFit="1" customWidth="1"/>
    <col min="8" max="8" width="18.5" bestFit="1" customWidth="1"/>
    <col min="9" max="9" width="19.125" bestFit="1" customWidth="1"/>
    <col min="10" max="10" width="12.375" bestFit="1" customWidth="1"/>
    <col min="11" max="11" width="21.375" bestFit="1" customWidth="1"/>
    <col min="12" max="14" width="16.875" bestFit="1" customWidth="1"/>
    <col min="15" max="15" width="19" bestFit="1" customWidth="1"/>
    <col min="16" max="19" width="20.25" bestFit="1" customWidth="1"/>
    <col min="20" max="23" width="25.125" bestFit="1" customWidth="1"/>
    <col min="24" max="27" width="20.75" bestFit="1" customWidth="1"/>
    <col min="28" max="31" width="24.75" bestFit="1" customWidth="1"/>
    <col min="32" max="32" width="14.125" bestFit="1" customWidth="1"/>
    <col min="33" max="33" width="17" customWidth="1"/>
    <col min="34" max="34" width="26.625" bestFit="1" customWidth="1"/>
    <col min="35" max="35" width="25" bestFit="1" customWidth="1"/>
    <col min="36" max="37" width="26.25" bestFit="1" customWidth="1"/>
    <col min="38" max="38" width="26" bestFit="1" customWidth="1"/>
    <col min="39" max="41" width="27.25" bestFit="1" customWidth="1"/>
  </cols>
  <sheetData>
    <row r="1" spans="2:41"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0</v>
      </c>
      <c r="L1" t="s">
        <v>2</v>
      </c>
      <c r="M1" t="s">
        <v>2</v>
      </c>
      <c r="N1" t="s">
        <v>2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L1" s="1" t="s">
        <v>3</v>
      </c>
    </row>
    <row r="2" spans="2:41">
      <c r="B2" t="s">
        <v>4</v>
      </c>
      <c r="C2" s="2" t="s">
        <v>5</v>
      </c>
      <c r="D2" s="3" t="s">
        <v>6</v>
      </c>
      <c r="E2" s="4" t="s">
        <v>7</v>
      </c>
      <c r="F2" s="4" t="s">
        <v>8</v>
      </c>
      <c r="G2" s="3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24</v>
      </c>
      <c r="W2" s="5" t="s">
        <v>25</v>
      </c>
      <c r="X2" s="6" t="s">
        <v>26</v>
      </c>
      <c r="Y2" s="6" t="s">
        <v>27</v>
      </c>
      <c r="Z2" s="6" t="s">
        <v>28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  <c r="AF2" s="7" t="s">
        <v>34</v>
      </c>
      <c r="AG2" s="2" t="s">
        <v>35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8" t="s">
        <v>42</v>
      </c>
      <c r="AO2" s="8" t="s">
        <v>43</v>
      </c>
    </row>
    <row r="3" spans="2:41">
      <c r="B3">
        <v>200</v>
      </c>
      <c r="C3" s="9" t="s">
        <v>44</v>
      </c>
      <c r="D3">
        <v>50</v>
      </c>
      <c r="E3">
        <v>1.2</v>
      </c>
      <c r="F3">
        <v>5</v>
      </c>
      <c r="G3">
        <v>0</v>
      </c>
      <c r="H3">
        <v>50</v>
      </c>
      <c r="I3">
        <v>0.5</v>
      </c>
      <c r="J3">
        <v>1.8</v>
      </c>
      <c r="K3">
        <v>120</v>
      </c>
      <c r="L3">
        <v>0.5</v>
      </c>
      <c r="M3">
        <v>1</v>
      </c>
      <c r="N3">
        <v>1.5</v>
      </c>
      <c r="O3">
        <v>8</v>
      </c>
      <c r="P3">
        <v>20</v>
      </c>
      <c r="Q3">
        <v>25</v>
      </c>
      <c r="R3">
        <v>30</v>
      </c>
      <c r="S3">
        <v>40</v>
      </c>
      <c r="T3">
        <v>3</v>
      </c>
      <c r="U3">
        <v>3</v>
      </c>
      <c r="V3">
        <v>4</v>
      </c>
      <c r="W3">
        <v>5</v>
      </c>
      <c r="X3">
        <v>10</v>
      </c>
      <c r="Y3">
        <v>15</v>
      </c>
      <c r="Z3">
        <v>20</v>
      </c>
      <c r="AA3">
        <v>30</v>
      </c>
      <c r="AB3">
        <v>10</v>
      </c>
      <c r="AC3">
        <v>15</v>
      </c>
      <c r="AD3">
        <v>20</v>
      </c>
      <c r="AE3">
        <v>30</v>
      </c>
      <c r="AF3">
        <v>1</v>
      </c>
      <c r="AG3">
        <f>INDEX([1]!ProjectileTable[DirectDmg],MATCH([1]!CharacterTable[[#This Row],[DefaultBallDataId]],[1]!ProjectileTable[Index],0)) /
( CharacterAtkTable[[#This Row],[ThrowCooldown]] * (1 + (CharacterAtkTable[[#This Row],[ThrowBounceCount]]/2)) )</f>
        <v>0.5</v>
      </c>
      <c r="AH3">
        <f>CharacterAtkTable[[#This Row],[ChargeRigidDmg1]]/CharacterAtkTable[[#This Row],[SwingCooldown]]</f>
        <v>0.2</v>
      </c>
      <c r="AI3">
        <f>CharacterAtkTable[[#This Row],[ChargeRigidDmg2]]/(CharacterAtkTable[[#This Row],[SwingCooldown]]+CharacterAtkTable[[#This Row],[ChargeTime1]])</f>
        <v>0.29702970297029702</v>
      </c>
      <c r="AJ3">
        <f>CharacterAtkTable[[#This Row],[ChargeRigidDmg3]]/(CharacterAtkTable[[#This Row],[SwingCooldown]]+CharacterAtkTable[[#This Row],[ChargeTime2]])</f>
        <v>0.39215686274509803</v>
      </c>
      <c r="AK3">
        <f>CharacterAtkTable[[#This Row],[ChargeRigidDmg4]]/(CharacterAtkTable[[#This Row],[SwingCooldown]]+CharacterAtkTable[[#This Row],[ChargeTime3]])</f>
        <v>0.58252427184466016</v>
      </c>
      <c r="AL3">
        <f>( INDEX([1]!ProjectileTable[DirectDmg],MATCH([1]!CharacterTable[[#This Row],[DefaultBallDataId]],[1]!ProjectileTable[Index],0))+CharacterAtkTable[[#This Row],[ChargeProjectileDmg1]] )
/ ( CharacterAtkTable[[#This Row],[SwingCooldown]] ) + CharacterAtkTable[[#This Row],[ThrowAfterDelay]]
* (1 + (CharacterAtkTable[[#This Row],[ChargeBounceCount1]]/2))</f>
        <v>3.7</v>
      </c>
      <c r="AM3">
        <f>( INDEX([1]!ProjectileTable[DirectDmg],MATCH([1]!CharacterTable[[#This Row],[DefaultBallDataId]],[1]!ProjectileTable[Index],0))+CharacterAtkTable[[#This Row],[ChargeProjectileDmg2]] )
/ ( CharacterAtkTable[[#This Row],[SwingCooldown]] + CharacterAtkTable[[#This Row],[ChargeTime1]] + CharacterAtkTable[[#This Row],[ThrowAfterDelay]])
* (1 + (CharacterAtkTable[[#This Row],[ChargeBounceCount2]]/2))</f>
        <v>1.9342359767891681</v>
      </c>
      <c r="AN3">
        <f>( INDEX([1]!ProjectileTable[DirectDmg],MATCH([1]!CharacterTable[[#This Row],[DefaultBallDataId]],[1]!ProjectileTable[Index],0))+CharacterAtkTable[[#This Row],[ChargeProjectileDmg3]] )
/ ( CharacterAtkTable[[#This Row],[SwingCooldown]] + CharacterAtkTable[[#This Row],[ChargeTime2]] + CharacterAtkTable[[#This Row],[ThrowAfterDelay]])
* (1 + (CharacterAtkTable[[#This Row],[ChargeBounceCount3]]/2))</f>
        <v>2.5862068965517242</v>
      </c>
      <c r="AO3">
        <f>( INDEX([1]!ProjectileTable[DirectDmg],MATCH([1]!CharacterTable[[#This Row],[DefaultBallDataId]],[1]!ProjectileTable[Index],0))+CharacterAtkTable[[#This Row],[ChargeProjectileDmg4]] )
/ ( CharacterAtkTable[[#This Row],[SwingCooldown]] + CharacterAtkTable[[#This Row],[ChargeTime3]] + CharacterAtkTable[[#This Row],[ThrowAfterDelay]])
* (1 + (CharacterAtkTable[[#This Row],[ChargeBounceCount4]]/2))</f>
        <v>3.6527514231499052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CharacterAtkGameData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2023-04-19T14:12:53Z</dcterms:created>
  <dcterms:modified xsi:type="dcterms:W3CDTF">2023-04-19T14:12:53Z</dcterms:modified>
</cp:coreProperties>
</file>