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D1E9944F-8E36-42AF-B4F5-9D9B114B9584}" xr6:coauthVersionLast="47" xr6:coauthVersionMax="47" xr10:uidLastSave="{00000000-0000-0000-0000-000000000000}"/>
  <bookViews>
    <workbookView xWindow="-120" yWindow="-120" windowWidth="29040" windowHeight="15840" xr2:uid="{190299E7-A788-4B2B-9410-72077021D4D5}"/>
  </bookViews>
  <sheets>
    <sheet name="Item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9" i="1" l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B32" i="1" a="1"/>
  <c r="B32" i="1" s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B19" i="1" a="1"/>
  <c r="B19" i="1" s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B12" i="1" a="1"/>
  <c r="B12" i="1" s="1"/>
  <c r="H11" i="1"/>
  <c r="G11" i="1"/>
  <c r="H10" i="1"/>
  <c r="G10" i="1"/>
  <c r="H9" i="1"/>
  <c r="G9" i="1"/>
  <c r="B9" i="1" a="1"/>
  <c r="B9" i="1" s="1"/>
  <c r="H8" i="1"/>
  <c r="G8" i="1"/>
  <c r="H7" i="1"/>
  <c r="G7" i="1"/>
  <c r="H6" i="1"/>
  <c r="G6" i="1"/>
  <c r="H5" i="1"/>
  <c r="G5" i="1"/>
  <c r="B5" i="1" a="1"/>
  <c r="B5" i="1" s="1"/>
  <c r="H4" i="1"/>
  <c r="G4" i="1"/>
  <c r="H3" i="1"/>
  <c r="G3" i="1"/>
  <c r="B3" i="1" a="1"/>
  <c r="B3" i="1" s="1"/>
  <c r="D12" i="1" l="1"/>
  <c r="L12" i="1" s="1"/>
  <c r="C12" i="1"/>
  <c r="K12" i="1" s="1"/>
  <c r="B13" i="1" a="1"/>
  <c r="B13" i="1" s="1"/>
  <c r="I12" i="1" a="1"/>
  <c r="I12" i="1" s="1"/>
  <c r="I3" i="1" a="1"/>
  <c r="I3" i="1" s="1"/>
  <c r="D3" i="1"/>
  <c r="L3" i="1" s="1"/>
  <c r="C3" i="1"/>
  <c r="K3" i="1" s="1"/>
  <c r="B4" i="1" a="1"/>
  <c r="B4" i="1" s="1"/>
  <c r="D19" i="1"/>
  <c r="L19" i="1" s="1"/>
  <c r="C19" i="1"/>
  <c r="K19" i="1" s="1"/>
  <c r="I19" i="1" a="1"/>
  <c r="I19" i="1" s="1"/>
  <c r="B20" i="1" a="1"/>
  <c r="B20" i="1" s="1"/>
  <c r="I9" i="1" a="1"/>
  <c r="I9" i="1" s="1"/>
  <c r="D9" i="1"/>
  <c r="L9" i="1" s="1"/>
  <c r="C9" i="1"/>
  <c r="K9" i="1" s="1"/>
  <c r="B10" i="1" a="1"/>
  <c r="B10" i="1" s="1"/>
  <c r="I32" i="1" a="1"/>
  <c r="I32" i="1" s="1"/>
  <c r="D32" i="1"/>
  <c r="L32" i="1" s="1"/>
  <c r="C32" i="1"/>
  <c r="K32" i="1" s="1"/>
  <c r="B33" i="1" a="1"/>
  <c r="B33" i="1" s="1"/>
  <c r="B6" i="1" a="1"/>
  <c r="B6" i="1" s="1"/>
  <c r="C5" i="1"/>
  <c r="K5" i="1" s="1"/>
  <c r="I5" i="1" a="1"/>
  <c r="I5" i="1" s="1"/>
  <c r="D5" i="1"/>
  <c r="L5" i="1" s="1"/>
  <c r="D6" i="1" l="1"/>
  <c r="L6" i="1" s="1"/>
  <c r="C6" i="1"/>
  <c r="K6" i="1" s="1"/>
  <c r="B7" i="1" a="1"/>
  <c r="B7" i="1" s="1"/>
  <c r="I6" i="1" a="1"/>
  <c r="I6" i="1" s="1"/>
  <c r="I33" i="1" a="1"/>
  <c r="I33" i="1" s="1"/>
  <c r="D33" i="1"/>
  <c r="L33" i="1" s="1"/>
  <c r="C33" i="1"/>
  <c r="K33" i="1" s="1"/>
  <c r="B34" i="1" a="1"/>
  <c r="B34" i="1" s="1"/>
  <c r="C4" i="1"/>
  <c r="K4" i="1" s="1"/>
  <c r="I4" i="1" a="1"/>
  <c r="I4" i="1" s="1"/>
  <c r="D4" i="1"/>
  <c r="L4" i="1" s="1"/>
  <c r="I20" i="1" a="1"/>
  <c r="I20" i="1" s="1"/>
  <c r="D20" i="1"/>
  <c r="L20" i="1" s="1"/>
  <c r="C20" i="1"/>
  <c r="K20" i="1" s="1"/>
  <c r="B21" i="1" a="1"/>
  <c r="B21" i="1" s="1"/>
  <c r="B11" i="1" a="1"/>
  <c r="B11" i="1" s="1"/>
  <c r="I10" i="1" a="1"/>
  <c r="I10" i="1" s="1"/>
  <c r="D10" i="1"/>
  <c r="L10" i="1" s="1"/>
  <c r="C10" i="1"/>
  <c r="K10" i="1" s="1"/>
  <c r="D13" i="1"/>
  <c r="L13" i="1" s="1"/>
  <c r="C13" i="1"/>
  <c r="K13" i="1" s="1"/>
  <c r="B14" i="1" a="1"/>
  <c r="B14" i="1" s="1"/>
  <c r="I13" i="1" a="1"/>
  <c r="I13" i="1" s="1"/>
  <c r="I14" i="1" l="1" a="1"/>
  <c r="I14" i="1" s="1"/>
  <c r="D14" i="1"/>
  <c r="L14" i="1" s="1"/>
  <c r="C14" i="1"/>
  <c r="K14" i="1" s="1"/>
  <c r="B15" i="1" a="1"/>
  <c r="B15" i="1" s="1"/>
  <c r="B35" i="1" a="1"/>
  <c r="B35" i="1" s="1"/>
  <c r="I34" i="1" a="1"/>
  <c r="I34" i="1" s="1"/>
  <c r="D34" i="1"/>
  <c r="L34" i="1" s="1"/>
  <c r="C34" i="1"/>
  <c r="K34" i="1" s="1"/>
  <c r="I21" i="1" a="1"/>
  <c r="I21" i="1" s="1"/>
  <c r="D21" i="1"/>
  <c r="L21" i="1" s="1"/>
  <c r="C21" i="1"/>
  <c r="K21" i="1" s="1"/>
  <c r="B22" i="1" a="1"/>
  <c r="B22" i="1" s="1"/>
  <c r="D7" i="1"/>
  <c r="L7" i="1" s="1"/>
  <c r="C7" i="1"/>
  <c r="K7" i="1" s="1"/>
  <c r="I7" i="1" a="1"/>
  <c r="I7" i="1" s="1"/>
  <c r="B8" i="1" a="1"/>
  <c r="B8" i="1" s="1"/>
  <c r="C11" i="1"/>
  <c r="K11" i="1" s="1"/>
  <c r="I11" i="1" a="1"/>
  <c r="I11" i="1" s="1"/>
  <c r="D11" i="1"/>
  <c r="L11" i="1" s="1"/>
  <c r="B23" i="1" l="1" a="1"/>
  <c r="B23" i="1" s="1"/>
  <c r="I22" i="1" a="1"/>
  <c r="I22" i="1" s="1"/>
  <c r="D22" i="1"/>
  <c r="L22" i="1" s="1"/>
  <c r="C22" i="1"/>
  <c r="K22" i="1" s="1"/>
  <c r="B36" i="1" a="1"/>
  <c r="B36" i="1" s="1"/>
  <c r="I35" i="1" a="1"/>
  <c r="I35" i="1" s="1"/>
  <c r="D35" i="1"/>
  <c r="L35" i="1" s="1"/>
  <c r="C35" i="1"/>
  <c r="K35" i="1" s="1"/>
  <c r="B16" i="1" a="1"/>
  <c r="B16" i="1" s="1"/>
  <c r="I15" i="1" a="1"/>
  <c r="I15" i="1" s="1"/>
  <c r="D15" i="1"/>
  <c r="L15" i="1" s="1"/>
  <c r="C15" i="1"/>
  <c r="K15" i="1" s="1"/>
  <c r="I8" i="1" a="1"/>
  <c r="I8" i="1" s="1"/>
  <c r="D8" i="1"/>
  <c r="L8" i="1" s="1"/>
  <c r="C8" i="1"/>
  <c r="K8" i="1" s="1"/>
  <c r="B17" i="1" l="1" a="1"/>
  <c r="B17" i="1" s="1"/>
  <c r="I16" i="1" a="1"/>
  <c r="I16" i="1" s="1"/>
  <c r="D16" i="1"/>
  <c r="L16" i="1" s="1"/>
  <c r="C16" i="1"/>
  <c r="K16" i="1" s="1"/>
  <c r="D36" i="1"/>
  <c r="L36" i="1" s="1"/>
  <c r="C36" i="1"/>
  <c r="K36" i="1" s="1"/>
  <c r="B37" i="1" a="1"/>
  <c r="B37" i="1" s="1"/>
  <c r="I36" i="1" a="1"/>
  <c r="I36" i="1" s="1"/>
  <c r="B24" i="1" a="1"/>
  <c r="B24" i="1" s="1"/>
  <c r="C23" i="1"/>
  <c r="K23" i="1" s="1"/>
  <c r="I23" i="1" a="1"/>
  <c r="I23" i="1" s="1"/>
  <c r="D23" i="1"/>
  <c r="L23" i="1" s="1"/>
  <c r="D37" i="1" l="1"/>
  <c r="L37" i="1" s="1"/>
  <c r="C37" i="1"/>
  <c r="K37" i="1" s="1"/>
  <c r="B38" i="1" a="1"/>
  <c r="B38" i="1" s="1"/>
  <c r="I37" i="1" a="1"/>
  <c r="I37" i="1" s="1"/>
  <c r="D24" i="1"/>
  <c r="L24" i="1" s="1"/>
  <c r="C24" i="1"/>
  <c r="K24" i="1" s="1"/>
  <c r="B25" i="1" a="1"/>
  <c r="B25" i="1" s="1"/>
  <c r="I24" i="1" a="1"/>
  <c r="I24" i="1" s="1"/>
  <c r="C17" i="1"/>
  <c r="K17" i="1" s="1"/>
  <c r="B18" i="1" a="1"/>
  <c r="B18" i="1" s="1"/>
  <c r="I17" i="1" a="1"/>
  <c r="I17" i="1" s="1"/>
  <c r="D17" i="1"/>
  <c r="L17" i="1" s="1"/>
  <c r="D18" i="1" l="1"/>
  <c r="L18" i="1" s="1"/>
  <c r="C18" i="1"/>
  <c r="K18" i="1" s="1"/>
  <c r="I18" i="1" a="1"/>
  <c r="I18" i="1" s="1"/>
  <c r="I38" i="1" a="1"/>
  <c r="I38" i="1" s="1"/>
  <c r="D38" i="1"/>
  <c r="L38" i="1" s="1"/>
  <c r="C38" i="1"/>
  <c r="K38" i="1" s="1"/>
  <c r="B39" i="1" a="1"/>
  <c r="B39" i="1" s="1"/>
  <c r="D25" i="1"/>
  <c r="L25" i="1" s="1"/>
  <c r="C25" i="1"/>
  <c r="K25" i="1" s="1"/>
  <c r="B26" i="1" a="1"/>
  <c r="B26" i="1" s="1"/>
  <c r="I25" i="1" a="1"/>
  <c r="I25" i="1" s="1"/>
  <c r="I39" i="1" l="1" a="1"/>
  <c r="I39" i="1" s="1"/>
  <c r="D39" i="1"/>
  <c r="L39" i="1" s="1"/>
  <c r="C39" i="1"/>
  <c r="K39" i="1" s="1"/>
  <c r="I26" i="1" a="1"/>
  <c r="I26" i="1" s="1"/>
  <c r="D26" i="1"/>
  <c r="L26" i="1" s="1"/>
  <c r="C26" i="1"/>
  <c r="K26" i="1" s="1"/>
  <c r="B27" i="1" a="1"/>
  <c r="B27" i="1" s="1"/>
  <c r="B28" i="1" l="1" a="1"/>
  <c r="B28" i="1" s="1"/>
  <c r="I27" i="1" a="1"/>
  <c r="I27" i="1" s="1"/>
  <c r="D27" i="1"/>
  <c r="L27" i="1" s="1"/>
  <c r="C27" i="1"/>
  <c r="K27" i="1" s="1"/>
  <c r="B29" i="1" l="1" a="1"/>
  <c r="B29" i="1" s="1"/>
  <c r="I28" i="1" a="1"/>
  <c r="I28" i="1" s="1"/>
  <c r="D28" i="1"/>
  <c r="L28" i="1" s="1"/>
  <c r="C28" i="1"/>
  <c r="K28" i="1" s="1"/>
  <c r="B30" i="1" l="1" a="1"/>
  <c r="B30" i="1" s="1"/>
  <c r="C29" i="1"/>
  <c r="K29" i="1" s="1"/>
  <c r="I29" i="1" a="1"/>
  <c r="I29" i="1" s="1"/>
  <c r="D29" i="1"/>
  <c r="L29" i="1" s="1"/>
  <c r="D30" i="1" l="1"/>
  <c r="L30" i="1" s="1"/>
  <c r="C30" i="1"/>
  <c r="K30" i="1" s="1"/>
  <c r="B31" i="1" a="1"/>
  <c r="B31" i="1" s="1"/>
  <c r="I30" i="1" a="1"/>
  <c r="I30" i="1" s="1"/>
  <c r="D31" i="1" l="1"/>
  <c r="L31" i="1" s="1"/>
  <c r="C31" i="1"/>
  <c r="K31" i="1" s="1"/>
  <c r="I31" i="1" a="1"/>
  <c r="I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<sst xmlns="http://schemas.openxmlformats.org/spreadsheetml/2006/main" count="69" uniqueCount="32">
  <si>
    <t>Int</t>
    <phoneticPr fontId="1" type="noConversion"/>
  </si>
  <si>
    <t>Enum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</si>
  <si>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</si>
  <si>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</si>
  <si>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</si>
  <si>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#</t>
    <phoneticPr fontId="1" type="noConversion"/>
  </si>
  <si>
    <t>Index</t>
    <phoneticPr fontId="1" type="noConversion"/>
  </si>
  <si>
    <t>Name</t>
    <phoneticPr fontId="1" type="noConversion"/>
  </si>
  <si>
    <t>Desc</t>
    <phoneticPr fontId="1" type="noConversion"/>
  </si>
  <si>
    <t>GradeType</t>
    <phoneticPr fontId="1" type="noConversion"/>
  </si>
  <si>
    <t>Value</t>
    <phoneticPr fontId="1" type="noConversion"/>
  </si>
  <si>
    <t>CostHp</t>
    <phoneticPr fontId="1" type="noConversion"/>
  </si>
  <si>
    <t>CostGold</t>
    <phoneticPr fontId="1" type="noConversion"/>
  </si>
  <si>
    <t>ItemEffectDataId</t>
    <phoneticPr fontId="1" type="noConversion"/>
  </si>
  <si>
    <t>ItemIconPath</t>
    <phoneticPr fontId="1" type="noConversion"/>
  </si>
  <si>
    <t>#이름</t>
    <phoneticPr fontId="1" type="noConversion"/>
  </si>
  <si>
    <t>#설명</t>
    <phoneticPr fontId="1" type="noConversion"/>
  </si>
  <si>
    <t>#패러디</t>
    <phoneticPr fontId="1" type="noConversion"/>
  </si>
  <si>
    <t>Hp</t>
    <phoneticPr fontId="1" type="noConversion"/>
  </si>
  <si>
    <t>Gold</t>
    <phoneticPr fontId="1" type="noConversion"/>
  </si>
  <si>
    <t>Weapon</t>
    <phoneticPr fontId="1" type="noConversion"/>
  </si>
  <si>
    <t>롤 - 룰루 맞죠?</t>
  </si>
  <si>
    <t>Normal</t>
    <phoneticPr fontId="1" type="noConversion"/>
  </si>
  <si>
    <t>Rare</t>
    <phoneticPr fontId="1" type="noConversion"/>
  </si>
  <si>
    <t>다이슨 청소기</t>
  </si>
  <si>
    <t>죠죠</t>
  </si>
  <si>
    <t>페이트 - 길가메시</t>
  </si>
  <si>
    <t>블루아카이브</t>
  </si>
  <si>
    <t>몬티파이튼의 성배</t>
  </si>
  <si>
    <t>슈퍼 핫</t>
  </si>
  <si>
    <t>Cursed</t>
    <phoneticPr fontId="1" type="noConversion"/>
  </si>
  <si>
    <t>007 북경특급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</si>
</sst>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17">
    <dxf>
      <fill>
        <patternFill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A635973A-73FC-481C-96FF-B9D10A4FDB79}">
      <tableStyleElement type="wholeTable" dxfId="16"/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209855-9180-4B43-B647-80C59941F9E9}" name="ItemTable" displayName="ItemTable" ref="B2:M39" totalsRowShown="0" headerRowDxfId="12">
  <autoFilter ref="B2:M39" xr:uid="{00000000-0009-0000-0100-000004000000}"/>
  <tableColumns count="12">
    <tableColumn id="2" xr3:uid="{0DECFF7D-A8EA-43C6-94CD-065CCC21D5D5}" name="Index" dataDxfId="11">
      <calculatedColumnFormula array="1">_xlfn.IFS(ItemTable[[#This Row],[GradeType]]="Hp",IF(E2=ItemTable[[#This Row],[GradeType]],B2+1,10),
ItemTable[[#This Row],[GradeType]]="Gold",IF(E2=ItemTable[[#This Row],[GradeType]],B2+1,20),
ItemTable[[#This Row],[GradeType]]="Weapon",IF(E2=ItemTable[[#This Row],[GradeType]],B2+1,1000),
ItemTable[[#This Row],[GradeType]]="Normal",IF(E2=ItemTable[[#This Row],[GradeType]],B2+1,2000),
ItemTable[[#This Row],[GradeType]]="Rare",IF(E2=ItemTable[[#This Row],[GradeType]],B2+1,3000),
ItemTable[[#This Row],[GradeType]]="Cursed",IF(E2=ItemTable[[#This Row],[GradeType]],B2+1,4000))</calculatedColumnFormula>
    </tableColumn>
    <tableColumn id="5" xr3:uid="{298B68D9-4EFE-4EBA-89BD-C9FF5C3C70C4}" name="Name" dataDxfId="10">
      <calculatedColumnFormula>ItemTable[[#This Row],[Index]]+10000</calculatedColumnFormula>
    </tableColumn>
    <tableColumn id="7" xr3:uid="{FBF02747-6317-47DF-A41E-F02568B25834}" name="Desc" dataDxfId="9">
      <calculatedColumnFormula>ItemTable[[#This Row],[Index]]+20000</calculatedColumnFormula>
    </tableColumn>
    <tableColumn id="4" xr3:uid="{C36E81E6-8753-4B42-A199-061C06BDF861}" name="GradeType" dataDxfId="8"/>
    <tableColumn id="21" xr3:uid="{1885B39F-A4A2-44A2-941A-B691D7CE7BAA}" name="Value" dataDxfId="7"/>
    <tableColumn id="22" xr3:uid="{732BE953-2F7E-469C-85E2-439760A3EBED}" name="CostHp" dataDxfId="6">
      <calculatedColumnFormula>INDEX([1]!아이템가격[#Data],MATCH(MID(ItemTable[[#Headers],[CostHp]],5,10),[1]!아이템가격[재화],0),MATCH(ItemTable[[#This Row],[GradeType]],[1]!아이템가격[#Headers],0))
*ItemTable[[#This Row],[Value]]</calculatedColumnFormula>
    </tableColumn>
    <tableColumn id="23" xr3:uid="{142CCE8F-5150-4B7A-A81D-994B4CCC8D2D}" name="CostGold" dataDxfId="5">
      <calculatedColumnFormula>INDEX([1]!아이템가격[#Data],MATCH(MID(ItemTable[[#Headers],[CostGold]],5,10),[1]!아이템가격[재화],0),MATCH(ItemTable[[#This Row],[GradeType]],[1]!아이템가격[#Headers],0))
*ItemTable[[#This Row],[Value]]</calculatedColumnFormula>
    </tableColumn>
    <tableColumn id="19" xr3:uid="{E25E0D9D-F2C3-440B-AF3D-FF0FC86C77BC}" name="ItemEffectDataId" dataDxfId="4">
      <calculatedColumnFormula array="1">_xlfn.IFS(OR(ItemTable[[#This Row],[GradeType]]="Hp",ItemTable[[#This Row],[GradeType]]="Gold"),0,
TRUE,5000+ItemTable[[#This Row],[Index]])</calculatedColumnFormula>
    </tableColumn>
    <tableColumn id="20" xr3:uid="{AC0D90A3-8B62-451D-8E02-204F8ED1FDFB}" name="ItemIconPath" dataDxfId="3"/>
    <tableColumn id="15" xr3:uid="{BFBCEDF5-466A-49A9-84A3-ADDAE26778A0}" name="#이름" dataDxfId="2">
      <calculatedColumnFormula>INDEX([1]!LocaleTable[LocaleKR],MATCH(ItemTable[[#This Row],[Name]],[1]!LocaleTable[Index],0))</calculatedColumnFormula>
    </tableColumn>
    <tableColumn id="16" xr3:uid="{C96D4D47-50D7-496D-86B1-104038C210FF}" name="#설명" dataDxfId="1">
      <calculatedColumnFormula>INDEX([1]!LocaleTable[LocaleKR],MATCH(ItemTable[[#This Row],[Desc]],[1]!LocaleTable[Index],0))</calculatedColumnFormula>
    </tableColumn>
    <tableColumn id="6" xr3:uid="{14600E03-0D26-40CC-8863-5B6DBBE3C601}" name="#패러디" dataDxfId="0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F84D1-17A8-4271-B974-B01C1D40D5BC}">
  <sheetPr codeName="Sheet6">
    <tabColor theme="5" tint="0.79998168889431442"/>
  </sheetPr>
  <dimension ref="B1:M39"/>
  <sheetViews>
    <sheetView tabSelected="1" workbookViewId="0">
      <selection activeCell="I29" sqref="I29"/>
    </sheetView>
  </sheetViews>
  <sheetFormatPr defaultRowHeight="16.5"/>
  <cols>
    <col min="2" max="2" width="8.625" bestFit="1" customWidth="1"/>
    <col min="3" max="3" width="9" bestFit="1" customWidth="1"/>
    <col min="4" max="4" width="7.875" bestFit="1" customWidth="1"/>
    <col min="5" max="5" width="13.375" bestFit="1" customWidth="1"/>
    <col min="6" max="6" width="18.5" bestFit="1" customWidth="1"/>
    <col min="7" max="10" width="18.5" customWidth="1"/>
    <col min="11" max="11" width="20" bestFit="1" customWidth="1"/>
    <col min="12" max="12" width="69.75" bestFit="1" customWidth="1"/>
    <col min="13" max="13" width="17.875" bestFit="1" customWidth="1"/>
  </cols>
  <sheetData>
    <row r="1" spans="2:13"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3</v>
      </c>
      <c r="I1" t="s">
        <v>3</v>
      </c>
      <c r="J1" t="s">
        <v>4</v>
      </c>
      <c r="K1" t="s">
        <v>5</v>
      </c>
      <c r="L1" t="s">
        <v>5</v>
      </c>
      <c r="M1" t="s">
        <v>5</v>
      </c>
    </row>
    <row r="2" spans="2:13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s="1" t="s">
        <v>15</v>
      </c>
      <c r="L2" s="2" t="s">
        <v>16</v>
      </c>
      <c r="M2" s="2" t="s">
        <v>17</v>
      </c>
    </row>
    <row r="3" spans="2:13">
      <c r="B3" cm="1">
        <f t="array" ref="B3">_xlfn.IFS(ItemTable[[#This Row],[GradeType]]="Hp",IF(E2=ItemTable[[#This Row],[GradeType]],B2+1,10),
ItemTable[[#This Row],[GradeType]]="Gold",IF(E2=ItemTable[[#This Row],[GradeType]],B2+1,20),
ItemTable[[#This Row],[GradeType]]="Weapon",IF(E2=ItemTable[[#This Row],[GradeType]],B2+1,1000),
ItemTable[[#This Row],[GradeType]]="Normal",IF(E2=ItemTable[[#This Row],[GradeType]],B2+1,2000),
ItemTable[[#This Row],[GradeType]]="Rare",IF(E2=ItemTable[[#This Row],[GradeType]],B2+1,3000),
ItemTable[[#This Row],[GradeType]]="Cursed",IF(E2=ItemTable[[#This Row],[GradeType]],B2+1,4000))</f>
        <v>10</v>
      </c>
      <c r="C3">
        <f>ItemTable[[#This Row],[Index]]+10000</f>
        <v>10010</v>
      </c>
      <c r="D3">
        <f>ItemTable[[#This Row],[Index]]+20000</f>
        <v>20010</v>
      </c>
      <c r="E3" t="s">
        <v>18</v>
      </c>
      <c r="F3">
        <v>1</v>
      </c>
      <c r="G3">
        <f>INDEX([1]!아이템가격[#Data],MATCH(MID(ItemTable[[#Headers],[CostHp]],5,10),[1]!아이템가격[재화],0),MATCH(ItemTable[[#This Row],[GradeType]],[1]!아이템가격[#Headers],0))
*ItemTable[[#This Row],[Value]]</f>
        <v>0</v>
      </c>
      <c r="H3">
        <f>INDEX([1]!아이템가격[#Data],MATCH(MID(ItemTable[[#Headers],[CostGold]],5,10),[1]!아이템가격[재화],0),MATCH(ItemTable[[#This Row],[GradeType]],[1]!아이템가격[#Headers],0))
*ItemTable[[#This Row],[Value]]</f>
        <v>10</v>
      </c>
      <c r="I3" cm="1">
        <f t="array" ref="I3">_xlfn.IFS(OR(ItemTable[[#This Row],[GradeType]]="Hp",ItemTable[[#This Row],[GradeType]]="Gold"),0,
TRUE,5000+ItemTable[[#This Row],[Index]])</f>
        <v>0</v>
      </c>
      <c r="K3" s="3" t="str">
        <f>INDEX([1]!LocaleTable[LocaleKR],MATCH(ItemTable[[#This Row],[Name]],[1]!LocaleTable[Index],0))</f>
        <v>하트 1개</v>
      </c>
      <c r="L3" s="3">
        <f>INDEX([1]!LocaleTable[LocaleKR],MATCH(ItemTable[[#This Row],[Desc]],[1]!LocaleTable[Index],0))</f>
        <v>0</v>
      </c>
      <c r="M3" s="4"/>
    </row>
    <row r="4" spans="2:13">
      <c r="B4" cm="1">
        <f t="array" ref="B4">_xlfn.IFS(ItemTable[[#This Row],[GradeType]]="Hp",IF(E3=ItemTable[[#This Row],[GradeType]],B3+1,10),
ItemTable[[#This Row],[GradeType]]="Gold",IF(E3=ItemTable[[#This Row],[GradeType]],B3+1,20),
ItemTable[[#This Row],[GradeType]]="Weapon",IF(E3=ItemTable[[#This Row],[GradeType]],B3+1,1000),
ItemTable[[#This Row],[GradeType]]="Normal",IF(E3=ItemTable[[#This Row],[GradeType]],B3+1,2000),
ItemTable[[#This Row],[GradeType]]="Rare",IF(E3=ItemTable[[#This Row],[GradeType]],B3+1,3000),
ItemTable[[#This Row],[GradeType]]="Cursed",IF(E3=ItemTable[[#This Row],[GradeType]],B3+1,4000))</f>
        <v>11</v>
      </c>
      <c r="C4">
        <f>ItemTable[[#This Row],[Index]]+10000</f>
        <v>10011</v>
      </c>
      <c r="D4">
        <f>ItemTable[[#This Row],[Index]]+20000</f>
        <v>20011</v>
      </c>
      <c r="E4" t="s">
        <v>18</v>
      </c>
      <c r="F4">
        <v>2</v>
      </c>
      <c r="G4">
        <f>INDEX([1]!아이템가격[#Data],MATCH(MID(ItemTable[[#Headers],[CostHp]],5,10),[1]!아이템가격[재화],0),MATCH(ItemTable[[#This Row],[GradeType]],[1]!아이템가격[#Headers],0))
*ItemTable[[#This Row],[Value]]</f>
        <v>0</v>
      </c>
      <c r="H4">
        <f>INDEX([1]!아이템가격[#Data],MATCH(MID(ItemTable[[#Headers],[CostGold]],5,10),[1]!아이템가격[재화],0),MATCH(ItemTable[[#This Row],[GradeType]],[1]!아이템가격[#Headers],0))
*ItemTable[[#This Row],[Value]]</f>
        <v>20</v>
      </c>
      <c r="I4" cm="1">
        <f t="array" ref="I4">_xlfn.IFS(OR(ItemTable[[#This Row],[GradeType]]="Hp",ItemTable[[#This Row],[GradeType]]="Gold"),0,
TRUE,5000+ItemTable[[#This Row],[Index]])</f>
        <v>0</v>
      </c>
      <c r="K4" s="3" t="str">
        <f>INDEX([1]!LocaleTable[LocaleKR],MATCH(ItemTable[[#This Row],[Name]],[1]!LocaleTable[Index],0))</f>
        <v>하트 2개</v>
      </c>
      <c r="L4" s="3">
        <f>INDEX([1]!LocaleTable[LocaleKR],MATCH(ItemTable[[#This Row],[Desc]],[1]!LocaleTable[Index],0))</f>
        <v>0</v>
      </c>
      <c r="M4" s="4"/>
    </row>
    <row r="5" spans="2:13">
      <c r="B5" cm="1">
        <f t="array" ref="B5">_xlfn.IFS(ItemTable[[#This Row],[GradeType]]="Hp",IF(E4=ItemTable[[#This Row],[GradeType]],B4+1,10),
ItemTable[[#This Row],[GradeType]]="Gold",IF(E4=ItemTable[[#This Row],[GradeType]],B4+1,20),
ItemTable[[#This Row],[GradeType]]="Weapon",IF(E4=ItemTable[[#This Row],[GradeType]],B4+1,1000),
ItemTable[[#This Row],[GradeType]]="Normal",IF(E4=ItemTable[[#This Row],[GradeType]],B4+1,2000),
ItemTable[[#This Row],[GradeType]]="Rare",IF(E4=ItemTable[[#This Row],[GradeType]],B4+1,3000),
ItemTable[[#This Row],[GradeType]]="Cursed",IF(E4=ItemTable[[#This Row],[GradeType]],B4+1,4000))</f>
        <v>20</v>
      </c>
      <c r="C5">
        <f>ItemTable[[#This Row],[Index]]+10000</f>
        <v>10020</v>
      </c>
      <c r="D5">
        <f>ItemTable[[#This Row],[Index]]+20000</f>
        <v>20020</v>
      </c>
      <c r="E5" t="s">
        <v>19</v>
      </c>
      <c r="F5">
        <v>15</v>
      </c>
      <c r="G5">
        <f>INDEX([1]!아이템가격[#Data],MATCH(MID(ItemTable[[#Headers],[CostHp]],5,10),[1]!아이템가격[재화],0),MATCH(ItemTable[[#This Row],[GradeType]],[1]!아이템가격[#Headers],0))
*ItemTable[[#This Row],[Value]]</f>
        <v>1</v>
      </c>
      <c r="H5">
        <f>INDEX([1]!아이템가격[#Data],MATCH(MID(ItemTable[[#Headers],[CostGold]],5,10),[1]!아이템가격[재화],0),MATCH(ItemTable[[#This Row],[GradeType]],[1]!아이템가격[#Headers],0))
*ItemTable[[#This Row],[Value]]</f>
        <v>0</v>
      </c>
      <c r="I5" cm="1">
        <f t="array" ref="I5">_xlfn.IFS(OR(ItemTable[[#This Row],[GradeType]]="Hp",ItemTable[[#This Row],[GradeType]]="Gold"),0,
TRUE,5000+ItemTable[[#This Row],[Index]])</f>
        <v>0</v>
      </c>
      <c r="K5" s="3" t="str">
        <f>INDEX([1]!LocaleTable[LocaleKR],MATCH(ItemTable[[#This Row],[Name]],[1]!LocaleTable[Index],0))</f>
        <v>15 골드</v>
      </c>
      <c r="L5" s="3">
        <f>INDEX([1]!LocaleTable[LocaleKR],MATCH(ItemTable[[#This Row],[Desc]],[1]!LocaleTable[Index],0))</f>
        <v>0</v>
      </c>
      <c r="M5" s="4"/>
    </row>
    <row r="6" spans="2:13">
      <c r="B6" cm="1">
        <f t="array" ref="B6">_xlfn.IFS(ItemTable[[#This Row],[GradeType]]="Hp",IF(E5=ItemTable[[#This Row],[GradeType]],B5+1,10),
ItemTable[[#This Row],[GradeType]]="Gold",IF(E5=ItemTable[[#This Row],[GradeType]],B5+1,20),
ItemTable[[#This Row],[GradeType]]="Weapon",IF(E5=ItemTable[[#This Row],[GradeType]],B5+1,1000),
ItemTable[[#This Row],[GradeType]]="Normal",IF(E5=ItemTable[[#This Row],[GradeType]],B5+1,2000),
ItemTable[[#This Row],[GradeType]]="Rare",IF(E5=ItemTable[[#This Row],[GradeType]],B5+1,3000),
ItemTable[[#This Row],[GradeType]]="Cursed",IF(E5=ItemTable[[#This Row],[GradeType]],B5+1,4000))</f>
        <v>21</v>
      </c>
      <c r="C6">
        <f>ItemTable[[#This Row],[Index]]+10000</f>
        <v>10021</v>
      </c>
      <c r="D6">
        <f>ItemTable[[#This Row],[Index]]+20000</f>
        <v>20021</v>
      </c>
      <c r="E6" t="s">
        <v>19</v>
      </c>
      <c r="F6">
        <v>30</v>
      </c>
      <c r="G6">
        <f>INDEX([1]!아이템가격[#Data],MATCH(MID(ItemTable[[#Headers],[CostHp]],5,10),[1]!아이템가격[재화],0),MATCH(ItemTable[[#This Row],[GradeType]],[1]!아이템가격[#Headers],0))
*ItemTable[[#This Row],[Value]]</f>
        <v>2</v>
      </c>
      <c r="H6">
        <f>INDEX([1]!아이템가격[#Data],MATCH(MID(ItemTable[[#Headers],[CostGold]],5,10),[1]!아이템가격[재화],0),MATCH(ItemTable[[#This Row],[GradeType]],[1]!아이템가격[#Headers],0))
*ItemTable[[#This Row],[Value]]</f>
        <v>0</v>
      </c>
      <c r="I6" cm="1">
        <f t="array" ref="I6">_xlfn.IFS(OR(ItemTable[[#This Row],[GradeType]]="Hp",ItemTable[[#This Row],[GradeType]]="Gold"),0,
TRUE,5000+ItemTable[[#This Row],[Index]])</f>
        <v>0</v>
      </c>
      <c r="K6" s="3" t="str">
        <f>INDEX([1]!LocaleTable[LocaleKR],MATCH(ItemTable[[#This Row],[Name]],[1]!LocaleTable[Index],0))</f>
        <v>30 골드</v>
      </c>
      <c r="L6" s="3">
        <f>INDEX([1]!LocaleTable[LocaleKR],MATCH(ItemTable[[#This Row],[Desc]],[1]!LocaleTable[Index],0))</f>
        <v>0</v>
      </c>
      <c r="M6" s="4"/>
    </row>
    <row r="7" spans="2:13">
      <c r="B7" cm="1">
        <f t="array" ref="B7">_xlfn.IFS(ItemTable[[#This Row],[GradeType]]="Hp",IF(E6=ItemTable[[#This Row],[GradeType]],B6+1,10),
ItemTable[[#This Row],[GradeType]]="Gold",IF(E6=ItemTable[[#This Row],[GradeType]],B6+1,20),
ItemTable[[#This Row],[GradeType]]="Weapon",IF(E6=ItemTable[[#This Row],[GradeType]],B6+1,1000),
ItemTable[[#This Row],[GradeType]]="Normal",IF(E6=ItemTable[[#This Row],[GradeType]],B6+1,2000),
ItemTable[[#This Row],[GradeType]]="Rare",IF(E6=ItemTable[[#This Row],[GradeType]],B6+1,3000),
ItemTable[[#This Row],[GradeType]]="Cursed",IF(E6=ItemTable[[#This Row],[GradeType]],B6+1,4000))</f>
        <v>22</v>
      </c>
      <c r="C7">
        <f>ItemTable[[#This Row],[Index]]+10000</f>
        <v>10022</v>
      </c>
      <c r="D7">
        <f>ItemTable[[#This Row],[Index]]+20000</f>
        <v>20022</v>
      </c>
      <c r="E7" t="s">
        <v>19</v>
      </c>
      <c r="F7">
        <v>45</v>
      </c>
      <c r="G7">
        <f>INDEX([1]!아이템가격[#Data],MATCH(MID(ItemTable[[#Headers],[CostHp]],5,10),[1]!아이템가격[재화],0),MATCH(ItemTable[[#This Row],[GradeType]],[1]!아이템가격[#Headers],0))
*ItemTable[[#This Row],[Value]]</f>
        <v>3</v>
      </c>
      <c r="H7">
        <f>INDEX([1]!아이템가격[#Data],MATCH(MID(ItemTable[[#Headers],[CostGold]],5,10),[1]!아이템가격[재화],0),MATCH(ItemTable[[#This Row],[GradeType]],[1]!아이템가격[#Headers],0))
*ItemTable[[#This Row],[Value]]</f>
        <v>0</v>
      </c>
      <c r="I7" cm="1">
        <f t="array" ref="I7">_xlfn.IFS(OR(ItemTable[[#This Row],[GradeType]]="Hp",ItemTable[[#This Row],[GradeType]]="Gold"),0,
TRUE,5000+ItemTable[[#This Row],[Index]])</f>
        <v>0</v>
      </c>
      <c r="K7" s="3" t="str">
        <f>INDEX([1]!LocaleTable[LocaleKR],MATCH(ItemTable[[#This Row],[Name]],[1]!LocaleTable[Index],0))</f>
        <v>45 골드</v>
      </c>
      <c r="L7" s="3">
        <f>INDEX([1]!LocaleTable[LocaleKR],MATCH(ItemTable[[#This Row],[Desc]],[1]!LocaleTable[Index],0))</f>
        <v>0</v>
      </c>
      <c r="M7" s="4"/>
    </row>
    <row r="8" spans="2:13">
      <c r="B8" cm="1">
        <f t="array" ref="B8">_xlfn.IFS(ItemTable[[#This Row],[GradeType]]="Hp",IF(E7=ItemTable[[#This Row],[GradeType]],B7+1,10),
ItemTable[[#This Row],[GradeType]]="Gold",IF(E7=ItemTable[[#This Row],[GradeType]],B7+1,20),
ItemTable[[#This Row],[GradeType]]="Weapon",IF(E7=ItemTable[[#This Row],[GradeType]],B7+1,1000),
ItemTable[[#This Row],[GradeType]]="Normal",IF(E7=ItemTable[[#This Row],[GradeType]],B7+1,2000),
ItemTable[[#This Row],[GradeType]]="Rare",IF(E7=ItemTable[[#This Row],[GradeType]],B7+1,3000),
ItemTable[[#This Row],[GradeType]]="Cursed",IF(E7=ItemTable[[#This Row],[GradeType]],B7+1,4000))</f>
        <v>23</v>
      </c>
      <c r="C8">
        <f>ItemTable[[#This Row],[Index]]+10000</f>
        <v>10023</v>
      </c>
      <c r="D8">
        <f>ItemTable[[#This Row],[Index]]+20000</f>
        <v>20023</v>
      </c>
      <c r="E8" t="s">
        <v>19</v>
      </c>
      <c r="F8">
        <v>60</v>
      </c>
      <c r="G8">
        <f>INDEX([1]!아이템가격[#Data],MATCH(MID(ItemTable[[#Headers],[CostHp]],5,10),[1]!아이템가격[재화],0),MATCH(ItemTable[[#This Row],[GradeType]],[1]!아이템가격[#Headers],0))
*ItemTable[[#This Row],[Value]]</f>
        <v>4</v>
      </c>
      <c r="H8">
        <f>INDEX([1]!아이템가격[#Data],MATCH(MID(ItemTable[[#Headers],[CostGold]],5,10),[1]!아이템가격[재화],0),MATCH(ItemTable[[#This Row],[GradeType]],[1]!아이템가격[#Headers],0))
*ItemTable[[#This Row],[Value]]</f>
        <v>0</v>
      </c>
      <c r="I8" cm="1">
        <f t="array" ref="I8">_xlfn.IFS(OR(ItemTable[[#This Row],[GradeType]]="Hp",ItemTable[[#This Row],[GradeType]]="Gold"),0,
TRUE,5000+ItemTable[[#This Row],[Index]])</f>
        <v>0</v>
      </c>
      <c r="K8" s="3" t="str">
        <f>INDEX([1]!LocaleTable[LocaleKR],MATCH(ItemTable[[#This Row],[Name]],[1]!LocaleTable[Index],0))</f>
        <v>60 골드</v>
      </c>
      <c r="L8" s="3">
        <f>INDEX([1]!LocaleTable[LocaleKR],MATCH(ItemTable[[#This Row],[Desc]],[1]!LocaleTable[Index],0))</f>
        <v>0</v>
      </c>
      <c r="M8" s="4"/>
    </row>
    <row r="9" spans="2:13">
      <c r="B9" cm="1">
        <f t="array" ref="B9">_xlfn.IFS(ItemTable[[#This Row],[GradeType]]="Hp",IF(E8=ItemTable[[#This Row],[GradeType]],B8+1,10),
ItemTable[[#This Row],[GradeType]]="Gold",IF(E8=ItemTable[[#This Row],[GradeType]],B8+1,20),
ItemTable[[#This Row],[GradeType]]="Weapon",IF(E8=ItemTable[[#This Row],[GradeType]],B8+1,1000),
ItemTable[[#This Row],[GradeType]]="Normal",IF(E8=ItemTable[[#This Row],[GradeType]],B8+1,2000),
ItemTable[[#This Row],[GradeType]]="Rare",IF(E8=ItemTable[[#This Row],[GradeType]],B8+1,3000),
ItemTable[[#This Row],[GradeType]]="Cursed",IF(E8=ItemTable[[#This Row],[GradeType]],B8+1,4000))</f>
        <v>1000</v>
      </c>
      <c r="C9">
        <f>ItemTable[[#This Row],[Index]]+10000</f>
        <v>11000</v>
      </c>
      <c r="D9">
        <f>ItemTable[[#This Row],[Index]]+20000</f>
        <v>21000</v>
      </c>
      <c r="E9" t="s">
        <v>20</v>
      </c>
      <c r="F9">
        <v>1</v>
      </c>
      <c r="G9">
        <f>INDEX([1]!아이템가격[#Data],MATCH(MID(ItemTable[[#Headers],[CostHp]],5,10),[1]!아이템가격[재화],0),MATCH(ItemTable[[#This Row],[GradeType]],[1]!아이템가격[#Headers],0))
*ItemTable[[#This Row],[Value]]</f>
        <v>2</v>
      </c>
      <c r="H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9" cm="1">
        <f t="array" ref="I9">_xlfn.IFS(OR(ItemTable[[#This Row],[GradeType]]="Hp",ItemTable[[#This Row],[GradeType]]="Gold"),0,
TRUE,5000+ItemTable[[#This Row],[Index]])</f>
        <v>6000</v>
      </c>
      <c r="K9" s="3" t="str">
        <f>INDEX([1]!LocaleTable[LocaleKR],MATCH(ItemTable[[#This Row],[Name]],[1]!LocaleTable[Index],0))</f>
        <v>장난감 배트</v>
      </c>
      <c r="L9" s="3" t="str">
        <f>INDEX([1]!LocaleTable[LocaleKR],MATCH(ItemTable[[#This Row],[Desc]],[1]!LocaleTable[Index],0))</f>
        <v>아무 능력이 없지만 이동할 때 뾱뾱 소리가 납니다.</v>
      </c>
      <c r="M9" s="4"/>
    </row>
    <row r="10" spans="2:13">
      <c r="B10" cm="1">
        <f t="array" ref="B10">_xlfn.IFS(ItemTable[[#This Row],[GradeType]]="Hp",IF(E9=ItemTable[[#This Row],[GradeType]],B9+1,10),
ItemTable[[#This Row],[GradeType]]="Gold",IF(E9=ItemTable[[#This Row],[GradeType]],B9+1,20),
ItemTable[[#This Row],[GradeType]]="Weapon",IF(E9=ItemTable[[#This Row],[GradeType]],B9+1,1000),
ItemTable[[#This Row],[GradeType]]="Normal",IF(E9=ItemTable[[#This Row],[GradeType]],B9+1,2000),
ItemTable[[#This Row],[GradeType]]="Rare",IF(E9=ItemTable[[#This Row],[GradeType]],B9+1,3000),
ItemTable[[#This Row],[GradeType]]="Cursed",IF(E9=ItemTable[[#This Row],[GradeType]],B9+1,4000))</f>
        <v>1001</v>
      </c>
      <c r="C10">
        <f>ItemTable[[#This Row],[Index]]+10000</f>
        <v>11001</v>
      </c>
      <c r="D10">
        <f>ItemTable[[#This Row],[Index]]+20000</f>
        <v>21001</v>
      </c>
      <c r="E10" t="s">
        <v>20</v>
      </c>
      <c r="F10">
        <v>1</v>
      </c>
      <c r="G10">
        <f>INDEX([1]!아이템가격[#Data],MATCH(MID(ItemTable[[#Headers],[CostHp]],5,10),[1]!아이템가격[재화],0),MATCH(ItemTable[[#This Row],[GradeType]],[1]!아이템가격[#Headers],0))
*ItemTable[[#This Row],[Value]]</f>
        <v>2</v>
      </c>
      <c r="H1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10" cm="1">
        <f t="array" ref="I10">_xlfn.IFS(OR(ItemTable[[#This Row],[GradeType]]="Hp",ItemTable[[#This Row],[GradeType]]="Gold"),0,
TRUE,5000+ItemTable[[#This Row],[Index]])</f>
        <v>6001</v>
      </c>
      <c r="K10" s="3" t="str">
        <f>INDEX([1]!LocaleTable[LocaleKR],MATCH(ItemTable[[#This Row],[Name]],[1]!LocaleTable[Index],0))</f>
        <v>무지개빛 총공격</v>
      </c>
      <c r="L10" s="3" t="str">
        <f>INDEX([1]!LocaleTable[LocaleKR],MATCH(ItemTable[[#This Row],[Desc]],[1]!LocaleTable[Index],0))</f>
        <v>냥냥냥. 모든 탄환이 적을 관통합니다.</v>
      </c>
      <c r="M10" s="4" t="s">
        <v>21</v>
      </c>
    </row>
    <row r="11" spans="2:13">
      <c r="B11" cm="1">
        <f t="array" ref="B11">_xlfn.IFS(ItemTable[[#This Row],[GradeType]]="Hp",IF(E10=ItemTable[[#This Row],[GradeType]],B10+1,10),
ItemTable[[#This Row],[GradeType]]="Gold",IF(E10=ItemTable[[#This Row],[GradeType]],B10+1,20),
ItemTable[[#This Row],[GradeType]]="Weapon",IF(E10=ItemTable[[#This Row],[GradeType]],B10+1,1000),
ItemTable[[#This Row],[GradeType]]="Normal",IF(E10=ItemTable[[#This Row],[GradeType]],B10+1,2000),
ItemTable[[#This Row],[GradeType]]="Rare",IF(E10=ItemTable[[#This Row],[GradeType]],B10+1,3000),
ItemTable[[#This Row],[GradeType]]="Cursed",IF(E10=ItemTable[[#This Row],[GradeType]],B10+1,4000))</f>
        <v>1002</v>
      </c>
      <c r="C11">
        <f>ItemTable[[#This Row],[Index]]+10000</f>
        <v>11002</v>
      </c>
      <c r="D11">
        <f>ItemTable[[#This Row],[Index]]+20000</f>
        <v>21002</v>
      </c>
      <c r="E11" t="s">
        <v>20</v>
      </c>
      <c r="F11">
        <v>1</v>
      </c>
      <c r="G11">
        <f>INDEX([1]!아이템가격[#Data],MATCH(MID(ItemTable[[#Headers],[CostHp]],5,10),[1]!아이템가격[재화],0),MATCH(ItemTable[[#This Row],[GradeType]],[1]!아이템가격[#Headers],0))
*ItemTable[[#This Row],[Value]]</f>
        <v>2</v>
      </c>
      <c r="H1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11" cm="1">
        <f t="array" ref="I11">_xlfn.IFS(OR(ItemTable[[#This Row],[GradeType]]="Hp",ItemTable[[#This Row],[GradeType]]="Gold"),0,
TRUE,5000+ItemTable[[#This Row],[Index]])</f>
        <v>6002</v>
      </c>
      <c r="K11" s="3" t="str">
        <f>INDEX([1]!LocaleTable[LocaleKR],MATCH(ItemTable[[#This Row],[Name]],[1]!LocaleTable[Index],0))</f>
        <v>트럼펫</v>
      </c>
      <c r="L11" s="3" t="str">
        <f>INDEX([1]!LocaleTable[LocaleKR],MATCH(ItemTable[[#This Row],[Desc]],[1]!LocaleTable[Index],0))</f>
        <v>트럼펫 소리가 납니다. 공격력이 20%증가합니다.</v>
      </c>
      <c r="M11" s="4"/>
    </row>
    <row r="12" spans="2:13">
      <c r="B12" cm="1">
        <f t="array" ref="B12">_xlfn.IFS(ItemTable[[#This Row],[GradeType]]="Hp",IF(E11=ItemTable[[#This Row],[GradeType]],B11+1,10),
ItemTable[[#This Row],[GradeType]]="Gold",IF(E11=ItemTable[[#This Row],[GradeType]],B11+1,20),
ItemTable[[#This Row],[GradeType]]="Weapon",IF(E11=ItemTable[[#This Row],[GradeType]],B11+1,1000),
ItemTable[[#This Row],[GradeType]]="Normal",IF(E11=ItemTable[[#This Row],[GradeType]],B11+1,2000),
ItemTable[[#This Row],[GradeType]]="Rare",IF(E11=ItemTable[[#This Row],[GradeType]],B11+1,3000),
ItemTable[[#This Row],[GradeType]]="Cursed",IF(E11=ItemTable[[#This Row],[GradeType]],B11+1,4000))</f>
        <v>2000</v>
      </c>
      <c r="C12">
        <f>ItemTable[[#This Row],[Index]]+10000</f>
        <v>12000</v>
      </c>
      <c r="D12">
        <f>ItemTable[[#This Row],[Index]]+20000</f>
        <v>22000</v>
      </c>
      <c r="E12" t="s">
        <v>22</v>
      </c>
      <c r="F12">
        <v>1</v>
      </c>
      <c r="G12">
        <f>INDEX([1]!아이템가격[#Data],MATCH(MID(ItemTable[[#Headers],[CostHp]],5,10),[1]!아이템가격[재화],0),MATCH(ItemTable[[#This Row],[GradeType]],[1]!아이템가격[#Headers],0))
*ItemTable[[#This Row],[Value]]</f>
        <v>1</v>
      </c>
      <c r="H12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2" cm="1">
        <f t="array" ref="I12">_xlfn.IFS(OR(ItemTable[[#This Row],[GradeType]]="Hp",ItemTable[[#This Row],[GradeType]]="Gold"),0,
TRUE,5000+ItemTable[[#This Row],[Index]])</f>
        <v>7000</v>
      </c>
      <c r="K12" s="3" t="str">
        <f>INDEX([1]!LocaleTable[LocaleKR],MATCH(ItemTable[[#This Row],[Name]],[1]!LocaleTable[Index],0))</f>
        <v>신성한 종</v>
      </c>
      <c r="L12" s="3" t="str">
        <f>INDEX([1]!LocaleTable[LocaleKR],MATCH(ItemTable[[#This Row],[Desc]],[1]!LocaleTable[Index],0))</f>
        <v>이동속도가 조금 빨라집니다.</v>
      </c>
      <c r="M12" s="4"/>
    </row>
    <row r="13" spans="2:13">
      <c r="B13" cm="1">
        <f t="array" ref="B13">_xlfn.IFS(ItemTable[[#This Row],[GradeType]]="Hp",IF(E12=ItemTable[[#This Row],[GradeType]],B12+1,10),
ItemTable[[#This Row],[GradeType]]="Gold",IF(E12=ItemTable[[#This Row],[GradeType]],B12+1,20),
ItemTable[[#This Row],[GradeType]]="Weapon",IF(E12=ItemTable[[#This Row],[GradeType]],B12+1,1000),
ItemTable[[#This Row],[GradeType]]="Normal",IF(E12=ItemTable[[#This Row],[GradeType]],B12+1,2000),
ItemTable[[#This Row],[GradeType]]="Rare",IF(E12=ItemTable[[#This Row],[GradeType]],B12+1,3000),
ItemTable[[#This Row],[GradeType]]="Cursed",IF(E12=ItemTable[[#This Row],[GradeType]],B12+1,4000))</f>
        <v>2001</v>
      </c>
      <c r="C13">
        <f>ItemTable[[#This Row],[Index]]+10000</f>
        <v>12001</v>
      </c>
      <c r="D13">
        <f>ItemTable[[#This Row],[Index]]+20000</f>
        <v>22001</v>
      </c>
      <c r="E13" t="s">
        <v>22</v>
      </c>
      <c r="F13">
        <v>1</v>
      </c>
      <c r="G13">
        <f>INDEX([1]!아이템가격[#Data],MATCH(MID(ItemTable[[#Headers],[CostHp]],5,10),[1]!아이템가격[재화],0),MATCH(ItemTable[[#This Row],[GradeType]],[1]!아이템가격[#Headers],0))
*ItemTable[[#This Row],[Value]]</f>
        <v>1</v>
      </c>
      <c r="H13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3" cm="1">
        <f t="array" ref="I13">_xlfn.IFS(OR(ItemTable[[#This Row],[GradeType]]="Hp",ItemTable[[#This Row],[GradeType]]="Gold"),0,
TRUE,5000+ItemTable[[#This Row],[Index]])</f>
        <v>7001</v>
      </c>
      <c r="K13" s="3" t="str">
        <f>INDEX([1]!LocaleTable[LocaleKR],MATCH(ItemTable[[#This Row],[Name]],[1]!LocaleTable[Index],0))</f>
        <v>미정1</v>
      </c>
      <c r="L13" s="3" t="str">
        <f>INDEX([1]!LocaleTable[LocaleKR],MATCH(ItemTable[[#This Row],[Desc]],[1]!LocaleTable[Index],0))</f>
        <v>공격 속도 15% 상승</v>
      </c>
      <c r="M13" s="4"/>
    </row>
    <row r="14" spans="2:13">
      <c r="B14" cm="1">
        <f t="array" ref="B14">_xlfn.IFS(ItemTable[[#This Row],[GradeType]]="Hp",IF(E13=ItemTable[[#This Row],[GradeType]],B13+1,10),
ItemTable[[#This Row],[GradeType]]="Gold",IF(E13=ItemTable[[#This Row],[GradeType]],B13+1,20),
ItemTable[[#This Row],[GradeType]]="Weapon",IF(E13=ItemTable[[#This Row],[GradeType]],B13+1,1000),
ItemTable[[#This Row],[GradeType]]="Normal",IF(E13=ItemTable[[#This Row],[GradeType]],B13+1,2000),
ItemTable[[#This Row],[GradeType]]="Rare",IF(E13=ItemTable[[#This Row],[GradeType]],B13+1,3000),
ItemTable[[#This Row],[GradeType]]="Cursed",IF(E13=ItemTable[[#This Row],[GradeType]],B13+1,4000))</f>
        <v>2002</v>
      </c>
      <c r="C14">
        <f>ItemTable[[#This Row],[Index]]+10000</f>
        <v>12002</v>
      </c>
      <c r="D14">
        <f>ItemTable[[#This Row],[Index]]+20000</f>
        <v>22002</v>
      </c>
      <c r="E14" t="s">
        <v>22</v>
      </c>
      <c r="F14">
        <v>1</v>
      </c>
      <c r="G14">
        <f>INDEX([1]!아이템가격[#Data],MATCH(MID(ItemTable[[#Headers],[CostHp]],5,10),[1]!아이템가격[재화],0),MATCH(ItemTable[[#This Row],[GradeType]],[1]!아이템가격[#Headers],0))
*ItemTable[[#This Row],[Value]]</f>
        <v>1</v>
      </c>
      <c r="H14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4" cm="1">
        <f t="array" ref="I14">_xlfn.IFS(OR(ItemTable[[#This Row],[GradeType]]="Hp",ItemTable[[#This Row],[GradeType]]="Gold"),0,
TRUE,5000+ItemTable[[#This Row],[Index]])</f>
        <v>7002</v>
      </c>
      <c r="K14" s="3" t="str">
        <f>INDEX([1]!LocaleTable[LocaleKR],MATCH(ItemTable[[#This Row],[Name]],[1]!LocaleTable[Index],0))</f>
        <v>무언가 담긴병</v>
      </c>
      <c r="L14" s="3" t="str">
        <f>INDEX([1]!LocaleTable[LocaleKR],MATCH(ItemTable[[#This Row],[Desc]],[1]!LocaleTable[Index],0))</f>
        <v>차징 속도 20% 상승</v>
      </c>
      <c r="M14" s="4"/>
    </row>
    <row r="15" spans="2:13">
      <c r="B15" cm="1">
        <f t="array" ref="B15">_xlfn.IFS(ItemTable[[#This Row],[GradeType]]="Hp",IF(E14=ItemTable[[#This Row],[GradeType]],B14+1,10),
ItemTable[[#This Row],[GradeType]]="Gold",IF(E14=ItemTable[[#This Row],[GradeType]],B14+1,20),
ItemTable[[#This Row],[GradeType]]="Weapon",IF(E14=ItemTable[[#This Row],[GradeType]],B14+1,1000),
ItemTable[[#This Row],[GradeType]]="Normal",IF(E14=ItemTable[[#This Row],[GradeType]],B14+1,2000),
ItemTable[[#This Row],[GradeType]]="Rare",IF(E14=ItemTable[[#This Row],[GradeType]],B14+1,3000),
ItemTable[[#This Row],[GradeType]]="Cursed",IF(E14=ItemTable[[#This Row],[GradeType]],B14+1,4000))</f>
        <v>2003</v>
      </c>
      <c r="C15">
        <f>ItemTable[[#This Row],[Index]]+10000</f>
        <v>12003</v>
      </c>
      <c r="D15">
        <f>ItemTable[[#This Row],[Index]]+20000</f>
        <v>22003</v>
      </c>
      <c r="E15" t="s">
        <v>22</v>
      </c>
      <c r="F15">
        <v>1</v>
      </c>
      <c r="G15">
        <f>INDEX([1]!아이템가격[#Data],MATCH(MID(ItemTable[[#Headers],[CostHp]],5,10),[1]!아이템가격[재화],0),MATCH(ItemTable[[#This Row],[GradeType]],[1]!아이템가격[#Headers],0))
*ItemTable[[#This Row],[Value]]</f>
        <v>1</v>
      </c>
      <c r="H15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5" cm="1">
        <f t="array" ref="I15">_xlfn.IFS(OR(ItemTable[[#This Row],[GradeType]]="Hp",ItemTable[[#This Row],[GradeType]]="Gold"),0,
TRUE,5000+ItemTable[[#This Row],[Index]])</f>
        <v>7003</v>
      </c>
      <c r="K15" s="3" t="str">
        <f>INDEX([1]!LocaleTable[LocaleKR],MATCH(ItemTable[[#This Row],[Name]],[1]!LocaleTable[Index],0))</f>
        <v>아저씨의 금구슬</v>
      </c>
      <c r="L15" s="3" t="str">
        <f>INDEX([1]!LocaleTable[LocaleKR],MATCH(ItemTable[[#This Row],[Desc]],[1]!LocaleTable[Index],0))</f>
        <v>공 크기가 3 커집니다.</v>
      </c>
      <c r="M15" s="4"/>
    </row>
    <row r="16" spans="2:13">
      <c r="B16" cm="1">
        <f t="array" ref="B16">_xlfn.IFS(ItemTable[[#This Row],[GradeType]]="Hp",IF(E15=ItemTable[[#This Row],[GradeType]],B15+1,10),
ItemTable[[#This Row],[GradeType]]="Gold",IF(E15=ItemTable[[#This Row],[GradeType]],B15+1,20),
ItemTable[[#This Row],[GradeType]]="Weapon",IF(E15=ItemTable[[#This Row],[GradeType]],B15+1,1000),
ItemTable[[#This Row],[GradeType]]="Normal",IF(E15=ItemTable[[#This Row],[GradeType]],B15+1,2000),
ItemTable[[#This Row],[GradeType]]="Rare",IF(E15=ItemTable[[#This Row],[GradeType]],B15+1,3000),
ItemTable[[#This Row],[GradeType]]="Cursed",IF(E15=ItemTable[[#This Row],[GradeType]],B15+1,4000))</f>
        <v>2004</v>
      </c>
      <c r="C16">
        <f>ItemTable[[#This Row],[Index]]+10000</f>
        <v>12004</v>
      </c>
      <c r="D16">
        <f>ItemTable[[#This Row],[Index]]+20000</f>
        <v>22004</v>
      </c>
      <c r="E16" t="s">
        <v>22</v>
      </c>
      <c r="F16">
        <v>1</v>
      </c>
      <c r="G16">
        <f>INDEX([1]!아이템가격[#Data],MATCH(MID(ItemTable[[#Headers],[CostHp]],5,10),[1]!아이템가격[재화],0),MATCH(ItemTable[[#This Row],[GradeType]],[1]!아이템가격[#Headers],0))
*ItemTable[[#This Row],[Value]]</f>
        <v>1</v>
      </c>
      <c r="H16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6" cm="1">
        <f t="array" ref="I16">_xlfn.IFS(OR(ItemTable[[#This Row],[GradeType]]="Hp",ItemTable[[#This Row],[GradeType]]="Gold"),0,
TRUE,5000+ItemTable[[#This Row],[Index]])</f>
        <v>7004</v>
      </c>
      <c r="K16" s="3" t="str">
        <f>INDEX([1]!LocaleTable[LocaleKR],MATCH(ItemTable[[#This Row],[Name]],[1]!LocaleTable[Index],0))</f>
        <v>작은 십자가</v>
      </c>
      <c r="L16" s="3" t="str">
        <f>INDEX([1]!LocaleTable[LocaleKR],MATCH(ItemTable[[#This Row],[Desc]],[1]!LocaleTable[Index],0))</f>
        <v>공격 범위가 2 증가합니다.</v>
      </c>
      <c r="M16" s="4"/>
    </row>
    <row r="17" spans="2:13">
      <c r="B17" cm="1">
        <f t="array" ref="B17">_xlfn.IFS(ItemTable[[#This Row],[GradeType]]="Hp",IF(E16=ItemTable[[#This Row],[GradeType]],B16+1,10),
ItemTable[[#This Row],[GradeType]]="Gold",IF(E16=ItemTable[[#This Row],[GradeType]],B16+1,20),
ItemTable[[#This Row],[GradeType]]="Weapon",IF(E16=ItemTable[[#This Row],[GradeType]],B16+1,1000),
ItemTable[[#This Row],[GradeType]]="Normal",IF(E16=ItemTable[[#This Row],[GradeType]],B16+1,2000),
ItemTable[[#This Row],[GradeType]]="Rare",IF(E16=ItemTable[[#This Row],[GradeType]],B16+1,3000),
ItemTable[[#This Row],[GradeType]]="Cursed",IF(E16=ItemTable[[#This Row],[GradeType]],B16+1,4000))</f>
        <v>2005</v>
      </c>
      <c r="C17">
        <f>ItemTable[[#This Row],[Index]]+10000</f>
        <v>12005</v>
      </c>
      <c r="D17">
        <f>ItemTable[[#This Row],[Index]]+20000</f>
        <v>22005</v>
      </c>
      <c r="E17" t="s">
        <v>22</v>
      </c>
      <c r="F17">
        <v>1</v>
      </c>
      <c r="G17">
        <f>INDEX([1]!아이템가격[#Data],MATCH(MID(ItemTable[[#Headers],[CostHp]],5,10),[1]!아이템가격[재화],0),MATCH(ItemTable[[#This Row],[GradeType]],[1]!아이템가격[#Headers],0))
*ItemTable[[#This Row],[Value]]</f>
        <v>1</v>
      </c>
      <c r="H17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7" cm="1">
        <f t="array" ref="I17">_xlfn.IFS(OR(ItemTable[[#This Row],[GradeType]]="Hp",ItemTable[[#This Row],[GradeType]]="Gold"),0,
TRUE,5000+ItemTable[[#This Row],[Index]])</f>
        <v>7005</v>
      </c>
      <c r="K17" s="3" t="str">
        <f>INDEX([1]!LocaleTable[LocaleKR],MATCH(ItemTable[[#This Row],[Name]],[1]!LocaleTable[Index],0))</f>
        <v>목없는 갑옷</v>
      </c>
      <c r="L17" s="3" t="str">
        <f>INDEX([1]!LocaleTable[LocaleKR],MATCH(ItemTable[[#This Row],[Desc]],[1]!LocaleTable[Index],0))</f>
        <v>[하트]가 1개 증가합니다.</v>
      </c>
      <c r="M17" s="4"/>
    </row>
    <row r="18" spans="2:13">
      <c r="B18" cm="1">
        <f t="array" ref="B18">_xlfn.IFS(ItemTable[[#This Row],[GradeType]]="Hp",IF(E17=ItemTable[[#This Row],[GradeType]],B17+1,10),
ItemTable[[#This Row],[GradeType]]="Gold",IF(E17=ItemTable[[#This Row],[GradeType]],B17+1,20),
ItemTable[[#This Row],[GradeType]]="Weapon",IF(E17=ItemTable[[#This Row],[GradeType]],B17+1,1000),
ItemTable[[#This Row],[GradeType]]="Normal",IF(E17=ItemTable[[#This Row],[GradeType]],B17+1,2000),
ItemTable[[#This Row],[GradeType]]="Rare",IF(E17=ItemTable[[#This Row],[GradeType]],B17+1,3000),
ItemTable[[#This Row],[GradeType]]="Cursed",IF(E17=ItemTable[[#This Row],[GradeType]],B17+1,4000))</f>
        <v>2006</v>
      </c>
      <c r="C18">
        <f>ItemTable[[#This Row],[Index]]+10000</f>
        <v>12006</v>
      </c>
      <c r="D18">
        <f>ItemTable[[#This Row],[Index]]+20000</f>
        <v>22006</v>
      </c>
      <c r="E18" t="s">
        <v>22</v>
      </c>
      <c r="F18">
        <v>1</v>
      </c>
      <c r="G18">
        <f>INDEX([1]!아이템가격[#Data],MATCH(MID(ItemTable[[#Headers],[CostHp]],5,10),[1]!아이템가격[재화],0),MATCH(ItemTable[[#This Row],[GradeType]],[1]!아이템가격[#Headers],0))
*ItemTable[[#This Row],[Value]]</f>
        <v>1</v>
      </c>
      <c r="H18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8" cm="1">
        <f t="array" ref="I18">_xlfn.IFS(OR(ItemTable[[#This Row],[GradeType]]="Hp",ItemTable[[#This Row],[GradeType]]="Gold"),0,
TRUE,5000+ItemTable[[#This Row],[Index]])</f>
        <v>7006</v>
      </c>
      <c r="K18" s="3" t="str">
        <f>INDEX([1]!LocaleTable[LocaleKR],MATCH(ItemTable[[#This Row],[Name]],[1]!LocaleTable[Index],0))</f>
        <v>미정2</v>
      </c>
      <c r="L18" s="3" t="str">
        <f>INDEX([1]!LocaleTable[LocaleKR],MATCH(ItemTable[[#This Row],[Desc]],[1]!LocaleTable[Index],0))</f>
        <v>공 던지기 가능 개수가 1개 증가합니다.</v>
      </c>
      <c r="M18" s="4"/>
    </row>
    <row r="19" spans="2:13">
      <c r="B19" cm="1">
        <f t="array" ref="B19">_xlfn.IFS(ItemTable[[#This Row],[GradeType]]="Hp",IF(E18=ItemTable[[#This Row],[GradeType]],B18+1,10),
ItemTable[[#This Row],[GradeType]]="Gold",IF(E18=ItemTable[[#This Row],[GradeType]],B18+1,20),
ItemTable[[#This Row],[GradeType]]="Weapon",IF(E18=ItemTable[[#This Row],[GradeType]],B18+1,1000),
ItemTable[[#This Row],[GradeType]]="Normal",IF(E18=ItemTable[[#This Row],[GradeType]],B18+1,2000),
ItemTable[[#This Row],[GradeType]]="Rare",IF(E18=ItemTable[[#This Row],[GradeType]],B18+1,3000),
ItemTable[[#This Row],[GradeType]]="Cursed",IF(E18=ItemTable[[#This Row],[GradeType]],B18+1,4000))</f>
        <v>3000</v>
      </c>
      <c r="C19">
        <f>ItemTable[[#This Row],[Index]]+10000</f>
        <v>13000</v>
      </c>
      <c r="D19">
        <f>ItemTable[[#This Row],[Index]]+20000</f>
        <v>23000</v>
      </c>
      <c r="E19" t="s">
        <v>23</v>
      </c>
      <c r="F19">
        <v>1</v>
      </c>
      <c r="G19">
        <f>INDEX([1]!아이템가격[#Data],MATCH(MID(ItemTable[[#Headers],[CostHp]],5,10),[1]!아이템가격[재화],0),MATCH(ItemTable[[#This Row],[GradeType]],[1]!아이템가격[#Headers],0))
*ItemTable[[#This Row],[Value]]</f>
        <v>2</v>
      </c>
      <c r="H1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19" cm="1">
        <f t="array" ref="I19">_xlfn.IFS(OR(ItemTable[[#This Row],[GradeType]]="Hp",ItemTable[[#This Row],[GradeType]]="Gold"),0,
TRUE,5000+ItemTable[[#This Row],[Index]])</f>
        <v>8000</v>
      </c>
      <c r="K19" s="3" t="str">
        <f>INDEX([1]!LocaleTable[LocaleKR],MATCH(ItemTable[[#This Row],[Name]],[1]!LocaleTable[Index],0))</f>
        <v>Dys : 0N Mk2</v>
      </c>
      <c r="L19" s="3" t="str">
        <f>INDEX([1]!LocaleTable[LocaleKR],MATCH(ItemTable[[#This Row],[Desc]],[1]!LocaleTable[Index],0))</f>
        <v>차징중에 공을 끌어당김</v>
      </c>
      <c r="M19" s="4" t="s">
        <v>24</v>
      </c>
    </row>
    <row r="20" spans="2:13">
      <c r="B20" cm="1">
        <f t="array" ref="B20">_xlfn.IFS(ItemTable[[#This Row],[GradeType]]="Hp",IF(E19=ItemTable[[#This Row],[GradeType]],B19+1,10),
ItemTable[[#This Row],[GradeType]]="Gold",IF(E19=ItemTable[[#This Row],[GradeType]],B19+1,20),
ItemTable[[#This Row],[GradeType]]="Weapon",IF(E19=ItemTable[[#This Row],[GradeType]],B19+1,1000),
ItemTable[[#This Row],[GradeType]]="Normal",IF(E19=ItemTable[[#This Row],[GradeType]],B19+1,2000),
ItemTable[[#This Row],[GradeType]]="Rare",IF(E19=ItemTable[[#This Row],[GradeType]],B19+1,3000),
ItemTable[[#This Row],[GradeType]]="Cursed",IF(E19=ItemTable[[#This Row],[GradeType]],B19+1,4000))</f>
        <v>3001</v>
      </c>
      <c r="C20">
        <f>ItemTable[[#This Row],[Index]]+10000</f>
        <v>13001</v>
      </c>
      <c r="D20">
        <f>ItemTable[[#This Row],[Index]]+20000</f>
        <v>23001</v>
      </c>
      <c r="E20" t="s">
        <v>23</v>
      </c>
      <c r="F20">
        <v>1</v>
      </c>
      <c r="G20">
        <f>INDEX([1]!아이템가격[#Data],MATCH(MID(ItemTable[[#Headers],[CostHp]],5,10),[1]!아이템가격[재화],0),MATCH(ItemTable[[#This Row],[GradeType]],[1]!아이템가격[#Headers],0))
*ItemTable[[#This Row],[Value]]</f>
        <v>2</v>
      </c>
      <c r="H2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0" cm="1">
        <f t="array" ref="I20">_xlfn.IFS(OR(ItemTable[[#This Row],[GradeType]]="Hp",ItemTable[[#This Row],[GradeType]]="Gold"),0,
TRUE,5000+ItemTable[[#This Row],[Index]])</f>
        <v>8001</v>
      </c>
      <c r="K20" s="3" t="str">
        <f>INDEX([1]!LocaleTable[LocaleKR],MATCH(ItemTable[[#This Row],[Name]],[1]!LocaleTable[Index],0))</f>
        <v>무해한 불꽃</v>
      </c>
      <c r="L20" s="3" t="str">
        <f>INDEX([1]!LocaleTable[LocaleKR],MATCH(ItemTable[[#This Row],[Desc]],[1]!LocaleTable[Index],0))</f>
        <v>“실례지만 불타고 계십니다” 현재의 이동속도 비례하여 공격속도 증가</v>
      </c>
      <c r="M20" s="4"/>
    </row>
    <row r="21" spans="2:13">
      <c r="B21" cm="1">
        <f t="array" ref="B21">_xlfn.IFS(ItemTable[[#This Row],[GradeType]]="Hp",IF(E20=ItemTable[[#This Row],[GradeType]],B20+1,10),
ItemTable[[#This Row],[GradeType]]="Gold",IF(E20=ItemTable[[#This Row],[GradeType]],B20+1,20),
ItemTable[[#This Row],[GradeType]]="Weapon",IF(E20=ItemTable[[#This Row],[GradeType]],B20+1,1000),
ItemTable[[#This Row],[GradeType]]="Normal",IF(E20=ItemTable[[#This Row],[GradeType]],B20+1,2000),
ItemTable[[#This Row],[GradeType]]="Rare",IF(E20=ItemTable[[#This Row],[GradeType]],B20+1,3000),
ItemTable[[#This Row],[GradeType]]="Cursed",IF(E20=ItemTable[[#This Row],[GradeType]],B20+1,4000))</f>
        <v>3002</v>
      </c>
      <c r="C21">
        <f>ItemTable[[#This Row],[Index]]+10000</f>
        <v>13002</v>
      </c>
      <c r="D21">
        <f>ItemTable[[#This Row],[Index]]+20000</f>
        <v>23002</v>
      </c>
      <c r="E21" t="s">
        <v>23</v>
      </c>
      <c r="F21">
        <v>1</v>
      </c>
      <c r="G21">
        <f>INDEX([1]!아이템가격[#Data],MATCH(MID(ItemTable[[#Headers],[CostHp]],5,10),[1]!아이템가격[재화],0),MATCH(ItemTable[[#This Row],[GradeType]],[1]!아이템가격[#Headers],0))
*ItemTable[[#This Row],[Value]]</f>
        <v>2</v>
      </c>
      <c r="H2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1" cm="1">
        <f t="array" ref="I21">_xlfn.IFS(OR(ItemTable[[#This Row],[GradeType]]="Hp",ItemTable[[#This Row],[GradeType]]="Gold"),0,
TRUE,5000+ItemTable[[#This Row],[Index]])</f>
        <v>8002</v>
      </c>
      <c r="K21" s="3" t="str">
        <f>INDEX([1]!LocaleTable[LocaleKR],MATCH(ItemTable[[#This Row],[Name]],[1]!LocaleTable[Index],0))</f>
        <v>롱기누스</v>
      </c>
      <c r="L21" s="3" t="str">
        <f>INDEX([1]!LocaleTable[LocaleKR],MATCH(ItemTable[[#This Row],[Desc]],[1]!LocaleTable[Index],0))</f>
        <v>[배트]로 쳐낸 공이 적을 관통합니다.</v>
      </c>
      <c r="M21" s="4"/>
    </row>
    <row r="22" spans="2:13">
      <c r="B22" cm="1">
        <f t="array" ref="B22">_xlfn.IFS(ItemTable[[#This Row],[GradeType]]="Hp",IF(E21=ItemTable[[#This Row],[GradeType]],B21+1,10),
ItemTable[[#This Row],[GradeType]]="Gold",IF(E21=ItemTable[[#This Row],[GradeType]],B21+1,20),
ItemTable[[#This Row],[GradeType]]="Weapon",IF(E21=ItemTable[[#This Row],[GradeType]],B21+1,1000),
ItemTable[[#This Row],[GradeType]]="Normal",IF(E21=ItemTable[[#This Row],[GradeType]],B21+1,2000),
ItemTable[[#This Row],[GradeType]]="Rare",IF(E21=ItemTable[[#This Row],[GradeType]],B21+1,3000),
ItemTable[[#This Row],[GradeType]]="Cursed",IF(E21=ItemTable[[#This Row],[GradeType]],B21+1,4000))</f>
        <v>3003</v>
      </c>
      <c r="C22">
        <f>ItemTable[[#This Row],[Index]]+10000</f>
        <v>13003</v>
      </c>
      <c r="D22">
        <f>ItemTable[[#This Row],[Index]]+20000</f>
        <v>23003</v>
      </c>
      <c r="E22" t="s">
        <v>23</v>
      </c>
      <c r="F22">
        <v>1</v>
      </c>
      <c r="G22">
        <f>INDEX([1]!아이템가격[#Data],MATCH(MID(ItemTable[[#Headers],[CostHp]],5,10),[1]!아이템가격[재화],0),MATCH(ItemTable[[#This Row],[GradeType]],[1]!아이템가격[#Headers],0))
*ItemTable[[#This Row],[Value]]</f>
        <v>2</v>
      </c>
      <c r="H22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2" cm="1">
        <f t="array" ref="I22">_xlfn.IFS(OR(ItemTable[[#This Row],[GradeType]]="Hp",ItemTable[[#This Row],[GradeType]]="Gold"),0,
TRUE,5000+ItemTable[[#This Row],[Index]])</f>
        <v>8003</v>
      </c>
      <c r="K22" s="3" t="str">
        <f>INDEX([1]!LocaleTable[LocaleKR],MATCH(ItemTable[[#This Row],[Name]],[1]!LocaleTable[Index],0))</f>
        <v>석가면</v>
      </c>
      <c r="L22" s="3" t="str">
        <f>INDEX([1]!LocaleTable[LocaleKR],MATCH(ItemTable[[#This Row],[Desc]],[1]!LocaleTable[Index],0))</f>
        <v>[하트]가 1개 증가합니다. 이동속도, 공격속도가 10% 빨라집니다.</v>
      </c>
      <c r="M22" s="4" t="s">
        <v>25</v>
      </c>
    </row>
    <row r="23" spans="2:13">
      <c r="B23" cm="1">
        <f t="array" ref="B23">_xlfn.IFS(ItemTable[[#This Row],[GradeType]]="Hp",IF(E22=ItemTable[[#This Row],[GradeType]],B22+1,10),
ItemTable[[#This Row],[GradeType]]="Gold",IF(E22=ItemTable[[#This Row],[GradeType]],B22+1,20),
ItemTable[[#This Row],[GradeType]]="Weapon",IF(E22=ItemTable[[#This Row],[GradeType]],B22+1,1000),
ItemTable[[#This Row],[GradeType]]="Normal",IF(E22=ItemTable[[#This Row],[GradeType]],B22+1,2000),
ItemTable[[#This Row],[GradeType]]="Rare",IF(E22=ItemTable[[#This Row],[GradeType]],B22+1,3000),
ItemTable[[#This Row],[GradeType]]="Cursed",IF(E22=ItemTable[[#This Row],[GradeType]],B22+1,4000))</f>
        <v>3004</v>
      </c>
      <c r="C23">
        <f>ItemTable[[#This Row],[Index]]+10000</f>
        <v>13004</v>
      </c>
      <c r="D23">
        <f>ItemTable[[#This Row],[Index]]+20000</f>
        <v>23004</v>
      </c>
      <c r="E23" t="s">
        <v>23</v>
      </c>
      <c r="F23">
        <v>1</v>
      </c>
      <c r="G23">
        <f>INDEX([1]!아이템가격[#Data],MATCH(MID(ItemTable[[#Headers],[CostHp]],5,10),[1]!아이템가격[재화],0),MATCH(ItemTable[[#This Row],[GradeType]],[1]!아이템가격[#Headers],0))
*ItemTable[[#This Row],[Value]]</f>
        <v>2</v>
      </c>
      <c r="H23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3" cm="1">
        <f t="array" ref="I23">_xlfn.IFS(OR(ItemTable[[#This Row],[GradeType]]="Hp",ItemTable[[#This Row],[GradeType]]="Gold"),0,
TRUE,5000+ItemTable[[#This Row],[Index]])</f>
        <v>8004</v>
      </c>
      <c r="K23" s="3" t="str">
        <f>INDEX([1]!LocaleTable[LocaleKR],MATCH(ItemTable[[#This Row],[Name]],[1]!LocaleTable[Index],0))</f>
        <v>거인의 주먹</v>
      </c>
      <c r="L23" s="3" t="str">
        <f>INDEX([1]!LocaleTable[LocaleKR],MATCH(ItemTable[[#This Row],[Desc]],[1]!LocaleTable[Index],0))</f>
        <v>최대 [하트] 1개 당 5% 만큼 피해량이 증가합니다.</v>
      </c>
      <c r="M23" s="4"/>
    </row>
    <row r="24" spans="2:13">
      <c r="B24" cm="1">
        <f t="array" ref="B24">_xlfn.IFS(ItemTable[[#This Row],[GradeType]]="Hp",IF(E23=ItemTable[[#This Row],[GradeType]],B23+1,10),
ItemTable[[#This Row],[GradeType]]="Gold",IF(E23=ItemTable[[#This Row],[GradeType]],B23+1,20),
ItemTable[[#This Row],[GradeType]]="Weapon",IF(E23=ItemTable[[#This Row],[GradeType]],B23+1,1000),
ItemTable[[#This Row],[GradeType]]="Normal",IF(E23=ItemTable[[#This Row],[GradeType]],B23+1,2000),
ItemTable[[#This Row],[GradeType]]="Rare",IF(E23=ItemTable[[#This Row],[GradeType]],B23+1,3000),
ItemTable[[#This Row],[GradeType]]="Cursed",IF(E23=ItemTable[[#This Row],[GradeType]],B23+1,4000))</f>
        <v>3005</v>
      </c>
      <c r="C24">
        <f>ItemTable[[#This Row],[Index]]+10000</f>
        <v>13005</v>
      </c>
      <c r="D24">
        <f>ItemTable[[#This Row],[Index]]+20000</f>
        <v>23005</v>
      </c>
      <c r="E24" t="s">
        <v>23</v>
      </c>
      <c r="F24">
        <v>1</v>
      </c>
      <c r="G24">
        <f>INDEX([1]!아이템가격[#Data],MATCH(MID(ItemTable[[#Headers],[CostHp]],5,10),[1]!아이템가격[재화],0),MATCH(ItemTable[[#This Row],[GradeType]],[1]!아이템가격[#Headers],0))
*ItemTable[[#This Row],[Value]]</f>
        <v>2</v>
      </c>
      <c r="H24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4" cm="1">
        <f t="array" ref="I24">_xlfn.IFS(OR(ItemTable[[#This Row],[GradeType]]="Hp",ItemTable[[#This Row],[GradeType]]="Gold"),0,
TRUE,5000+ItemTable[[#This Row],[Index]])</f>
        <v>8005</v>
      </c>
      <c r="K24" s="3" t="str">
        <f>INDEX([1]!LocaleTable[LocaleKR],MATCH(ItemTable[[#This Row],[Name]],[1]!LocaleTable[Index],0))</f>
        <v>황금왕의 갑옷</v>
      </c>
      <c r="L24" s="3" t="str">
        <f>INDEX([1]!LocaleTable[LocaleKR],MATCH(ItemTable[[#This Row],[Desc]],[1]!LocaleTable[Index],0))</f>
        <v>골드를 20%씩 더 획득합니다.</v>
      </c>
      <c r="M24" s="4" t="s">
        <v>26</v>
      </c>
    </row>
    <row r="25" spans="2:13">
      <c r="B25" cm="1">
        <f t="array" ref="B25">_xlfn.IFS(ItemTable[[#This Row],[GradeType]]="Hp",IF(E24=ItemTable[[#This Row],[GradeType]],B24+1,10),
ItemTable[[#This Row],[GradeType]]="Gold",IF(E24=ItemTable[[#This Row],[GradeType]],B24+1,20),
ItemTable[[#This Row],[GradeType]]="Weapon",IF(E24=ItemTable[[#This Row],[GradeType]],B24+1,1000),
ItemTable[[#This Row],[GradeType]]="Normal",IF(E24=ItemTable[[#This Row],[GradeType]],B24+1,2000),
ItemTable[[#This Row],[GradeType]]="Rare",IF(E24=ItemTable[[#This Row],[GradeType]],B24+1,3000),
ItemTable[[#This Row],[GradeType]]="Cursed",IF(E24=ItemTable[[#This Row],[GradeType]],B24+1,4000))</f>
        <v>3006</v>
      </c>
      <c r="C25">
        <f>ItemTable[[#This Row],[Index]]+10000</f>
        <v>13006</v>
      </c>
      <c r="D25">
        <f>ItemTable[[#This Row],[Index]]+20000</f>
        <v>23006</v>
      </c>
      <c r="E25" t="s">
        <v>23</v>
      </c>
      <c r="F25">
        <v>1</v>
      </c>
      <c r="G25">
        <f>INDEX([1]!아이템가격[#Data],MATCH(MID(ItemTable[[#Headers],[CostHp]],5,10),[1]!아이템가격[재화],0),MATCH(ItemTable[[#This Row],[GradeType]],[1]!아이템가격[#Headers],0))
*ItemTable[[#This Row],[Value]]</f>
        <v>2</v>
      </c>
      <c r="H25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5" cm="1">
        <f t="array" ref="I25">_xlfn.IFS(OR(ItemTable[[#This Row],[GradeType]]="Hp",ItemTable[[#This Row],[GradeType]]="Gold"),0,
TRUE,5000+ItemTable[[#This Row],[Index]])</f>
        <v>8006</v>
      </c>
      <c r="K25" s="3" t="str">
        <f>INDEX([1]!LocaleTable[LocaleKR],MATCH(ItemTable[[#This Row],[Name]],[1]!LocaleTable[Index],0))</f>
        <v>복사기</v>
      </c>
      <c r="L25" s="3" t="str">
        <f>INDEX([1]!LocaleTable[LocaleKR],MATCH(ItemTable[[#This Row],[Desc]],[1]!LocaleTable[Index],0))</f>
        <v>“공이 복사가 된다고” 공 던지기 개수가 2개 증가합니다.</v>
      </c>
      <c r="M25" s="4"/>
    </row>
    <row r="26" spans="2:13">
      <c r="B26" cm="1">
        <f t="array" ref="B26">_xlfn.IFS(ItemTable[[#This Row],[GradeType]]="Hp",IF(E25=ItemTable[[#This Row],[GradeType]],B25+1,10),
ItemTable[[#This Row],[GradeType]]="Gold",IF(E25=ItemTable[[#This Row],[GradeType]],B25+1,20),
ItemTable[[#This Row],[GradeType]]="Weapon",IF(E25=ItemTable[[#This Row],[GradeType]],B25+1,1000),
ItemTable[[#This Row],[GradeType]]="Normal",IF(E25=ItemTable[[#This Row],[GradeType]],B25+1,2000),
ItemTable[[#This Row],[GradeType]]="Rare",IF(E25=ItemTable[[#This Row],[GradeType]],B25+1,3000),
ItemTable[[#This Row],[GradeType]]="Cursed",IF(E25=ItemTable[[#This Row],[GradeType]],B25+1,4000))</f>
        <v>3007</v>
      </c>
      <c r="C26">
        <f>ItemTable[[#This Row],[Index]]+10000</f>
        <v>13007</v>
      </c>
      <c r="D26">
        <f>ItemTable[[#This Row],[Index]]+20000</f>
        <v>23007</v>
      </c>
      <c r="E26" t="s">
        <v>23</v>
      </c>
      <c r="F26">
        <v>1</v>
      </c>
      <c r="G26">
        <f>INDEX([1]!아이템가격[#Data],MATCH(MID(ItemTable[[#Headers],[CostHp]],5,10),[1]!아이템가격[재화],0),MATCH(ItemTable[[#This Row],[GradeType]],[1]!아이템가격[#Headers],0))
*ItemTable[[#This Row],[Value]]</f>
        <v>2</v>
      </c>
      <c r="H26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6" cm="1">
        <f t="array" ref="I26">_xlfn.IFS(OR(ItemTable[[#This Row],[GradeType]]="Hp",ItemTable[[#This Row],[GradeType]]="Gold"),0,
TRUE,5000+ItemTable[[#This Row],[Index]])</f>
        <v>8007</v>
      </c>
      <c r="K26" s="3" t="str">
        <f>INDEX([1]!LocaleTable[LocaleKR],MATCH(ItemTable[[#This Row],[Name]],[1]!LocaleTable[Index],0))</f>
        <v>어른의 카드</v>
      </c>
      <c r="L26" s="3" t="str">
        <f>INDEX([1]!LocaleTable[LocaleKR],MATCH(ItemTable[[#This Row],[Desc]],[1]!LocaleTable[Index],0))</f>
        <v>소지중인 골드의 1%만큼 데미지 상승</v>
      </c>
      <c r="M26" s="4" t="s">
        <v>27</v>
      </c>
    </row>
    <row r="27" spans="2:13">
      <c r="B27" cm="1">
        <f t="array" ref="B27">_xlfn.IFS(ItemTable[[#This Row],[GradeType]]="Hp",IF(E26=ItemTable[[#This Row],[GradeType]],B26+1,10),
ItemTable[[#This Row],[GradeType]]="Gold",IF(E26=ItemTable[[#This Row],[GradeType]],B26+1,20),
ItemTable[[#This Row],[GradeType]]="Weapon",IF(E26=ItemTable[[#This Row],[GradeType]],B26+1,1000),
ItemTable[[#This Row],[GradeType]]="Normal",IF(E26=ItemTable[[#This Row],[GradeType]],B26+1,2000),
ItemTable[[#This Row],[GradeType]]="Rare",IF(E26=ItemTable[[#This Row],[GradeType]],B26+1,3000),
ItemTable[[#This Row],[GradeType]]="Cursed",IF(E26=ItemTable[[#This Row],[GradeType]],B26+1,4000))</f>
        <v>3008</v>
      </c>
      <c r="C27">
        <f>ItemTable[[#This Row],[Index]]+10000</f>
        <v>13008</v>
      </c>
      <c r="D27">
        <f>ItemTable[[#This Row],[Index]]+20000</f>
        <v>23008</v>
      </c>
      <c r="E27" t="s">
        <v>23</v>
      </c>
      <c r="F27">
        <v>1</v>
      </c>
      <c r="G27">
        <f>INDEX([1]!아이템가격[#Data],MATCH(MID(ItemTable[[#Headers],[CostHp]],5,10),[1]!아이템가격[재화],0),MATCH(ItemTable[[#This Row],[GradeType]],[1]!아이템가격[#Headers],0))
*ItemTable[[#This Row],[Value]]</f>
        <v>2</v>
      </c>
      <c r="H27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7" cm="1">
        <f t="array" ref="I27">_xlfn.IFS(OR(ItemTable[[#This Row],[GradeType]]="Hp",ItemTable[[#This Row],[GradeType]]="Gold"),0,
TRUE,5000+ItemTable[[#This Row],[Index]])</f>
        <v>8008</v>
      </c>
      <c r="K27" s="3" t="str">
        <f>INDEX([1]!LocaleTable[LocaleKR],MATCH(ItemTable[[#This Row],[Name]],[1]!LocaleTable[Index],0))</f>
        <v>회광반조</v>
      </c>
      <c r="L27" s="3" t="str">
        <f>INDEX([1]!LocaleTable[LocaleKR],MATCH(ItemTable[[#This Row],[Desc]],[1]!LocaleTable[Index],0))</f>
        <v>빈 하트 1개당 피해량 5% 상승</v>
      </c>
      <c r="M27" s="4"/>
    </row>
    <row r="28" spans="2:13">
      <c r="B28" cm="1">
        <f t="array" ref="B28">_xlfn.IFS(ItemTable[[#This Row],[GradeType]]="Hp",IF(E27=ItemTable[[#This Row],[GradeType]],B27+1,10),
ItemTable[[#This Row],[GradeType]]="Gold",IF(E27=ItemTable[[#This Row],[GradeType]],B27+1,20),
ItemTable[[#This Row],[GradeType]]="Weapon",IF(E27=ItemTable[[#This Row],[GradeType]],B27+1,1000),
ItemTable[[#This Row],[GradeType]]="Normal",IF(E27=ItemTable[[#This Row],[GradeType]],B27+1,2000),
ItemTable[[#This Row],[GradeType]]="Rare",IF(E27=ItemTable[[#This Row],[GradeType]],B27+1,3000),
ItemTable[[#This Row],[GradeType]]="Cursed",IF(E27=ItemTable[[#This Row],[GradeType]],B27+1,4000))</f>
        <v>3009</v>
      </c>
      <c r="C28">
        <f>ItemTable[[#This Row],[Index]]+10000</f>
        <v>13009</v>
      </c>
      <c r="D28">
        <f>ItemTable[[#This Row],[Index]]+20000</f>
        <v>23009</v>
      </c>
      <c r="E28" t="s">
        <v>23</v>
      </c>
      <c r="F28">
        <v>1</v>
      </c>
      <c r="G28">
        <f>INDEX([1]!아이템가격[#Data],MATCH(MID(ItemTable[[#Headers],[CostHp]],5,10),[1]!아이템가격[재화],0),MATCH(ItemTable[[#This Row],[GradeType]],[1]!아이템가격[#Headers],0))
*ItemTable[[#This Row],[Value]]</f>
        <v>2</v>
      </c>
      <c r="H28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8" cm="1">
        <f t="array" ref="I28">_xlfn.IFS(OR(ItemTable[[#This Row],[GradeType]]="Hp",ItemTable[[#This Row],[GradeType]]="Gold"),0,
TRUE,5000+ItemTable[[#This Row],[Index]])</f>
        <v>8009</v>
      </c>
      <c r="K28" s="3" t="str">
        <f>INDEX([1]!LocaleTable[LocaleKR],MATCH(ItemTable[[#This Row],[Name]],[1]!LocaleTable[Index],0))</f>
        <v>이카루스의 날개</v>
      </c>
      <c r="L28" s="3" t="str">
        <f>INDEX([1]!LocaleTable[LocaleKR],MATCH(ItemTable[[#This Row],[Desc]],[1]!LocaleTable[Index],0))</f>
        <v>RowCollider을 무시하고 이동함.</v>
      </c>
      <c r="M28" s="4"/>
    </row>
    <row r="29" spans="2:13">
      <c r="B29" cm="1">
        <f t="array" ref="B29">_xlfn.IFS(ItemTable[[#This Row],[GradeType]]="Hp",IF(E28=ItemTable[[#This Row],[GradeType]],B28+1,10),
ItemTable[[#This Row],[GradeType]]="Gold",IF(E28=ItemTable[[#This Row],[GradeType]],B28+1,20),
ItemTable[[#This Row],[GradeType]]="Weapon",IF(E28=ItemTable[[#This Row],[GradeType]],B28+1,1000),
ItemTable[[#This Row],[GradeType]]="Normal",IF(E28=ItemTable[[#This Row],[GradeType]],B28+1,2000),
ItemTable[[#This Row],[GradeType]]="Rare",IF(E28=ItemTable[[#This Row],[GradeType]],B28+1,3000),
ItemTable[[#This Row],[GradeType]]="Cursed",IF(E28=ItemTable[[#This Row],[GradeType]],B28+1,4000))</f>
        <v>3010</v>
      </c>
      <c r="C29">
        <f>ItemTable[[#This Row],[Index]]+10000</f>
        <v>13010</v>
      </c>
      <c r="D29">
        <f>ItemTable[[#This Row],[Index]]+20000</f>
        <v>23010</v>
      </c>
      <c r="E29" t="s">
        <v>23</v>
      </c>
      <c r="F29">
        <v>1</v>
      </c>
      <c r="G29">
        <f>INDEX([1]!아이템가격[#Data],MATCH(MID(ItemTable[[#Headers],[CostHp]],5,10),[1]!아이템가격[재화],0),MATCH(ItemTable[[#This Row],[GradeType]],[1]!아이템가격[#Headers],0))
*ItemTable[[#This Row],[Value]]</f>
        <v>2</v>
      </c>
      <c r="H2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9" cm="1">
        <f t="array" ref="I29">_xlfn.IFS(OR(ItemTable[[#This Row],[GradeType]]="Hp",ItemTable[[#This Row],[GradeType]]="Gold"),0,
TRUE,5000+ItemTable[[#This Row],[Index]])</f>
        <v>8010</v>
      </c>
      <c r="K29" s="3" t="str">
        <f>INDEX([1]!LocaleTable[LocaleKR],MATCH(ItemTable[[#This Row],[Name]],[1]!LocaleTable[Index],0))</f>
        <v>신성한 수류탄</v>
      </c>
      <c r="L29" s="3" t="str">
        <f>INDEX([1]!LocaleTable[LocaleKR],MATCH(ItemTable[[#This Row],[Desc]],[1]!LocaleTable[Index],0))</f>
        <v>피해량이 20% 증가합니다.</v>
      </c>
      <c r="M29" s="4" t="s">
        <v>28</v>
      </c>
    </row>
    <row r="30" spans="2:13">
      <c r="B30" cm="1">
        <f t="array" ref="B30">_xlfn.IFS(ItemTable[[#This Row],[GradeType]]="Hp",IF(E29=ItemTable[[#This Row],[GradeType]],B29+1,10),
ItemTable[[#This Row],[GradeType]]="Gold",IF(E29=ItemTable[[#This Row],[GradeType]],B29+1,20),
ItemTable[[#This Row],[GradeType]]="Weapon",IF(E29=ItemTable[[#This Row],[GradeType]],B29+1,1000),
ItemTable[[#This Row],[GradeType]]="Normal",IF(E29=ItemTable[[#This Row],[GradeType]],B29+1,2000),
ItemTable[[#This Row],[GradeType]]="Rare",IF(E29=ItemTable[[#This Row],[GradeType]],B29+1,3000),
ItemTable[[#This Row],[GradeType]]="Cursed",IF(E29=ItemTable[[#This Row],[GradeType]],B29+1,4000))</f>
        <v>3011</v>
      </c>
      <c r="C30">
        <f>ItemTable[[#This Row],[Index]]+10000</f>
        <v>13011</v>
      </c>
      <c r="D30">
        <f>ItemTable[[#This Row],[Index]]+20000</f>
        <v>23011</v>
      </c>
      <c r="E30" t="s">
        <v>23</v>
      </c>
      <c r="F30">
        <v>1</v>
      </c>
      <c r="G30">
        <f>INDEX([1]!아이템가격[#Data],MATCH(MID(ItemTable[[#Headers],[CostHp]],5,10),[1]!아이템가격[재화],0),MATCH(ItemTable[[#This Row],[GradeType]],[1]!아이템가격[#Headers],0))
*ItemTable[[#This Row],[Value]]</f>
        <v>2</v>
      </c>
      <c r="H3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0" cm="1">
        <f t="array" ref="I30">_xlfn.IFS(OR(ItemTable[[#This Row],[GradeType]]="Hp",ItemTable[[#This Row],[GradeType]]="Gold"),0,
TRUE,5000+ItemTable[[#This Row],[Index]])</f>
        <v>8011</v>
      </c>
      <c r="K30" s="3" t="str">
        <f>INDEX([1]!LocaleTable[LocaleKR],MATCH(ItemTable[[#This Row],[Name]],[1]!LocaleTable[Index],0))</f>
        <v>슈퍼콜드</v>
      </c>
      <c r="L30" s="3" t="str">
        <f>INDEX([1]!LocaleTable[LocaleKR],MATCH(ItemTable[[#This Row],[Desc]],[1]!LocaleTable[Index],0))</f>
        <v>이동하지 않을 때 시간이 멈춤</v>
      </c>
      <c r="M30" s="4" t="s">
        <v>29</v>
      </c>
    </row>
    <row r="31" spans="2:13">
      <c r="B31" cm="1">
        <f t="array" ref="B31">_xlfn.IFS(ItemTable[[#This Row],[GradeType]]="Hp",IF(E30=ItemTable[[#This Row],[GradeType]],B30+1,10),
ItemTable[[#This Row],[GradeType]]="Gold",IF(E30=ItemTable[[#This Row],[GradeType]],B30+1,20),
ItemTable[[#This Row],[GradeType]]="Weapon",IF(E30=ItemTable[[#This Row],[GradeType]],B30+1,1000),
ItemTable[[#This Row],[GradeType]]="Normal",IF(E30=ItemTable[[#This Row],[GradeType]],B30+1,2000),
ItemTable[[#This Row],[GradeType]]="Rare",IF(E30=ItemTable[[#This Row],[GradeType]],B30+1,3000),
ItemTable[[#This Row],[GradeType]]="Cursed",IF(E30=ItemTable[[#This Row],[GradeType]],B30+1,4000))</f>
        <v>3012</v>
      </c>
      <c r="C31">
        <f>ItemTable[[#This Row],[Index]]+10000</f>
        <v>13012</v>
      </c>
      <c r="D31">
        <f>ItemTable[[#This Row],[Index]]+20000</f>
        <v>23012</v>
      </c>
      <c r="E31" t="s">
        <v>23</v>
      </c>
      <c r="F31">
        <v>1</v>
      </c>
      <c r="G31">
        <f>INDEX([1]!아이템가격[#Data],MATCH(MID(ItemTable[[#Headers],[CostHp]],5,10),[1]!아이템가격[재화],0),MATCH(ItemTable[[#This Row],[GradeType]],[1]!아이템가격[#Headers],0))
*ItemTable[[#This Row],[Value]]</f>
        <v>2</v>
      </c>
      <c r="H3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1" cm="1">
        <f t="array" ref="I31">_xlfn.IFS(OR(ItemTable[[#This Row],[GradeType]]="Hp",ItemTable[[#This Row],[GradeType]]="Gold"),0,
TRUE,5000+ItemTable[[#This Row],[Index]])</f>
        <v>8012</v>
      </c>
      <c r="K31" s="3" t="str">
        <f>INDEX([1]!LocaleTable[LocaleKR],MATCH(ItemTable[[#This Row],[Name]],[1]!LocaleTable[Index],0))</f>
        <v>게이볼그</v>
      </c>
      <c r="L31" s="3" t="str">
        <f>INDEX([1]!LocaleTable[LocaleKR],MATCH(ItemTable[[#This Row],[Desc]],[1]!LocaleTable[Index],0))</f>
        <v>공을 칠 때 자동으로 가장 가까운 적을 향해 날라감</v>
      </c>
      <c r="M31" s="4"/>
    </row>
    <row r="32" spans="2:13">
      <c r="B32" cm="1">
        <f t="array" ref="B32">_xlfn.IFS(ItemTable[[#This Row],[GradeType]]="Hp",IF(E31=ItemTable[[#This Row],[GradeType]],B31+1,10),
ItemTable[[#This Row],[GradeType]]="Gold",IF(E31=ItemTable[[#This Row],[GradeType]],B31+1,20),
ItemTable[[#This Row],[GradeType]]="Weapon",IF(E31=ItemTable[[#This Row],[GradeType]],B31+1,1000),
ItemTable[[#This Row],[GradeType]]="Normal",IF(E31=ItemTable[[#This Row],[GradeType]],B31+1,2000),
ItemTable[[#This Row],[GradeType]]="Rare",IF(E31=ItemTable[[#This Row],[GradeType]],B31+1,3000),
ItemTable[[#This Row],[GradeType]]="Cursed",IF(E31=ItemTable[[#This Row],[GradeType]],B31+1,4000))</f>
        <v>4000</v>
      </c>
      <c r="C32">
        <f>ItemTable[[#This Row],[Index]]+10000</f>
        <v>14000</v>
      </c>
      <c r="D32">
        <f>ItemTable[[#This Row],[Index]]+20000</f>
        <v>24000</v>
      </c>
      <c r="E32" t="s">
        <v>30</v>
      </c>
      <c r="F32">
        <v>1</v>
      </c>
      <c r="G32">
        <f>INDEX([1]!아이템가격[#Data],MATCH(MID(ItemTable[[#Headers],[CostHp]],5,10),[1]!아이템가격[재화],0),MATCH(ItemTable[[#This Row],[GradeType]],[1]!아이템가격[#Headers],0))
*ItemTable[[#This Row],[Value]]</f>
        <v>2</v>
      </c>
      <c r="H32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2" cm="1">
        <f t="array" ref="I32">_xlfn.IFS(OR(ItemTable[[#This Row],[GradeType]]="Hp",ItemTable[[#This Row],[GradeType]]="Gold"),0,
TRUE,5000+ItemTable[[#This Row],[Index]])</f>
        <v>9000</v>
      </c>
      <c r="K32" s="3" t="str">
        <f>INDEX([1]!LocaleTable[LocaleKR],MATCH(ItemTable[[#This Row],[Name]],[1]!LocaleTable[Index],0))</f>
        <v>불길한 깃발</v>
      </c>
      <c r="L32" s="3" t="str">
        <f>INDEX([1]!LocaleTable[LocaleKR],MATCH(ItemTable[[#This Row],[Desc]],[1]!LocaleTable[Index],0))</f>
        <v>이동속도가 30% 감소합니다. 차징 속도가 40% 빨라집니다.</v>
      </c>
      <c r="M32" s="4"/>
    </row>
    <row r="33" spans="2:13">
      <c r="B33" cm="1">
        <f t="array" ref="B33">_xlfn.IFS(ItemTable[[#This Row],[GradeType]]="Hp",IF(E32=ItemTable[[#This Row],[GradeType]],B32+1,10),
ItemTable[[#This Row],[GradeType]]="Gold",IF(E32=ItemTable[[#This Row],[GradeType]],B32+1,20),
ItemTable[[#This Row],[GradeType]]="Weapon",IF(E32=ItemTable[[#This Row],[GradeType]],B32+1,1000),
ItemTable[[#This Row],[GradeType]]="Normal",IF(E32=ItemTable[[#This Row],[GradeType]],B32+1,2000),
ItemTable[[#This Row],[GradeType]]="Rare",IF(E32=ItemTable[[#This Row],[GradeType]],B32+1,3000),
ItemTable[[#This Row],[GradeType]]="Cursed",IF(E32=ItemTable[[#This Row],[GradeType]],B32+1,4000))</f>
        <v>4001</v>
      </c>
      <c r="C33">
        <f>ItemTable[[#This Row],[Index]]+10000</f>
        <v>14001</v>
      </c>
      <c r="D33">
        <f>ItemTable[[#This Row],[Index]]+20000</f>
        <v>24001</v>
      </c>
      <c r="E33" t="s">
        <v>30</v>
      </c>
      <c r="F33">
        <v>1</v>
      </c>
      <c r="G33">
        <f>INDEX([1]!아이템가격[#Data],MATCH(MID(ItemTable[[#Headers],[CostHp]],5,10),[1]!아이템가격[재화],0),MATCH(ItemTable[[#This Row],[GradeType]],[1]!아이템가격[#Headers],0))
*ItemTable[[#This Row],[Value]]</f>
        <v>2</v>
      </c>
      <c r="H33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3" cm="1">
        <f t="array" ref="I33">_xlfn.IFS(OR(ItemTable[[#This Row],[GradeType]]="Hp",ItemTable[[#This Row],[GradeType]]="Gold"),0,
TRUE,5000+ItemTable[[#This Row],[Index]])</f>
        <v>9001</v>
      </c>
      <c r="K33" s="3" t="str">
        <f>INDEX([1]!LocaleTable[LocaleKR],MATCH(ItemTable[[#This Row],[Name]],[1]!LocaleTable[Index],0))</f>
        <v>빗바랜 천가죽</v>
      </c>
      <c r="L33" s="3" t="str">
        <f>INDEX([1]!LocaleTable[LocaleKR],MATCH(ItemTable[[#This Row],[Desc]],[1]!LocaleTable[Index],0))</f>
        <v>이동속도가 20% 감소합니다. 피해량이 20% 감소합니다.</v>
      </c>
      <c r="M33" s="4"/>
    </row>
    <row r="34" spans="2:13">
      <c r="B34" cm="1">
        <f t="array" ref="B34">_xlfn.IFS(ItemTable[[#This Row],[GradeType]]="Hp",IF(E33=ItemTable[[#This Row],[GradeType]],B33+1,10),
ItemTable[[#This Row],[GradeType]]="Gold",IF(E33=ItemTable[[#This Row],[GradeType]],B33+1,20),
ItemTable[[#This Row],[GradeType]]="Weapon",IF(E33=ItemTable[[#This Row],[GradeType]],B33+1,1000),
ItemTable[[#This Row],[GradeType]]="Normal",IF(E33=ItemTable[[#This Row],[GradeType]],B33+1,2000),
ItemTable[[#This Row],[GradeType]]="Rare",IF(E33=ItemTable[[#This Row],[GradeType]],B33+1,3000),
ItemTable[[#This Row],[GradeType]]="Cursed",IF(E33=ItemTable[[#This Row],[GradeType]],B33+1,4000))</f>
        <v>4002</v>
      </c>
      <c r="C34">
        <f>ItemTable[[#This Row],[Index]]+10000</f>
        <v>14002</v>
      </c>
      <c r="D34">
        <f>ItemTable[[#This Row],[Index]]+20000</f>
        <v>24002</v>
      </c>
      <c r="E34" t="s">
        <v>30</v>
      </c>
      <c r="F34">
        <v>1</v>
      </c>
      <c r="G34">
        <f>INDEX([1]!아이템가격[#Data],MATCH(MID(ItemTable[[#Headers],[CostHp]],5,10),[1]!아이템가격[재화],0),MATCH(ItemTable[[#This Row],[GradeType]],[1]!아이템가격[#Headers],0))
*ItemTable[[#This Row],[Value]]</f>
        <v>2</v>
      </c>
      <c r="H34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4" cm="1">
        <f t="array" ref="I34">_xlfn.IFS(OR(ItemTable[[#This Row],[GradeType]]="Hp",ItemTable[[#This Row],[GradeType]]="Gold"),0,
TRUE,5000+ItemTable[[#This Row],[Index]])</f>
        <v>9002</v>
      </c>
      <c r="K34" s="3" t="str">
        <f>INDEX([1]!LocaleTable[LocaleKR],MATCH(ItemTable[[#This Row],[Name]],[1]!LocaleTable[Index],0))</f>
        <v>나자렛의 몽키스패너</v>
      </c>
      <c r="L34" s="3" t="str">
        <f>INDEX([1]!LocaleTable[LocaleKR],MATCH(ItemTable[[#This Row],[Desc]],[1]!LocaleTable[Index],0))</f>
        <v>차징 속도가 40% 느려집니다. 대신 공을 튕겨내는 속도가 30% 상승합니다.</v>
      </c>
      <c r="M34" s="4"/>
    </row>
    <row r="35" spans="2:13">
      <c r="B35" cm="1">
        <f t="array" ref="B35">_xlfn.IFS(ItemTable[[#This Row],[GradeType]]="Hp",IF(E34=ItemTable[[#This Row],[GradeType]],B34+1,10),
ItemTable[[#This Row],[GradeType]]="Gold",IF(E34=ItemTable[[#This Row],[GradeType]],B34+1,20),
ItemTable[[#This Row],[GradeType]]="Weapon",IF(E34=ItemTable[[#This Row],[GradeType]],B34+1,1000),
ItemTable[[#This Row],[GradeType]]="Normal",IF(E34=ItemTable[[#This Row],[GradeType]],B34+1,2000),
ItemTable[[#This Row],[GradeType]]="Rare",IF(E34=ItemTable[[#This Row],[GradeType]],B34+1,3000),
ItemTable[[#This Row],[GradeType]]="Cursed",IF(E34=ItemTable[[#This Row],[GradeType]],B34+1,4000))</f>
        <v>4003</v>
      </c>
      <c r="C35">
        <f>ItemTable[[#This Row],[Index]]+10000</f>
        <v>14003</v>
      </c>
      <c r="D35">
        <f>ItemTable[[#This Row],[Index]]+20000</f>
        <v>24003</v>
      </c>
      <c r="E35" t="s">
        <v>30</v>
      </c>
      <c r="F35">
        <v>1</v>
      </c>
      <c r="G35">
        <f>INDEX([1]!아이템가격[#Data],MATCH(MID(ItemTable[[#Headers],[CostHp]],5,10),[1]!아이템가격[재화],0),MATCH(ItemTable[[#This Row],[GradeType]],[1]!아이템가격[#Headers],0))
*ItemTable[[#This Row],[Value]]</f>
        <v>2</v>
      </c>
      <c r="H35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5" cm="1">
        <f t="array" ref="I35">_xlfn.IFS(OR(ItemTable[[#This Row],[GradeType]]="Hp",ItemTable[[#This Row],[GradeType]]="Gold"),0,
TRUE,5000+ItemTable[[#This Row],[Index]])</f>
        <v>9003</v>
      </c>
      <c r="K35" s="3" t="str">
        <f>INDEX([1]!LocaleTable[LocaleKR],MATCH(ItemTable[[#This Row],[Name]],[1]!LocaleTable[Index],0))</f>
        <v>저주받은 갑옷</v>
      </c>
      <c r="L35" s="3" t="str">
        <f>INDEX([1]!LocaleTable[LocaleKR],MATCH(ItemTable[[#This Row],[Desc]],[1]!LocaleTable[Index],0))</f>
        <v>[하트]가 3개 증가, 이동속도가 40% 느려집니다.</v>
      </c>
      <c r="M35" s="4"/>
    </row>
    <row r="36" spans="2:13">
      <c r="B36" cm="1">
        <f t="array" ref="B36">_xlfn.IFS(ItemTable[[#This Row],[GradeType]]="Hp",IF(E35=ItemTable[[#This Row],[GradeType]],B35+1,10),
ItemTable[[#This Row],[GradeType]]="Gold",IF(E35=ItemTable[[#This Row],[GradeType]],B35+1,20),
ItemTable[[#This Row],[GradeType]]="Weapon",IF(E35=ItemTable[[#This Row],[GradeType]],B35+1,1000),
ItemTable[[#This Row],[GradeType]]="Normal",IF(E35=ItemTable[[#This Row],[GradeType]],B35+1,2000),
ItemTable[[#This Row],[GradeType]]="Rare",IF(E35=ItemTable[[#This Row],[GradeType]],B35+1,3000),
ItemTable[[#This Row],[GradeType]]="Cursed",IF(E35=ItemTable[[#This Row],[GradeType]],B35+1,4000))</f>
        <v>4004</v>
      </c>
      <c r="C36">
        <f>ItemTable[[#This Row],[Index]]+10000</f>
        <v>14004</v>
      </c>
      <c r="D36">
        <f>ItemTable[[#This Row],[Index]]+20000</f>
        <v>24004</v>
      </c>
      <c r="E36" t="s">
        <v>30</v>
      </c>
      <c r="F36">
        <v>1</v>
      </c>
      <c r="G36">
        <f>INDEX([1]!아이템가격[#Data],MATCH(MID(ItemTable[[#Headers],[CostHp]],5,10),[1]!아이템가격[재화],0),MATCH(ItemTable[[#This Row],[GradeType]],[1]!아이템가격[#Headers],0))
*ItemTable[[#This Row],[Value]]</f>
        <v>2</v>
      </c>
      <c r="H36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6" cm="1">
        <f t="array" ref="I36">_xlfn.IFS(OR(ItemTable[[#This Row],[GradeType]]="Hp",ItemTable[[#This Row],[GradeType]]="Gold"),0,
TRUE,5000+ItemTable[[#This Row],[Index]])</f>
        <v>9004</v>
      </c>
      <c r="K36" s="3" t="str">
        <f>INDEX([1]!LocaleTable[LocaleKR],MATCH(ItemTable[[#This Row],[Name]],[1]!LocaleTable[Index],0))</f>
        <v>유리 대포</v>
      </c>
      <c r="L36" s="3" t="str">
        <f>INDEX([1]!LocaleTable[LocaleKR],MATCH(ItemTable[[#This Row],[Desc]],[1]!LocaleTable[Index],0))</f>
        <v>[하트]가 3개 감소, 피해량이 35% 증가합니다.</v>
      </c>
      <c r="M36" s="4"/>
    </row>
    <row r="37" spans="2:13">
      <c r="B37" cm="1">
        <f t="array" ref="B37">_xlfn.IFS(ItemTable[[#This Row],[GradeType]]="Hp",IF(E36=ItemTable[[#This Row],[GradeType]],B36+1,10),
ItemTable[[#This Row],[GradeType]]="Gold",IF(E36=ItemTable[[#This Row],[GradeType]],B36+1,20),
ItemTable[[#This Row],[GradeType]]="Weapon",IF(E36=ItemTable[[#This Row],[GradeType]],B36+1,1000),
ItemTable[[#This Row],[GradeType]]="Normal",IF(E36=ItemTable[[#This Row],[GradeType]],B36+1,2000),
ItemTable[[#This Row],[GradeType]]="Rare",IF(E36=ItemTable[[#This Row],[GradeType]],B36+1,3000),
ItemTable[[#This Row],[GradeType]]="Cursed",IF(E36=ItemTable[[#This Row],[GradeType]],B36+1,4000))</f>
        <v>4005</v>
      </c>
      <c r="C37">
        <f>ItemTable[[#This Row],[Index]]+10000</f>
        <v>14005</v>
      </c>
      <c r="D37">
        <f>ItemTable[[#This Row],[Index]]+20000</f>
        <v>24005</v>
      </c>
      <c r="E37" t="s">
        <v>30</v>
      </c>
      <c r="F37">
        <v>1</v>
      </c>
      <c r="G37">
        <f>INDEX([1]!아이템가격[#Data],MATCH(MID(ItemTable[[#Headers],[CostHp]],5,10),[1]!아이템가격[재화],0),MATCH(ItemTable[[#This Row],[GradeType]],[1]!아이템가격[#Headers],0))
*ItemTable[[#This Row],[Value]]</f>
        <v>2</v>
      </c>
      <c r="H37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7" cm="1">
        <f t="array" ref="I37">_xlfn.IFS(OR(ItemTable[[#This Row],[GradeType]]="Hp",ItemTable[[#This Row],[GradeType]]="Gold"),0,
TRUE,5000+ItemTable[[#This Row],[Index]])</f>
        <v>9005</v>
      </c>
      <c r="K37" s="3" t="str">
        <f>INDEX([1]!LocaleTable[LocaleKR],MATCH(ItemTable[[#This Row],[Name]],[1]!LocaleTable[Index],0))</f>
        <v>청개구리 총</v>
      </c>
      <c r="L37" s="3" t="str">
        <f>INDEX([1]!LocaleTable[LocaleKR],MATCH(ItemTable[[#This Row],[Desc]],[1]!LocaleTable[Index],0))</f>
        <v>공격을 반대로 합니다. 대신 피해량이 25% 증가합니다.</v>
      </c>
      <c r="M37" s="4"/>
    </row>
    <row r="38" spans="2:13">
      <c r="B38" cm="1">
        <f t="array" ref="B38">_xlfn.IFS(ItemTable[[#This Row],[GradeType]]="Hp",IF(E37=ItemTable[[#This Row],[GradeType]],B37+1,10),
ItemTable[[#This Row],[GradeType]]="Gold",IF(E37=ItemTable[[#This Row],[GradeType]],B37+1,20),
ItemTable[[#This Row],[GradeType]]="Weapon",IF(E37=ItemTable[[#This Row],[GradeType]],B37+1,1000),
ItemTable[[#This Row],[GradeType]]="Normal",IF(E37=ItemTable[[#This Row],[GradeType]],B37+1,2000),
ItemTable[[#This Row],[GradeType]]="Rare",IF(E37=ItemTable[[#This Row],[GradeType]],B37+1,3000),
ItemTable[[#This Row],[GradeType]]="Cursed",IF(E37=ItemTable[[#This Row],[GradeType]],B37+1,4000))</f>
        <v>4006</v>
      </c>
      <c r="C38">
        <f>ItemTable[[#This Row],[Index]]+10000</f>
        <v>14006</v>
      </c>
      <c r="D38">
        <f>ItemTable[[#This Row],[Index]]+20000</f>
        <v>24006</v>
      </c>
      <c r="E38" t="s">
        <v>30</v>
      </c>
      <c r="F38">
        <v>1</v>
      </c>
      <c r="G38">
        <f>INDEX([1]!아이템가격[#Data],MATCH(MID(ItemTable[[#Headers],[CostHp]],5,10),[1]!아이템가격[재화],0),MATCH(ItemTable[[#This Row],[GradeType]],[1]!아이템가격[#Headers],0))
*ItemTable[[#This Row],[Value]]</f>
        <v>2</v>
      </c>
      <c r="H38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8" cm="1">
        <f t="array" ref="I38">_xlfn.IFS(OR(ItemTable[[#This Row],[GradeType]]="Hp",ItemTable[[#This Row],[GradeType]]="Gold"),0,
TRUE,5000+ItemTable[[#This Row],[Index]])</f>
        <v>9006</v>
      </c>
      <c r="K38" s="3" t="str">
        <f>INDEX([1]!LocaleTable[LocaleKR],MATCH(ItemTable[[#This Row],[Name]],[1]!LocaleTable[Index],0))</f>
        <v>불운의 황금상</v>
      </c>
      <c r="L38" s="3" t="str">
        <f>INDEX([1]!LocaleTable[LocaleKR],MATCH(ItemTable[[#This Row],[Desc]],[1]!LocaleTable[Index],0))</f>
        <v>더 이상 골드를 획득할 수 없습니다. 데미지가 30% 상승합니다.</v>
      </c>
      <c r="M38" s="4" t="s">
        <v>31</v>
      </c>
    </row>
    <row r="39" spans="2:13">
      <c r="B39" cm="1">
        <f t="array" ref="B39">_xlfn.IFS(ItemTable[[#This Row],[GradeType]]="Hp",IF(E38=ItemTable[[#This Row],[GradeType]],B38+1,10),
ItemTable[[#This Row],[GradeType]]="Gold",IF(E38=ItemTable[[#This Row],[GradeType]],B38+1,20),
ItemTable[[#This Row],[GradeType]]="Weapon",IF(E38=ItemTable[[#This Row],[GradeType]],B38+1,1000),
ItemTable[[#This Row],[GradeType]]="Normal",IF(E38=ItemTable[[#This Row],[GradeType]],B38+1,2000),
ItemTable[[#This Row],[GradeType]]="Rare",IF(E38=ItemTable[[#This Row],[GradeType]],B38+1,3000),
ItemTable[[#This Row],[GradeType]]="Cursed",IF(E38=ItemTable[[#This Row],[GradeType]],B38+1,4000))</f>
        <v>4007</v>
      </c>
      <c r="C39">
        <f>ItemTable[[#This Row],[Index]]+10000</f>
        <v>14007</v>
      </c>
      <c r="D39">
        <f>ItemTable[[#This Row],[Index]]+20000</f>
        <v>24007</v>
      </c>
      <c r="E39" t="s">
        <v>30</v>
      </c>
      <c r="F39">
        <v>1</v>
      </c>
      <c r="G39">
        <f>INDEX([1]!아이템가격[#Data],MATCH(MID(ItemTable[[#Headers],[CostHp]],5,10),[1]!아이템가격[재화],0),MATCH(ItemTable[[#This Row],[GradeType]],[1]!아이템가격[#Headers],0))
*ItemTable[[#This Row],[Value]]</f>
        <v>2</v>
      </c>
      <c r="H3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9" cm="1">
        <f t="array" ref="I39">_xlfn.IFS(OR(ItemTable[[#This Row],[GradeType]]="Hp",ItemTable[[#This Row],[GradeType]]="Gold"),0,
TRUE,5000+ItemTable[[#This Row],[Index]])</f>
        <v>9007</v>
      </c>
      <c r="K39" s="3" t="str">
        <f>INDEX([1]!LocaleTable[LocaleKR],MATCH(ItemTable[[#This Row],[Name]],[1]!LocaleTable[Index],0))</f>
        <v>저주받은 테니스채</v>
      </c>
      <c r="L39" s="3" t="str">
        <f>INDEX([1]!LocaleTable[LocaleKR],MATCH(ItemTable[[#This Row],[Desc]],[1]!LocaleTable[Index],0))</f>
        <v>공 던지기 개수 3개 감소. 직접 공격 데미지가 450% 상승합니다.</v>
      </c>
      <c r="M39" s="4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2023-04-16T10:21:46Z</dcterms:created>
  <dcterms:modified xsi:type="dcterms:W3CDTF">2023-04-16T10:21:46Z</dcterms:modified>
</cp:coreProperties>
</file>