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F37D20D8-ED66-408F-939D-4B19BD17F711}" xr6:coauthVersionLast="47" xr6:coauthVersionMax="47" xr10:uidLastSave="{00000000-0000-0000-0000-000000000000}"/>
  <bookViews>
    <workbookView xWindow="-120" yWindow="-120" windowWidth="29040" windowHeight="15840" xr2:uid="{7680DCC4-3DA8-4CE7-BF77-B783047724A3}"/>
  </bookViews>
  <sheets>
    <sheet name="CharacterAtk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1" l="1"/>
  <c r="AN3" i="1"/>
  <c r="AM3" i="1"/>
  <c r="AL3" i="1"/>
  <c r="AK3" i="1"/>
  <c r="AJ3" i="1"/>
  <c r="AI3" i="1"/>
  <c r="AH3" i="1"/>
  <c r="AG3" i="1"/>
</calcChain>
</file>

<file path=xl/sharedStrings.xml><?xml version="1.0" encoding="utf-8"?>
<sst xmlns="http://schemas.openxmlformats.org/spreadsheetml/2006/main" count="73" uniqueCount="45">
  <si>
    <t>int</t>
    <phoneticPr fontId="1" type="noConversion"/>
  </si>
  <si>
    <t>#</t>
    <phoneticPr fontId="1" type="noConversion"/>
  </si>
  <si>
    <t>float</t>
    <phoneticPr fontId="1" type="noConversion"/>
  </si>
  <si>
    <t>지금 휘두르기 쿨타임 단위계 이상해서 밸런스 툴 오작동중임. 수정후 정상작동할거임.</t>
    <phoneticPr fontId="1" type="noConversion"/>
  </si>
  <si>
    <t>Index</t>
    <phoneticPr fontId="1" type="noConversion"/>
  </si>
  <si>
    <t>#설명</t>
    <phoneticPr fontId="1" type="noConversion"/>
  </si>
  <si>
    <t>ThrowCooldown</t>
    <phoneticPr fontId="1" type="noConversion"/>
  </si>
  <si>
    <t>ThrowAfterDelay</t>
    <phoneticPr fontId="1" type="noConversion"/>
  </si>
  <si>
    <t>ThrowSpd</t>
    <phoneticPr fontId="1" type="noConversion"/>
  </si>
  <si>
    <t>ThrowBounceCount</t>
    <phoneticPr fontId="1" type="noConversion"/>
  </si>
  <si>
    <t>SwingCooldown</t>
    <phoneticPr fontId="1" type="noConversion"/>
  </si>
  <si>
    <t>SwingAfterDelay</t>
    <phoneticPr fontId="1" type="noConversion"/>
  </si>
  <si>
    <t>SwingRad</t>
    <phoneticPr fontId="1" type="noConversion"/>
  </si>
  <si>
    <t>SwingCentralAngle</t>
    <phoneticPr fontId="1" type="noConversion"/>
  </si>
  <si>
    <t>ChargeTime1</t>
    <phoneticPr fontId="1" type="noConversion"/>
  </si>
  <si>
    <t>ChargeTime2</t>
    <phoneticPr fontId="1" type="noConversion"/>
  </si>
  <si>
    <t>ChargeTime3</t>
    <phoneticPr fontId="1" type="noConversion"/>
  </si>
  <si>
    <t>ChargeAtkPierce</t>
    <phoneticPr fontId="1" type="noConversion"/>
  </si>
  <si>
    <t>ChargeShootSpd1</t>
    <phoneticPr fontId="1" type="noConversion"/>
  </si>
  <si>
    <t>ChargeShootSpd2</t>
    <phoneticPr fontId="1" type="noConversion"/>
  </si>
  <si>
    <t>ChargeShootSpd3</t>
    <phoneticPr fontId="1" type="noConversion"/>
  </si>
  <si>
    <t>ChargeShootSpd4</t>
    <phoneticPr fontId="1" type="noConversion"/>
  </si>
  <si>
    <t>ChargeBounceCount1</t>
    <phoneticPr fontId="1" type="noConversion"/>
  </si>
  <si>
    <t>ChargeBounceCount2</t>
    <phoneticPr fontId="1" type="noConversion"/>
  </si>
  <si>
    <t>ChargeBounceCount3</t>
    <phoneticPr fontId="1" type="noConversion"/>
  </si>
  <si>
    <t>ChargeBounceCount4</t>
    <phoneticPr fontId="1" type="noConversion"/>
  </si>
  <si>
    <t>ChargeRigidDmg1</t>
    <phoneticPr fontId="1" type="noConversion"/>
  </si>
  <si>
    <t>ChargeRigidDmg2</t>
    <phoneticPr fontId="1" type="noConversion"/>
  </si>
  <si>
    <t>ChargeRigidDmg3</t>
    <phoneticPr fontId="1" type="noConversion"/>
  </si>
  <si>
    <t>ChargeRigidDmg4</t>
    <phoneticPr fontId="1" type="noConversion"/>
  </si>
  <si>
    <t>ChargeProjectileDmg1</t>
    <phoneticPr fontId="1" type="noConversion"/>
  </si>
  <si>
    <t>ChargeProjectileDmg2</t>
    <phoneticPr fontId="1" type="noConversion"/>
  </si>
  <si>
    <t>ChargeProjectileDmg3</t>
    <phoneticPr fontId="1" type="noConversion"/>
  </si>
  <si>
    <t>ChargeProjectileDmg4</t>
    <phoneticPr fontId="1" type="noConversion"/>
  </si>
  <si>
    <t>AtkDmgPer</t>
    <phoneticPr fontId="1" type="noConversion"/>
  </si>
  <si>
    <t>#던지기 DPS</t>
    <phoneticPr fontId="1" type="noConversion"/>
  </si>
  <si>
    <t>#휘두르기 직접 공격 DPS</t>
    <phoneticPr fontId="1" type="noConversion"/>
  </si>
  <si>
    <t>#차징1 직접 공격 DPS</t>
    <phoneticPr fontId="1" type="noConversion"/>
  </si>
  <si>
    <t>#차징2 직접 공격 DPS</t>
    <phoneticPr fontId="1" type="noConversion"/>
  </si>
  <si>
    <t>#차징3 직접 공격 DPS</t>
    <phoneticPr fontId="1" type="noConversion"/>
  </si>
  <si>
    <t>#던진공 튕겨내기 DPS</t>
    <phoneticPr fontId="1" type="noConversion"/>
  </si>
  <si>
    <t>#던진공 차징1 튕겨내기 DPS</t>
    <phoneticPr fontId="1" type="noConversion"/>
  </si>
  <si>
    <t>#던진공 차징2 튕겨내기 DPS3</t>
    <phoneticPr fontId="1" type="noConversion"/>
  </si>
  <si>
    <t>#던진공 차징3 튕겨내기 DPS4</t>
    <phoneticPr fontId="1" type="noConversion"/>
  </si>
  <si>
    <t>휘두르기/던지기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</si>
</sst>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5" fillId="2" borderId="0" xfId="0" applyFont="1" applyFill="1">
      <alignment vertical="center"/>
    </xf>
    <xf numFmtId="0" fontId="0" fillId="7" borderId="0" xfId="0" applyFill="1">
      <alignment vertical="center"/>
    </xf>
  </cellXfs>
  <cellStyles count="1">
    <cellStyle name="표준" xfId="0" builtinId="0"/>
  </cellStyles>
  <dxfs count="9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C981F68A-778D-4C22-AED8-A11B4E24A8E0}">
      <tableStyleElement type="wholeTable" dxfId="8"/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CD2ED4-AB74-4422-8FA5-70696811B1A6}" name="CharacterAtkTable" displayName="CharacterAtkTable" ref="B2:AO3" totalsRowShown="0" headerRowDxfId="4">
  <autoFilter ref="B2:AO3" xr:uid="{00000000-0009-0000-0100-000007000000}"/>
  <tableColumns count="40">
    <tableColumn id="1" xr3:uid="{CBBFBB4D-C169-4A8B-9F59-30A4C94620D2}" name="Index"/>
    <tableColumn id="20" xr3:uid="{52069013-870F-4901-8F14-CF7CA54F1D1D}" name="#설명" dataDxfId="3"/>
    <tableColumn id="7" xr3:uid="{91772165-7DCE-49C9-8731-AA0F39CCA929}" name="ThrowCooldown" dataDxfId="2"/>
    <tableColumn id="33" xr3:uid="{6FFA4BE5-D2C1-4661-B91F-927A5D37C4F3}" name="ThrowAfterDelay" dataDxfId="1"/>
    <tableColumn id="30" xr3:uid="{1EE49555-7E1E-444E-AD42-B411ABB57024}" name="ThrowSpd"/>
    <tableColumn id="31" xr3:uid="{4C805549-292A-4205-B023-1FCE07D50F1C}" name="ThrowBounceCount"/>
    <tableColumn id="4" xr3:uid="{F8652179-9561-4FE4-80B4-9C2C6CDC74C9}" name="SwingCooldown" dataDxfId="0"/>
    <tableColumn id="6" xr3:uid="{BAF33FDF-ECCA-4642-A017-D19954DA74D9}" name="SwingAfterDelay"/>
    <tableColumn id="2" xr3:uid="{5EE0FCC0-CFB8-4587-9416-69BEA0FEA17F}" name="SwingRad"/>
    <tableColumn id="3" xr3:uid="{679DAA9A-BD12-4A16-8BF2-453CFE75641F}" name="SwingCentralAngle"/>
    <tableColumn id="8" xr3:uid="{D5B0F0D3-5E8B-46DE-9C8B-0F31C4A34B47}" name="ChargeTime1"/>
    <tableColumn id="9" xr3:uid="{DD42FD4C-B873-4F00-9670-7841F78B8AF2}" name="ChargeTime2"/>
    <tableColumn id="10" xr3:uid="{DEB09714-7EF9-4D5B-95BF-1CEA599B2CFD}" name="ChargeTime3"/>
    <tableColumn id="11" xr3:uid="{C0A0D7B5-5654-43F9-A3FF-A781E8FE3C0D}" name="ChargeAtkPierce"/>
    <tableColumn id="16" xr3:uid="{B175B66D-E5A4-4577-A1A3-28AB43D0608E}" name="ChargeShootSpd1"/>
    <tableColumn id="17" xr3:uid="{6CA1B73D-C671-4476-8EA5-2E8F8606D2DF}" name="ChargeShootSpd2"/>
    <tableColumn id="18" xr3:uid="{A1AC5B59-839E-4120-9DFE-96E5A695E842}" name="ChargeShootSpd3"/>
    <tableColumn id="21" xr3:uid="{A60E3320-F47F-4160-A18B-5AE5C6218B81}" name="ChargeShootSpd4"/>
    <tableColumn id="22" xr3:uid="{D5F595D0-48BB-40B4-9436-9A1801580C17}" name="ChargeBounceCount1"/>
    <tableColumn id="23" xr3:uid="{E1D715BC-8F7A-41F6-B24F-035703E84DCF}" name="ChargeBounceCount2"/>
    <tableColumn id="24" xr3:uid="{17A7E08D-B640-4D05-A16B-031737AE2370}" name="ChargeBounceCount3"/>
    <tableColumn id="25" xr3:uid="{1EAAF682-0A83-48FE-94E2-69040B6C8D95}" name="ChargeBounceCount4"/>
    <tableColumn id="12" xr3:uid="{BF7CA13B-2146-4E71-8D94-66A250027014}" name="ChargeRigidDmg1"/>
    <tableColumn id="13" xr3:uid="{FFF103C1-0B9B-46E2-973A-B525B4F23713}" name="ChargeRigidDmg2"/>
    <tableColumn id="14" xr3:uid="{5B3BA9ED-EA8D-493D-9691-9D18C8EE85F8}" name="ChargeRigidDmg3"/>
    <tableColumn id="15" xr3:uid="{B0DDB2F5-74FF-49A1-BFFB-2F699FA3A54A}" name="ChargeRigidDmg4"/>
    <tableColumn id="26" xr3:uid="{B99C868C-9EC2-48FD-8368-1FCC15CF7979}" name="ChargeProjectileDmg1"/>
    <tableColumn id="27" xr3:uid="{10BF148B-5F0D-4C85-9347-E3612CD72BA3}" name="ChargeProjectileDmg2"/>
    <tableColumn id="28" xr3:uid="{6FA7047B-B3EC-496A-9A5F-C6C8C48C2F71}" name="ChargeProjectileDmg3"/>
    <tableColumn id="29" xr3:uid="{B5AD4F33-CD07-4E35-8B5E-456CCD343AF9}" name="ChargeProjectileDmg4"/>
    <tableColumn id="19" xr3:uid="{1C8FB4CC-91B4-4545-83D2-4FC5DB195A52}" name="AtkDmgPer"/>
    <tableColumn id="5" xr3:uid="{F272EA2E-5331-4DCD-B4F1-8F43DC145E1B}" name="#던지기 DPS">
      <calculatedColumnFormula>INDEX([1]!ProjectileTable[DirectDmg],MATCH([1]!CharacterTable[[#This Row],[DefaultBallDataId]],[1]!ProjectileTable[Index],0)) /
( CharacterAtkTable[[#This Row],[ThrowCooldown]] * (1 + (CharacterAtkTable[[#This Row],[ThrowBounceCount]]/2)) )</calculatedColumnFormula>
    </tableColumn>
    <tableColumn id="32" xr3:uid="{78981309-7D41-409A-9FC3-7A954458CBD5}" name="#휘두르기 직접 공격 DPS">
      <calculatedColumnFormula>CharacterAtkTable[[#This Row],[ChargeRigidDmg1]]/CharacterAtkTable[[#This Row],[SwingCooldown]]</calculatedColumnFormula>
    </tableColumn>
    <tableColumn id="34" xr3:uid="{095556EB-0E8B-4D9B-875A-1EA5E41AFE85}" name="#차징1 직접 공격 DPS">
      <calculatedColumnFormula>CharacterAtkTable[[#This Row],[ChargeRigidDmg2]]/(CharacterAtkTable[[#This Row],[SwingCooldown]]+CharacterAtkTable[[#This Row],[ChargeTime1]])</calculatedColumnFormula>
    </tableColumn>
    <tableColumn id="35" xr3:uid="{6AD554A2-48E9-4A7D-BCF3-CED5BE2A87BD}" name="#차징2 직접 공격 DPS">
      <calculatedColumnFormula>CharacterAtkTable[[#This Row],[ChargeRigidDmg3]]/(CharacterAtkTable[[#This Row],[SwingCooldown]]+CharacterAtkTable[[#This Row],[ChargeTime2]])</calculatedColumnFormula>
    </tableColumn>
    <tableColumn id="36" xr3:uid="{F202482F-1CAC-4CA2-BC48-D3878C01D790}" name="#차징3 직접 공격 DPS">
      <calculatedColumnFormula>CharacterAtkTable[[#This Row],[ChargeRigidDmg4]]/(CharacterAtkTable[[#This Row],[SwingCooldown]]+CharacterAtkTable[[#This Row],[ChargeTime3]])</calculatedColumnFormula>
    </tableColumn>
    <tableColumn id="37" xr3:uid="{24E0ED1F-B52B-4F3E-A8CE-3AFBCAB16084}" name="#던진공 튕겨내기 DPS">
      <calculatedColumnFormula>( INDEX([1]!ProjectileTable[DirectDmg],MATCH([1]!CharacterTable[[#This Row],[DefaultBallDataId]],[1]!ProjectileTable[Index],0))+CharacterAtkTable[[#This Row],[ChargeProjectileDmg1]] )
/ ( CharacterAtkTable[[#This Row],[SwingCooldown]] ) + CharacterAtkTable[[#This Row],[ThrowAfterDelay]]
* (1 + (CharacterAtkTable[[#This Row],[ChargeBounceCount1]]/2))</calculatedColumnFormula>
    </tableColumn>
    <tableColumn id="38" xr3:uid="{A935AD16-4E63-4794-A870-D45E8F0A260A}" name="#던진공 차징1 튕겨내기 DPS">
      <calculatedColumnFormula>( INDEX([1]!ProjectileTable[DirectDmg],MATCH([1]!CharacterTable[[#This Row],[DefaultBallDataId]],[1]!ProjectileTable[Index],0))+CharacterAtkTable[[#This Row],[ChargeProjectileDmg2]] )
/ ( CharacterAtkTable[[#This Row],[SwingCooldown]] + CharacterAtkTable[[#This Row],[ChargeTime1]] + CharacterAtkTable[[#This Row],[ThrowAfterDelay]])
* (1 + (CharacterAtkTable[[#This Row],[ChargeBounceCount2]]/2))</calculatedColumnFormula>
    </tableColumn>
    <tableColumn id="39" xr3:uid="{CEFF31AF-B451-4CFF-B9E3-2D54DCDFD6A6}" name="#던진공 차징2 튕겨내기 DPS3">
      <calculatedColumnFormula>( INDEX([1]!ProjectileTable[DirectDmg],MATCH([1]!CharacterTable[[#This Row],[DefaultBallDataId]],[1]!ProjectileTable[Index],0))+CharacterAtkTable[[#This Row],[ChargeProjectileDmg3]] )
/ ( CharacterAtkTable[[#This Row],[SwingCooldown]] + CharacterAtkTable[[#This Row],[ChargeTime2]] + CharacterAtkTable[[#This Row],[ThrowAfterDelay]])
* (1 + (CharacterAtkTable[[#This Row],[ChargeBounceCount3]]/2))</calculatedColumnFormula>
    </tableColumn>
    <tableColumn id="40" xr3:uid="{EB49DE0E-911B-4B8A-B18E-DE31D674C37B}" name="#던진공 차징3 튕겨내기 DPS4">
      <calculatedColumnFormula>( INDEX([1]!ProjectileTable[DirectDmg],MATCH([1]!CharacterTable[[#This Row],[DefaultBallDataId]],[1]!ProjectileTable[Index],0))+CharacterAtkTable[[#This Row],[ChargeProjectileDmg4]] )
/ ( CharacterAtkTable[[#This Row],[SwingCooldown]] + CharacterAtkTable[[#This Row],[ChargeTime3]] + CharacterAtkTable[[#This Row],[ThrowAfterDelay]])
* (1 + (CharacterAtkTable[[#This Row],[ChargeBounceCount4]]/2))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D3D5-EAEC-403F-935D-1310369D813C}">
  <sheetPr codeName="Sheet4">
    <tabColor theme="5" tint="0.79998168889431442"/>
  </sheetPr>
  <dimension ref="B1:AO3"/>
  <sheetViews>
    <sheetView tabSelected="1" topLeftCell="G1" workbookViewId="0">
      <selection activeCell="R3" sqref="R3"/>
    </sheetView>
  </sheetViews>
  <sheetFormatPr defaultRowHeight="16.5"/>
  <cols>
    <col min="2" max="2" width="8.625" bestFit="1" customWidth="1"/>
    <col min="3" max="3" width="16" bestFit="1" customWidth="1"/>
    <col min="4" max="4" width="18.875" bestFit="1" customWidth="1"/>
    <col min="5" max="5" width="19.625" bestFit="1" customWidth="1"/>
    <col min="6" max="6" width="12.625" bestFit="1" customWidth="1"/>
    <col min="7" max="7" width="22.25" bestFit="1" customWidth="1"/>
    <col min="8" max="8" width="18.5" bestFit="1" customWidth="1"/>
    <col min="9" max="9" width="19.125" bestFit="1" customWidth="1"/>
    <col min="10" max="10" width="12.375" bestFit="1" customWidth="1"/>
    <col min="11" max="11" width="21.375" bestFit="1" customWidth="1"/>
    <col min="12" max="14" width="16.875" bestFit="1" customWidth="1"/>
    <col min="15" max="15" width="19" bestFit="1" customWidth="1"/>
    <col min="16" max="19" width="20.25" bestFit="1" customWidth="1"/>
    <col min="20" max="23" width="25.125" bestFit="1" customWidth="1"/>
    <col min="24" max="27" width="20.75" bestFit="1" customWidth="1"/>
    <col min="28" max="31" width="24.75" bestFit="1" customWidth="1"/>
    <col min="32" max="32" width="14.125" bestFit="1" customWidth="1"/>
    <col min="33" max="33" width="17" customWidth="1"/>
    <col min="34" max="34" width="26.625" bestFit="1" customWidth="1"/>
    <col min="35" max="35" width="25" bestFit="1" customWidth="1"/>
    <col min="36" max="37" width="26.25" bestFit="1" customWidth="1"/>
    <col min="38" max="38" width="26" bestFit="1" customWidth="1"/>
    <col min="39" max="41" width="27.25" bestFit="1" customWidth="1"/>
  </cols>
  <sheetData>
    <row r="1" spans="2:41">
      <c r="B1" t="s">
        <v>0</v>
      </c>
      <c r="C1" t="s">
        <v>1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0</v>
      </c>
      <c r="L1" t="s">
        <v>2</v>
      </c>
      <c r="M1" t="s">
        <v>2</v>
      </c>
      <c r="N1" t="s">
        <v>2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L1" s="1" t="s">
        <v>3</v>
      </c>
    </row>
    <row r="2" spans="2:41">
      <c r="B2" t="s">
        <v>4</v>
      </c>
      <c r="C2" s="2" t="s">
        <v>5</v>
      </c>
      <c r="D2" s="3" t="s">
        <v>6</v>
      </c>
      <c r="E2" s="4" t="s">
        <v>7</v>
      </c>
      <c r="F2" s="4" t="s">
        <v>8</v>
      </c>
      <c r="G2" s="3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6" t="s">
        <v>26</v>
      </c>
      <c r="Y2" s="6" t="s">
        <v>27</v>
      </c>
      <c r="Z2" s="6" t="s">
        <v>28</v>
      </c>
      <c r="AA2" s="6" t="s">
        <v>29</v>
      </c>
      <c r="AB2" s="6" t="s">
        <v>30</v>
      </c>
      <c r="AC2" s="6" t="s">
        <v>31</v>
      </c>
      <c r="AD2" s="6" t="s">
        <v>32</v>
      </c>
      <c r="AE2" s="6" t="s">
        <v>33</v>
      </c>
      <c r="AF2" s="7" t="s">
        <v>34</v>
      </c>
      <c r="AG2" s="2" t="s">
        <v>35</v>
      </c>
      <c r="AH2" s="2" t="s">
        <v>36</v>
      </c>
      <c r="AI2" s="2" t="s">
        <v>37</v>
      </c>
      <c r="AJ2" s="2" t="s">
        <v>38</v>
      </c>
      <c r="AK2" s="2" t="s">
        <v>39</v>
      </c>
      <c r="AL2" s="2" t="s">
        <v>40</v>
      </c>
      <c r="AM2" s="2" t="s">
        <v>41</v>
      </c>
      <c r="AN2" s="8" t="s">
        <v>42</v>
      </c>
      <c r="AO2" s="8" t="s">
        <v>43</v>
      </c>
    </row>
    <row r="3" spans="2:41">
      <c r="B3">
        <v>200</v>
      </c>
      <c r="C3" s="9" t="s">
        <v>44</v>
      </c>
      <c r="D3">
        <v>50</v>
      </c>
      <c r="E3">
        <v>1.2</v>
      </c>
      <c r="F3">
        <v>75</v>
      </c>
      <c r="G3">
        <v>0</v>
      </c>
      <c r="H3">
        <v>50</v>
      </c>
      <c r="I3">
        <v>0.5</v>
      </c>
      <c r="J3">
        <v>1.4</v>
      </c>
      <c r="K3">
        <v>120</v>
      </c>
      <c r="L3">
        <v>0.5</v>
      </c>
      <c r="M3">
        <v>1</v>
      </c>
      <c r="N3">
        <v>1.5</v>
      </c>
      <c r="O3">
        <v>8</v>
      </c>
      <c r="P3">
        <v>30</v>
      </c>
      <c r="Q3">
        <v>50</v>
      </c>
      <c r="R3">
        <v>70</v>
      </c>
      <c r="S3">
        <v>90</v>
      </c>
      <c r="T3">
        <v>3</v>
      </c>
      <c r="U3">
        <v>3</v>
      </c>
      <c r="V3">
        <v>4</v>
      </c>
      <c r="W3">
        <v>5</v>
      </c>
      <c r="X3">
        <v>10</v>
      </c>
      <c r="Y3">
        <v>15</v>
      </c>
      <c r="Z3">
        <v>20</v>
      </c>
      <c r="AA3">
        <v>30</v>
      </c>
      <c r="AB3">
        <v>10</v>
      </c>
      <c r="AC3">
        <v>15</v>
      </c>
      <c r="AD3">
        <v>20</v>
      </c>
      <c r="AE3">
        <v>30</v>
      </c>
      <c r="AF3">
        <v>1</v>
      </c>
      <c r="AG3">
        <f>INDEX([1]!ProjectileTable[DirectDmg],MATCH([1]!CharacterTable[[#This Row],[DefaultBallDataId]],[1]!ProjectileTable[Index],0)) /
( CharacterAtkTable[[#This Row],[ThrowCooldown]] * (1 + (CharacterAtkTable[[#This Row],[ThrowBounceCount]]/2)) )</f>
        <v>0.5</v>
      </c>
      <c r="AH3">
        <f>CharacterAtkTable[[#This Row],[ChargeRigidDmg1]]/CharacterAtkTable[[#This Row],[SwingCooldown]]</f>
        <v>0.2</v>
      </c>
      <c r="AI3">
        <f>CharacterAtkTable[[#This Row],[ChargeRigidDmg2]]/(CharacterAtkTable[[#This Row],[SwingCooldown]]+CharacterAtkTable[[#This Row],[ChargeTime1]])</f>
        <v>0.29702970297029702</v>
      </c>
      <c r="AJ3">
        <f>CharacterAtkTable[[#This Row],[ChargeRigidDmg3]]/(CharacterAtkTable[[#This Row],[SwingCooldown]]+CharacterAtkTable[[#This Row],[ChargeTime2]])</f>
        <v>0.39215686274509803</v>
      </c>
      <c r="AK3">
        <f>CharacterAtkTable[[#This Row],[ChargeRigidDmg4]]/(CharacterAtkTable[[#This Row],[SwingCooldown]]+CharacterAtkTable[[#This Row],[ChargeTime3]])</f>
        <v>0.58252427184466016</v>
      </c>
      <c r="AL3">
        <f>( INDEX([1]!ProjectileTable[DirectDmg],MATCH([1]!CharacterTable[[#This Row],[DefaultBallDataId]],[1]!ProjectileTable[Index],0))+CharacterAtkTable[[#This Row],[ChargeProjectileDmg1]] )
/ ( CharacterAtkTable[[#This Row],[SwingCooldown]] ) + CharacterAtkTable[[#This Row],[ThrowAfterDelay]]
* (1 + (CharacterAtkTable[[#This Row],[ChargeBounceCount1]]/2))</f>
        <v>3.7</v>
      </c>
      <c r="AM3">
        <f>( INDEX([1]!ProjectileTable[DirectDmg],MATCH([1]!CharacterTable[[#This Row],[DefaultBallDataId]],[1]!ProjectileTable[Index],0))+CharacterAtkTable[[#This Row],[ChargeProjectileDmg2]] )
/ ( CharacterAtkTable[[#This Row],[SwingCooldown]] + CharacterAtkTable[[#This Row],[ChargeTime1]] + CharacterAtkTable[[#This Row],[ThrowAfterDelay]])
* (1 + (CharacterAtkTable[[#This Row],[ChargeBounceCount2]]/2))</f>
        <v>1.9342359767891681</v>
      </c>
      <c r="AN3">
        <f>( INDEX([1]!ProjectileTable[DirectDmg],MATCH([1]!CharacterTable[[#This Row],[DefaultBallDataId]],[1]!ProjectileTable[Index],0))+CharacterAtkTable[[#This Row],[ChargeProjectileDmg3]] )
/ ( CharacterAtkTable[[#This Row],[SwingCooldown]] + CharacterAtkTable[[#This Row],[ChargeTime2]] + CharacterAtkTable[[#This Row],[ThrowAfterDelay]])
* (1 + (CharacterAtkTable[[#This Row],[ChargeBounceCount3]]/2))</f>
        <v>2.5862068965517242</v>
      </c>
      <c r="AO3">
        <f>( INDEX([1]!ProjectileTable[DirectDmg],MATCH([1]!CharacterTable[[#This Row],[DefaultBallDataId]],[1]!ProjectileTable[Index],0))+CharacterAtkTable[[#This Row],[ChargeProjectileDmg4]] )
/ ( CharacterAtkTable[[#This Row],[SwingCooldown]] + CharacterAtkTable[[#This Row],[ChargeTime3]] + CharacterAtkTable[[#This Row],[ThrowAfterDelay]])
* (1 + (CharacterAtkTable[[#This Row],[ChargeBounceCount4]]/2))</f>
        <v>3.6527514231499052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CharacterAtkGameData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2023-04-17T17:41:00Z</dcterms:created>
  <dcterms:modified xsi:type="dcterms:W3CDTF">2023-04-17T17:41:00Z</dcterms:modified>
</cp:coreProperties>
</file>