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1A51C6C2-95F4-4C75-975E-0A728D29CE2F}" xr6:coauthVersionLast="47" xr6:coauthVersionMax="47" xr10:uidLastSave="{00000000-0000-0000-0000-000000000000}"/>
  <bookViews>
    <workbookView xWindow="-120" yWindow="-120" windowWidth="29040" windowHeight="15840" xr2:uid="{9933E6D9-EF08-4B3A-B4B5-D83A9386C353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<sst xmlns="http://schemas.openxmlformats.org/spreadsheetml/2006/main" count="39" uniqueCount="23">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</sst>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54C632CA-B40E-4EE2-A11C-D6B02863D752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00CCAC-4885-4D1B-AFBD-F0E9B74E3323}" name="ProductialTable" displayName="ProductialTable" ref="B2:S4" totalsRowShown="0" headerRowDxfId="7">
  <autoFilter ref="B2:S4" xr:uid="{00000000-0009-0000-0100-00000D000000}"/>
  <tableColumns count="18">
    <tableColumn id="1" xr3:uid="{D67E9705-BFF5-401F-828B-30EED7170A58}" name="Index"/>
    <tableColumn id="10" xr3:uid="{B76CC849-01E0-45F0-AD29-72E8D8A322FE}" name="#이름" dataDxfId="6"/>
    <tableColumn id="2" xr3:uid="{3D950588-EBCF-4B0B-9062-CBCAAE6CEE95}" name="MaxRoomValue"/>
    <tableColumn id="3" xr3:uid="{3B0687A3-098A-4F4F-AC34-D98C02DAFC2C}" name="GoldShopProb"/>
    <tableColumn id="4" xr3:uid="{55B22392-195F-444C-B545-DE293F32D91B}" name="HpShopProb"/>
    <tableColumn id="5" xr3:uid="{747FAAB5-856A-4CFA-BECC-C5EEDE072251}" name="EnemyHpIncreasePer"/>
    <tableColumn id="12" xr3:uid="{7E5AC9B7-3CEC-4E95-BF37-3BC60A2466F9}" name="ItemDropId"/>
    <tableColumn id="6" xr3:uid="{E99738E4-5703-490B-94F1-C3377F95AF77}" name="HpShopDropId"/>
    <tableColumn id="7" xr3:uid="{F2E55B1F-3B79-40EE-93EF-E819CF2511D2}" name="GoldShopDropId"/>
    <tableColumn id="8" xr3:uid="{6F0DFA32-1FD4-476D-AFA8-FD86DEE79453}" name="BossDropId"/>
    <tableColumn id="9" xr3:uid="{42D9415A-7B2D-49E8-8061-FF20C222907D}" name="ChoiceDropId"/>
    <tableColumn id="11" xr3:uid="{98D586C5-7567-4941-B048-0CC9D4162142}" name="WeaponDropId"/>
    <tableColumn id="13" xr3:uid="{9CB88BBC-FC03-4E13-A16B-067695D21F1D}" name="#드랍테이블1" dataDxfId="5">
      <calculatedColumnFormula>INDEX([1]!DropTable['#메모],MATCH(ProductialTable[[#This Row],[ItemDropId]],[1]!DropTable[Index],0))</calculatedColumnFormula>
    </tableColumn>
    <tableColumn id="14" xr3:uid="{C24496E8-7599-4F80-8D17-63FFF848EA5C}" name="#드랍테이블2" dataDxfId="4">
      <calculatedColumnFormula>INDEX([1]!DropTable['#메모],MATCH(ProductialTable[[#This Row],[HpShopDropId]],[1]!DropTable[Index],0))</calculatedColumnFormula>
    </tableColumn>
    <tableColumn id="15" xr3:uid="{74F5FCC9-F43E-4690-801B-5E7F4149CD0D}" name="#드랍테이블3" dataDxfId="3">
      <calculatedColumnFormula>INDEX([1]!DropTable['#메모],MATCH(ProductialTable[[#This Row],[GoldShopDropId]],[1]!DropTable[Index],0))</calculatedColumnFormula>
    </tableColumn>
    <tableColumn id="16" xr3:uid="{E9012EBF-9C3A-4BD7-B0F1-EC9503D98672}" name="#드랍테이블4" dataDxfId="2">
      <calculatedColumnFormula>INDEX([1]!DropTable['#메모],MATCH(ProductialTable[[#This Row],[BossDropId]],[1]!DropTable[Index],0))</calculatedColumnFormula>
    </tableColumn>
    <tableColumn id="17" xr3:uid="{BAC7D60A-4E76-43B2-9F32-1BB0E5C5D2AF}" name="#드랍테이블5" dataDxfId="1">
      <calculatedColumnFormula>INDEX([1]!DropTable['#메모],MATCH(ProductialTable[[#This Row],[ChoiceDropId]],[1]!DropTable[Index],0))</calculatedColumnFormula>
    </tableColumn>
    <tableColumn id="18" xr3:uid="{063037BA-7A0A-4F87-909C-36F34ACD0CB4}" name="#드랍테이블6" dataDxfId="0">
      <calculatedColumnFormula>INDEX([1]!DropTable['#메모],MATCH(ProductialTable[[#This Row],[WeaponDropId]],[1]!DropTable[Index],0))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5BEB-EA70-44D4-B912-3E879EF1DEFD}">
  <sheetPr codeName="Sheet8">
    <tabColor theme="7" tint="0.79998168889431442"/>
  </sheetPr>
  <dimension ref="A1:S4"/>
  <sheetViews>
    <sheetView tabSelected="1" workbookViewId="0">
      <selection activeCell="D3" sqref="D3"/>
    </sheetView>
  </sheetViews>
  <sheetFormatPr defaultRowHeight="16.5"/>
  <cols>
    <col min="2" max="2" width="8.5" bestFit="1" customWidth="1"/>
    <col min="3" max="3" width="12.875" bestFit="1" customWidth="1"/>
    <col min="4" max="4" width="18.25" bestFit="1" customWidth="1"/>
    <col min="5" max="5" width="16.875" bestFit="1" customWidth="1"/>
    <col min="6" max="6" width="15.125" bestFit="1" customWidth="1"/>
    <col min="7" max="7" width="23.5" bestFit="1" customWidth="1"/>
    <col min="8" max="8" width="14.125" bestFit="1" customWidth="1"/>
    <col min="9" max="9" width="17.375" bestFit="1" customWidth="1"/>
    <col min="10" max="10" width="19" bestFit="1" customWidth="1"/>
    <col min="11" max="11" width="14.125" bestFit="1" customWidth="1"/>
    <col min="12" max="12" width="16.125" bestFit="1" customWidth="1"/>
    <col min="13" max="13" width="17.625" bestFit="1" customWidth="1"/>
    <col min="14" max="14" width="15.75" bestFit="1" customWidth="1"/>
    <col min="15" max="15" width="17.125" bestFit="1" customWidth="1"/>
    <col min="16" max="17" width="17.875" bestFit="1" customWidth="1"/>
    <col min="18" max="18" width="15.75" bestFit="1" customWidth="1"/>
    <col min="19" max="19" width="17.125" bestFit="1" customWidth="1"/>
  </cols>
  <sheetData>
    <row r="1" spans="1:19">
      <c r="B1" t="s">
        <v>0</v>
      </c>
      <c r="C1" s="1" t="s">
        <v>1</v>
      </c>
      <c r="D1" t="s">
        <v>0</v>
      </c>
      <c r="E1" t="s">
        <v>2</v>
      </c>
      <c r="F1" t="s">
        <v>2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B2" t="s">
        <v>3</v>
      </c>
      <c r="C2" s="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B3">
        <v>800</v>
      </c>
      <c r="C3" s="4" t="s">
        <v>21</v>
      </c>
      <c r="D3">
        <v>10</v>
      </c>
      <c r="E3">
        <v>0.9</v>
      </c>
      <c r="F3">
        <v>0.1</v>
      </c>
      <c r="G3">
        <v>1</v>
      </c>
      <c r="H3">
        <v>9000</v>
      </c>
      <c r="I3">
        <v>9001</v>
      </c>
      <c r="J3">
        <v>9002</v>
      </c>
      <c r="K3">
        <v>9003</v>
      </c>
      <c r="L3">
        <v>9004</v>
      </c>
      <c r="M3">
        <v>9005</v>
      </c>
      <c r="N3" s="4" t="str">
        <f>INDEX([1]!DropTable['#메모],MATCH(ProductialTable[[#This Row],[ItemDropId]],[1]!DropTable[Index],0))</f>
        <v>1층_아이템보상</v>
      </c>
      <c r="O3" s="4" t="str">
        <f>INDEX([1]!DropTable['#메모],MATCH(ProductialTable[[#This Row],[HpShopDropId]],[1]!DropTable[Index],0))</f>
        <v>1층_Hp상점_슬롯</v>
      </c>
      <c r="P3" s="4" t="str">
        <f>INDEX([1]!DropTable['#메모],MATCH(ProductialTable[[#This Row],[GoldShopDropId]],[1]!DropTable[Index],0))</f>
        <v>1층_골드상점_슬롯</v>
      </c>
      <c r="Q3" s="4" t="str">
        <f>INDEX([1]!DropTable['#메모],MATCH(ProductialTable[[#This Row],[BossDropId]],[1]!DropTable[Index],0))</f>
        <v>1층_선택지</v>
      </c>
      <c r="R3" s="4" t="str">
        <f>INDEX([1]!DropTable['#메모],MATCH(ProductialTable[[#This Row],[ChoiceDropId]],[1]!DropTable[Index],0))</f>
        <v>1층_보스</v>
      </c>
      <c r="S3" s="4" t="str">
        <f>INDEX([1]!DropTable['#메모],MATCH(ProductialTable[[#This Row],[WeaponDropId]],[1]!DropTable[Index],0))</f>
        <v>1층_시작무기선택</v>
      </c>
    </row>
    <row r="4" spans="1:19">
      <c r="A4" t="s">
        <v>1</v>
      </c>
      <c r="B4">
        <v>801</v>
      </c>
      <c r="C4" s="4" t="s">
        <v>22</v>
      </c>
      <c r="D4">
        <v>12</v>
      </c>
      <c r="E4">
        <v>0.1</v>
      </c>
      <c r="F4">
        <v>0.9</v>
      </c>
      <c r="G4">
        <v>1.2</v>
      </c>
      <c r="H4">
        <v>9100</v>
      </c>
      <c r="I4">
        <v>9101</v>
      </c>
      <c r="J4">
        <v>9102</v>
      </c>
      <c r="K4">
        <v>9103</v>
      </c>
      <c r="L4">
        <v>9104</v>
      </c>
      <c r="M4">
        <v>9105</v>
      </c>
      <c r="N4" s="4" t="str">
        <f>INDEX([1]!DropTable['#메모],MATCH(ProductialTable[[#This Row],[ItemDropId]],[1]!DropTable[Index],0))</f>
        <v>2층_아이템보상</v>
      </c>
      <c r="O4" s="4" t="str">
        <f>INDEX([1]!DropTable['#메모],MATCH(ProductialTable[[#This Row],[HpShopDropId]],[1]!DropTable[Index],0))</f>
        <v>2층_Hp상점_슬롯</v>
      </c>
      <c r="P4" s="4" t="str">
        <f>INDEX([1]!DropTable['#메모],MATCH(ProductialTable[[#This Row],[GoldShopDropId]],[1]!DropTable[Index],0))</f>
        <v>2층_골드상점_슬롯</v>
      </c>
      <c r="Q4" s="4" t="str">
        <f>INDEX([1]!DropTable['#메모],MATCH(ProductialTable[[#This Row],[BossDropId]],[1]!DropTable[Index],0))</f>
        <v>2층_선택지</v>
      </c>
      <c r="R4" s="4" t="str">
        <f>INDEX([1]!DropTable['#메모],MATCH(ProductialTable[[#This Row],[ChoiceDropId]],[1]!DropTable[Index],0))</f>
        <v>2층_보스</v>
      </c>
      <c r="S4" s="4" t="str">
        <f>INDEX([1]!DropTable['#메모],MATCH(ProductialTable[[#This Row],[WeaponDropId]],[1]!DropTable[Index],0))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2023-04-16T10:31:32Z</dcterms:created>
  <dcterms:modified xsi:type="dcterms:W3CDTF">2023-04-16T10:31:32Z</dcterms:modified>
</cp:coreProperties>
</file>