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<sst xmlns="http://schemas.openxmlformats.org/spreadsheetml/2006/main" count="531" uniqueCount="191">
  <si>
    <t xml:space="preserve">bright resovled</t>
  </si>
  <si>
    <t xml:space="preserve">dim hqnd</t>
  </si>
  <si>
    <t xml:space="preserve">All</t>
  </si>
  <si>
    <t xml:space="preserve">Observable</t>
  </si>
  <si>
    <t xml:space="preserve">Brightish</t>
  </si>
  <si>
    <t xml:space="preserve">Featured</t>
  </si>
  <si>
    <t xml:space="preserve">HQND</t>
  </si>
  <si>
    <t xml:space="preserve">Resolved</t>
  </si>
  <si>
    <t xml:space="preserve">TIC 283940788</t>
  </si>
  <si>
    <t xml:space="preserve">F300/CDII/CDVI</t>
  </si>
  <si>
    <t xml:space="preserve">1x132sec</t>
  </si>
  <si>
    <t xml:space="preserve">260sec</t>
  </si>
  <si>
    <t xml:space="preserve">=</t>
  </si>
  <si>
    <t xml:space="preserve">4.5min</t>
  </si>
  <si>
    <t xml:space="preserve">-----</t>
  </si>
  <si>
    <t xml:space="preserve">companion</t>
  </si>
  <si>
    <t xml:space="preserve">with</t>
  </si>
  <si>
    <t xml:space="preserve">sep=0.5"</t>
  </si>
  <si>
    <t xml:space="preserve">PA=245</t>
  </si>
  <si>
    <t xml:space="preserve">dmag=3.8</t>
  </si>
  <si>
    <t xml:space="preserve">TIC 284814380</t>
  </si>
  <si>
    <t xml:space="preserve">1x192sec</t>
  </si>
  <si>
    <t xml:space="preserve">320sec</t>
  </si>
  <si>
    <t xml:space="preserve">5.5min</t>
  </si>
  <si>
    <t xml:space="preserve">TIC 307119043</t>
  </si>
  <si>
    <t xml:space="preserve">1x60sec</t>
  </si>
  <si>
    <t xml:space="preserve">200sec</t>
  </si>
  <si>
    <t xml:space="preserve">3.3min</t>
  </si>
  <si>
    <t xml:space="preserve">sep=0.8"</t>
  </si>
  <si>
    <t xml:space="preserve">PA=158</t>
  </si>
  <si>
    <t xml:space="preserve">dmag=1.8</t>
  </si>
  <si>
    <t xml:space="preserve">TIC 52856877</t>
  </si>
  <si>
    <t xml:space="preserve">1x66sec</t>
  </si>
  <si>
    <t xml:space="preserve">3.4min</t>
  </si>
  <si>
    <t xml:space="preserve">TIC 389836747</t>
  </si>
  <si>
    <t xml:space="preserve">sep=0.2"</t>
  </si>
  <si>
    <t xml:space="preserve">PA=53</t>
  </si>
  <si>
    <t xml:space="preserve">dmag=0.8</t>
  </si>
  <si>
    <t xml:space="preserve">TIC 285681367</t>
  </si>
  <si>
    <t xml:space="preserve">1x204sec</t>
  </si>
  <si>
    <t xml:space="preserve">5.7min</t>
  </si>
  <si>
    <t xml:space="preserve">TIC 328181241</t>
  </si>
  <si>
    <t xml:space="preserve">1x78sec</t>
  </si>
  <si>
    <t xml:space="preserve">3.6min</t>
  </si>
  <si>
    <t xml:space="preserve">TIC 251757935</t>
  </si>
  <si>
    <t xml:space="preserve">1x174sec</t>
  </si>
  <si>
    <t xml:space="preserve">5.2min</t>
  </si>
  <si>
    <t xml:space="preserve">TIC 392229331</t>
  </si>
  <si>
    <t xml:space="preserve">TIC 266771301</t>
  </si>
  <si>
    <t xml:space="preserve">nan</t>
  </si>
  <si>
    <t xml:space="preserve">1x150sec</t>
  </si>
  <si>
    <t xml:space="preserve">4.8min</t>
  </si>
  <si>
    <t xml:space="preserve">PA=216</t>
  </si>
  <si>
    <t xml:space="preserve">dmag=0</t>
  </si>
  <si>
    <t xml:space="preserve">TIC 260056937</t>
  </si>
  <si>
    <t xml:space="preserve">TIC 454140642</t>
  </si>
  <si>
    <t xml:space="preserve">TIC 139650665</t>
  </si>
  <si>
    <t xml:space="preserve">TIC 178953404</t>
  </si>
  <si>
    <t xml:space="preserve">1x180sec</t>
  </si>
  <si>
    <t xml:space="preserve">5.3min</t>
  </si>
  <si>
    <t xml:space="preserve">TIC 9493888</t>
  </si>
  <si>
    <t xml:space="preserve">1x318sec</t>
  </si>
  <si>
    <t xml:space="preserve">440sec</t>
  </si>
  <si>
    <t xml:space="preserve">7.6min</t>
  </si>
  <si>
    <t xml:space="preserve">TIC 459959916</t>
  </si>
  <si>
    <t xml:space="preserve">1x510sec</t>
  </si>
  <si>
    <t xml:space="preserve">620sec</t>
  </si>
  <si>
    <t xml:space="preserve">10.8min</t>
  </si>
  <si>
    <t xml:space="preserve">TIC 391620600</t>
  </si>
  <si>
    <t xml:space="preserve">1x258sec</t>
  </si>
  <si>
    <t xml:space="preserve">380sec</t>
  </si>
  <si>
    <t xml:space="preserve">6.6min</t>
  </si>
  <si>
    <t xml:space="preserve">TIC 367448265</t>
  </si>
  <si>
    <t xml:space="preserve">sep=0.7"</t>
  </si>
  <si>
    <t xml:space="preserve">PA=10.4</t>
  </si>
  <si>
    <t xml:space="preserve">dmag=2.6</t>
  </si>
  <si>
    <t xml:space="preserve">TIC 200094011</t>
  </si>
  <si>
    <t xml:space="preserve">PA=208</t>
  </si>
  <si>
    <t xml:space="preserve">dmag=1.1</t>
  </si>
  <si>
    <t xml:space="preserve">TIC 309262405</t>
  </si>
  <si>
    <t xml:space="preserve">1x630sec</t>
  </si>
  <si>
    <t xml:space="preserve">740sec</t>
  </si>
  <si>
    <t xml:space="preserve">12.8min</t>
  </si>
  <si>
    <t xml:space="preserve">TIC 336882813</t>
  </si>
  <si>
    <t xml:space="preserve">1x138sec</t>
  </si>
  <si>
    <t xml:space="preserve">4.6min</t>
  </si>
  <si>
    <t xml:space="preserve">sep=0.6"</t>
  </si>
  <si>
    <t xml:space="preserve">PA=136</t>
  </si>
  <si>
    <t xml:space="preserve">dmag=2.1</t>
  </si>
  <si>
    <t xml:space="preserve">TIC 438226195</t>
  </si>
  <si>
    <t xml:space="preserve">1x360sec</t>
  </si>
  <si>
    <t xml:space="preserve">500sec</t>
  </si>
  <si>
    <t xml:space="preserve">8.3min</t>
  </si>
  <si>
    <t xml:space="preserve">PA=292</t>
  </si>
  <si>
    <t xml:space="preserve">dmag=0.6</t>
  </si>
  <si>
    <t xml:space="preserve">TIC 306903715</t>
  </si>
  <si>
    <t xml:space="preserve">1x918sec</t>
  </si>
  <si>
    <t xml:space="preserve">1040sec</t>
  </si>
  <si>
    <t xml:space="preserve">17.6min</t>
  </si>
  <si>
    <t xml:space="preserve">TIC 78568780</t>
  </si>
  <si>
    <t xml:space="preserve">1x84sec</t>
  </si>
  <si>
    <t xml:space="preserve">3.7min</t>
  </si>
  <si>
    <t xml:space="preserve">sep=0.3"</t>
  </si>
  <si>
    <t xml:space="preserve">PA=247</t>
  </si>
  <si>
    <t xml:space="preserve">dmag=1.2</t>
  </si>
  <si>
    <t xml:space="preserve">TIC 79140936</t>
  </si>
  <si>
    <t xml:space="preserve">1x72sec</t>
  </si>
  <si>
    <t xml:space="preserve">3.5min</t>
  </si>
  <si>
    <t xml:space="preserve">TIC 386202029</t>
  </si>
  <si>
    <t xml:space="preserve">1x666sec</t>
  </si>
  <si>
    <t xml:space="preserve">800sec</t>
  </si>
  <si>
    <t xml:space="preserve">13.4min</t>
  </si>
  <si>
    <t xml:space="preserve">TIC 80914862</t>
  </si>
  <si>
    <t xml:space="preserve">1x270sec</t>
  </si>
  <si>
    <t xml:space="preserve">6.8min</t>
  </si>
  <si>
    <t xml:space="preserve">TIC 177810207</t>
  </si>
  <si>
    <t xml:space="preserve">1x768sec</t>
  </si>
  <si>
    <t xml:space="preserve">860sec</t>
  </si>
  <si>
    <t xml:space="preserve">15.1min</t>
  </si>
  <si>
    <t xml:space="preserve">TIC 266657256</t>
  </si>
  <si>
    <t xml:space="preserve">1x726sec</t>
  </si>
  <si>
    <t xml:space="preserve">14.4min</t>
  </si>
  <si>
    <t xml:space="preserve">TIC 73296637</t>
  </si>
  <si>
    <t xml:space="preserve">TIC 348651800</t>
  </si>
  <si>
    <t xml:space="preserve">1x102sec</t>
  </si>
  <si>
    <t xml:space="preserve">4.0min</t>
  </si>
  <si>
    <t xml:space="preserve">sep=0.4"</t>
  </si>
  <si>
    <t xml:space="preserve">PA=57</t>
  </si>
  <si>
    <t xml:space="preserve">dmag=1.0</t>
  </si>
  <si>
    <t xml:space="preserve">TIC 27543409</t>
  </si>
  <si>
    <t xml:space="preserve">1x696sec</t>
  </si>
  <si>
    <t xml:space="preserve">13.9min</t>
  </si>
  <si>
    <t xml:space="preserve">TIC 434452777</t>
  </si>
  <si>
    <t xml:space="preserve">TIC 161043618</t>
  </si>
  <si>
    <t xml:space="preserve">1x210sec</t>
  </si>
  <si>
    <t xml:space="preserve">5.8min</t>
  </si>
  <si>
    <t xml:space="preserve">sep=0.1"</t>
  </si>
  <si>
    <t xml:space="preserve">PA=185</t>
  </si>
  <si>
    <t xml:space="preserve">TIC 441794509</t>
  </si>
  <si>
    <t xml:space="preserve">TIC 123098844</t>
  </si>
  <si>
    <t xml:space="preserve">TIC 89278612</t>
  </si>
  <si>
    <t xml:space="preserve">PA=186</t>
  </si>
  <si>
    <t xml:space="preserve">TIC 278352276</t>
  </si>
  <si>
    <t xml:space="preserve">TIC 322727163</t>
  </si>
  <si>
    <t xml:space="preserve">PA=36</t>
  </si>
  <si>
    <t xml:space="preserve">dmag=1.7</t>
  </si>
  <si>
    <t xml:space="preserve">TIC 375325607</t>
  </si>
  <si>
    <t xml:space="preserve">1x288sec</t>
  </si>
  <si>
    <t xml:space="preserve">7.1min</t>
  </si>
  <si>
    <t xml:space="preserve">PA=80</t>
  </si>
  <si>
    <t xml:space="preserve">dmag=0.4</t>
  </si>
  <si>
    <t xml:space="preserve">TIC 427092089</t>
  </si>
  <si>
    <t xml:space="preserve">1x240sec</t>
  </si>
  <si>
    <t xml:space="preserve">6.3min</t>
  </si>
  <si>
    <t xml:space="preserve">PA=172</t>
  </si>
  <si>
    <t xml:space="preserve">dmag=3.5</t>
  </si>
  <si>
    <t xml:space="preserve">TIC 264402353</t>
  </si>
  <si>
    <t xml:space="preserve">TIC 327885074</t>
  </si>
  <si>
    <t xml:space="preserve">1x594sec</t>
  </si>
  <si>
    <t xml:space="preserve">680sec</t>
  </si>
  <si>
    <t xml:space="preserve">12.2min</t>
  </si>
  <si>
    <t xml:space="preserve">TIC 414026507</t>
  </si>
  <si>
    <t xml:space="preserve">TIC 269811101</t>
  </si>
  <si>
    <t xml:space="preserve">1x858sec</t>
  </si>
  <si>
    <t xml:space="preserve">980sec</t>
  </si>
  <si>
    <t xml:space="preserve">16.6min</t>
  </si>
  <si>
    <t xml:space="preserve">TIC 25818450</t>
  </si>
  <si>
    <t xml:space="preserve">sep=0.06"</t>
  </si>
  <si>
    <t xml:space="preserve">PA=181</t>
  </si>
  <si>
    <t xml:space="preserve">dmag=1.3</t>
  </si>
  <si>
    <t xml:space="preserve">TIC 470710327</t>
  </si>
  <si>
    <t xml:space="preserve">PA=305</t>
  </si>
  <si>
    <t xml:space="preserve">TIC 265274458</t>
  </si>
  <si>
    <t xml:space="preserve">Observable2</t>
  </si>
  <si>
    <t xml:space="preserve">TIC 63459761</t>
  </si>
  <si>
    <t xml:space="preserve">TIC 97356407</t>
  </si>
  <si>
    <t xml:space="preserve">TIC 95928255</t>
  </si>
  <si>
    <t xml:space="preserve">TIC 168789840</t>
  </si>
  <si>
    <t xml:space="preserve">TIC 139944266</t>
  </si>
  <si>
    <t xml:space="preserve">TIC 292318612</t>
  </si>
  <si>
    <t xml:space="preserve">TIC 239872462</t>
  </si>
  <si>
    <t xml:space="preserve">TIC 204698586</t>
  </si>
  <si>
    <t xml:space="preserve">TIC 219469945</t>
  </si>
  <si>
    <t xml:space="preserve">TIC 286470992</t>
  </si>
  <si>
    <t xml:space="preserve">TIC 317863971</t>
  </si>
  <si>
    <t xml:space="preserve">TIC 271186951</t>
  </si>
  <si>
    <t xml:space="preserve">TIC 344541836</t>
  </si>
  <si>
    <t xml:space="preserve">TIC 357810643</t>
  </si>
  <si>
    <t xml:space="preserve">TIC 461614217</t>
  </si>
  <si>
    <t xml:space="preserve">TIC 414969157</t>
  </si>
  <si>
    <t xml:space="preserve">TIC 443862276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</si>
</sst>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h]:mm:ss.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COUNTIF(A3:A50, " ")</f>
        <v>0</v>
      </c>
      <c r="B1" s="0" t="n">
        <f aca="false">SUM(B3:B50)</f>
        <v>4</v>
      </c>
      <c r="C1" s="0" t="n">
        <f aca="false">SUM(C3:C50)</f>
        <v>13</v>
      </c>
      <c r="F1" s="0" t="n">
        <f aca="false">SUM(F3:F50)</f>
        <v>17</v>
      </c>
      <c r="G1" s="0" t="n">
        <f aca="false">SUM(G3:G50)</f>
        <v>39</v>
      </c>
      <c r="H1" s="0" t="n">
        <f aca="false">SUM(H3:H50)</f>
        <v>2</v>
      </c>
      <c r="I1" s="0" t="n">
        <f aca="false">SUM(I3:I50)</f>
        <v>22</v>
      </c>
      <c r="J1" s="0" t="n">
        <f aca="false">SUM(J3:J50)</f>
        <v>17</v>
      </c>
      <c r="M1" s="1"/>
      <c r="N1" s="1"/>
    </row>
    <row r="2" customFormat="false" ht="12.8" hidden="false" customHeight="false" outlineLevel="0" collapsed="false">
      <c r="A2" s="2" t="s">
        <v>0</v>
      </c>
      <c r="B2" s="2" t="s">
        <v>1</v>
      </c>
      <c r="C2" s="2" t="s">
        <v>2</v>
      </c>
      <c r="D2" s="2"/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/>
      <c r="L2" s="2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2.8" hidden="false" customHeight="false" outlineLevel="0" collapsed="false">
      <c r="A3" s="4" t="str">
        <f aca="false">IF(AND(G3,J3), L3,"")</f>
        <v>TIC 283940788</v>
      </c>
      <c r="B3" s="4" t="n">
        <f aca="false">AND(F3,I3,NOT(G3))</f>
        <v>0</v>
      </c>
      <c r="C3" s="4" t="n">
        <f aca="false">AND(OR(H3,I3),G3,F3)</f>
        <v>0</v>
      </c>
      <c r="D3" s="4" t="str">
        <f aca="false">IF(C3,M3,"")</f>
        <v/>
      </c>
      <c r="E3" s="1" t="str">
        <f aca="false">IF(C3, M3, "")</f>
        <v/>
      </c>
      <c r="F3" s="4" t="n">
        <f aca="false">IF(ISNA(VLOOKUP($L3,Sheet2!$G$2:$G$32,1,0)), FALSE(), TRUE())</f>
        <v>0</v>
      </c>
      <c r="G3" s="4" t="n">
        <f aca="false">O3&lt;13</f>
        <v>1</v>
      </c>
      <c r="H3" s="4" t="n">
        <f aca="false">IF(ISNA(VLOOKUP($L3,Sheet2!$C$2:$C$32,1,0)), FALSE(), TRUE())</f>
        <v>0</v>
      </c>
      <c r="I3" s="4" t="n">
        <f aca="false">IF(ISNA(VLOOKUP($L3,Sheet2!$A$2:$A$32,1,0)), FALSE(), TRUE())</f>
        <v>0</v>
      </c>
      <c r="J3" s="4" t="n">
        <f aca="false">IF(ISNA(VLOOKUP($L3,Sheet2!$I$2:$I$32,1,0)), FALSE(), TRUE())</f>
        <v>1</v>
      </c>
      <c r="K3" s="4"/>
      <c r="L3" s="0" t="s">
        <v>8</v>
      </c>
      <c r="M3" s="1" t="n">
        <v>0.0245872685185185</v>
      </c>
      <c r="N3" s="1" t="n">
        <v>2.62089976851852</v>
      </c>
      <c r="O3" s="0" t="n">
        <v>11.7</v>
      </c>
      <c r="P3" s="0" t="n">
        <v>-2.73</v>
      </c>
      <c r="Q3" s="0" t="n">
        <v>-0.15</v>
      </c>
      <c r="R3" s="0" t="s">
        <v>9</v>
      </c>
      <c r="S3" s="0" t="s">
        <v>10</v>
      </c>
      <c r="T3" s="0" t="s">
        <v>11</v>
      </c>
      <c r="U3" s="0" t="s">
        <v>12</v>
      </c>
      <c r="V3" s="0" t="s">
        <v>13</v>
      </c>
      <c r="W3" s="0" t="s">
        <v>14</v>
      </c>
      <c r="X3" s="0" t="s">
        <v>15</v>
      </c>
      <c r="Y3" s="0" t="s">
        <v>16</v>
      </c>
      <c r="Z3" s="0" t="s">
        <v>17</v>
      </c>
      <c r="AA3" s="0" t="s">
        <v>18</v>
      </c>
      <c r="AB3" s="0" t="s">
        <v>19</v>
      </c>
    </row>
    <row r="4" customFormat="false" ht="12.8" hidden="false" customHeight="false" outlineLevel="0" collapsed="false">
      <c r="A4" s="4" t="str">
        <f aca="false">IF(AND(G4,J4), L4,"")</f>
        <v/>
      </c>
      <c r="B4" s="4" t="n">
        <f aca="false">AND(F4,I4,NOT(G4))</f>
        <v>0</v>
      </c>
      <c r="C4" s="4" t="n">
        <f aca="false">AND(OR(H4,I4),G4,F4)</f>
        <v>1</v>
      </c>
      <c r="D4" s="4" t="str">
        <f aca="false">IF(C4,L4,"")</f>
        <v>TIC 284814380</v>
      </c>
      <c r="E4" s="1" t="n">
        <f aca="false">IF(C4, M4, "")</f>
        <v>0.0329546296296296</v>
      </c>
      <c r="F4" s="4" t="n">
        <f aca="false">IF(ISNA(VLOOKUP($L4,Sheet2!$G$2:$G$32,1,0)), FALSE(), TRUE())</f>
        <v>1</v>
      </c>
      <c r="G4" s="4" t="n">
        <f aca="false">O4&lt;13</f>
        <v>1</v>
      </c>
      <c r="H4" s="4" t="n">
        <f aca="false">IF(ISNA(VLOOKUP($L4,Sheet2!$C$2:$C$32,1,0)), FALSE(), TRUE())</f>
        <v>0</v>
      </c>
      <c r="I4" s="4" t="n">
        <f aca="false">IF(ISNA(VLOOKUP($L4,Sheet2!$A$2:$A$32,1,0)), FALSE(), TRUE())</f>
        <v>1</v>
      </c>
      <c r="J4" s="4" t="n">
        <f aca="false">IF(ISNA(VLOOKUP($L4,Sheet2!$I$2:$I$32,1,0)), FALSE(), TRUE())</f>
        <v>0</v>
      </c>
      <c r="K4" s="4"/>
      <c r="L4" s="0" t="s">
        <v>20</v>
      </c>
      <c r="M4" s="1" t="n">
        <v>0.0329546296296296</v>
      </c>
      <c r="N4" s="1" t="n">
        <v>2.70075069444444</v>
      </c>
      <c r="O4" s="0" t="n">
        <v>12</v>
      </c>
      <c r="P4" s="0" t="n">
        <v>-2.56</v>
      </c>
      <c r="Q4" s="0" t="n">
        <v>-0.24</v>
      </c>
      <c r="R4" s="0" t="s">
        <v>9</v>
      </c>
      <c r="S4" s="0" t="s">
        <v>21</v>
      </c>
      <c r="T4" s="0" t="s">
        <v>22</v>
      </c>
      <c r="U4" s="0" t="s">
        <v>12</v>
      </c>
      <c r="V4" s="0" t="s">
        <v>23</v>
      </c>
      <c r="W4" s="0" t="s">
        <v>14</v>
      </c>
    </row>
    <row r="5" customFormat="false" ht="12.8" hidden="false" customHeight="false" outlineLevel="0" collapsed="false">
      <c r="A5" s="4" t="str">
        <f aca="false">IF(AND(G5,J5), L5,"")</f>
        <v>TIC 307119043</v>
      </c>
      <c r="B5" s="4" t="n">
        <f aca="false">AND(F5,I5,NOT(G5))</f>
        <v>0</v>
      </c>
      <c r="C5" s="4" t="n">
        <f aca="false">AND(OR(H5,I5),G5,F5)</f>
        <v>0</v>
      </c>
      <c r="D5" s="4" t="str">
        <f aca="false">IF(C5,L5,"")</f>
        <v/>
      </c>
      <c r="E5" s="1" t="str">
        <f aca="false">IF(C5, M5, "")</f>
        <v/>
      </c>
      <c r="F5" s="4" t="n">
        <f aca="false">IF(ISNA(VLOOKUP($L5,Sheet2!$G$2:$G$32,1,0)), FALSE(), TRUE())</f>
        <v>0</v>
      </c>
      <c r="G5" s="4" t="n">
        <f aca="false">O5&lt;13</f>
        <v>1</v>
      </c>
      <c r="H5" s="4" t="n">
        <f aca="false">IF(ISNA(VLOOKUP($L5,Sheet2!$C$2:$C$32,1,0)), FALSE(), TRUE())</f>
        <v>0</v>
      </c>
      <c r="I5" s="4" t="n">
        <f aca="false">IF(ISNA(VLOOKUP($L5,Sheet2!$A$2:$A$32,1,0)), FALSE(), TRUE())</f>
        <v>0</v>
      </c>
      <c r="J5" s="4" t="n">
        <f aca="false">IF(ISNA(VLOOKUP($L5,Sheet2!$I$2:$I$32,1,0)), FALSE(), TRUE())</f>
        <v>1</v>
      </c>
      <c r="K5" s="4"/>
      <c r="L5" s="0" t="s">
        <v>24</v>
      </c>
      <c r="M5" s="1" t="n">
        <v>0.0411876157407407</v>
      </c>
      <c r="N5" s="1" t="n">
        <v>2.13423506944444</v>
      </c>
      <c r="O5" s="0" t="n">
        <v>10</v>
      </c>
      <c r="P5" s="0" t="n">
        <v>7.56</v>
      </c>
      <c r="Q5" s="0" t="n">
        <v>-4.11</v>
      </c>
      <c r="R5" s="0" t="s">
        <v>9</v>
      </c>
      <c r="S5" s="0" t="s">
        <v>25</v>
      </c>
      <c r="T5" s="0" t="s">
        <v>26</v>
      </c>
      <c r="U5" s="0" t="s">
        <v>12</v>
      </c>
      <c r="V5" s="0" t="s">
        <v>27</v>
      </c>
      <c r="W5" s="0" t="s">
        <v>14</v>
      </c>
      <c r="X5" s="0" t="s">
        <v>15</v>
      </c>
      <c r="Y5" s="0" t="s">
        <v>16</v>
      </c>
      <c r="Z5" s="0" t="s">
        <v>28</v>
      </c>
      <c r="AA5" s="0" t="s">
        <v>29</v>
      </c>
      <c r="AB5" s="0" t="s">
        <v>30</v>
      </c>
    </row>
    <row r="6" customFormat="false" ht="12.8" hidden="false" customHeight="false" outlineLevel="0" collapsed="false">
      <c r="A6" s="4" t="str">
        <f aca="false">IF(AND(G6,J6), L6,"")</f>
        <v/>
      </c>
      <c r="B6" s="4" t="n">
        <f aca="false">AND(F6,I6,NOT(G6))</f>
        <v>0</v>
      </c>
      <c r="C6" s="4" t="n">
        <f aca="false">AND(OR(H6,I6),G6,F6)</f>
        <v>1</v>
      </c>
      <c r="D6" s="4" t="str">
        <f aca="false">IF(C6,L6,"")</f>
        <v>TIC 52856877</v>
      </c>
      <c r="E6" s="1" t="n">
        <f aca="false">IF(C6, M6, "")</f>
        <v>0.0481508101851852</v>
      </c>
      <c r="F6" s="4" t="n">
        <f aca="false">IF(ISNA(VLOOKUP($L6,Sheet2!$G$2:$G$32,1,0)), FALSE(), TRUE())</f>
        <v>1</v>
      </c>
      <c r="G6" s="4" t="n">
        <f aca="false">O6&lt;13</f>
        <v>1</v>
      </c>
      <c r="H6" s="4" t="n">
        <f aca="false">IF(ISNA(VLOOKUP($L6,Sheet2!$C$2:$C$32,1,0)), FALSE(), TRUE())</f>
        <v>0</v>
      </c>
      <c r="I6" s="4" t="n">
        <f aca="false">IF(ISNA(VLOOKUP($L6,Sheet2!$A$2:$A$32,1,0)), FALSE(), TRUE())</f>
        <v>1</v>
      </c>
      <c r="J6" s="4" t="n">
        <f aca="false">IF(ISNA(VLOOKUP($L6,Sheet2!$I$2:$I$32,1,0)), FALSE(), TRUE())</f>
        <v>0</v>
      </c>
      <c r="K6" s="4"/>
      <c r="L6" s="0" t="s">
        <v>31</v>
      </c>
      <c r="M6" s="1" t="n">
        <v>0.0481508101851852</v>
      </c>
      <c r="N6" s="1" t="n">
        <v>2.54338518518519</v>
      </c>
      <c r="O6" s="0" t="n">
        <v>10.9</v>
      </c>
      <c r="P6" s="0" t="n">
        <v>3.22</v>
      </c>
      <c r="Q6" s="0" t="n">
        <v>-1.72</v>
      </c>
      <c r="R6" s="0" t="s">
        <v>9</v>
      </c>
      <c r="S6" s="0" t="s">
        <v>32</v>
      </c>
      <c r="T6" s="0" t="s">
        <v>26</v>
      </c>
      <c r="U6" s="0" t="s">
        <v>12</v>
      </c>
      <c r="V6" s="0" t="s">
        <v>33</v>
      </c>
      <c r="W6" s="0" t="s">
        <v>14</v>
      </c>
    </row>
    <row r="7" customFormat="false" ht="12.8" hidden="false" customHeight="false" outlineLevel="0" collapsed="false">
      <c r="A7" s="4" t="str">
        <f aca="false">IF(AND(G7,J7), L7,"")</f>
        <v>TIC 389836747</v>
      </c>
      <c r="B7" s="4" t="n">
        <f aca="false">AND(F7,I7,NOT(G7))</f>
        <v>0</v>
      </c>
      <c r="C7" s="4" t="n">
        <f aca="false">AND(OR(H7,I7),G7,F7)</f>
        <v>0</v>
      </c>
      <c r="D7" s="4" t="str">
        <f aca="false">IF(C7,L7,"")</f>
        <v/>
      </c>
      <c r="E7" s="1" t="str">
        <f aca="false">IF(C7, M7, "")</f>
        <v/>
      </c>
      <c r="F7" s="4" t="n">
        <f aca="false">IF(ISNA(VLOOKUP($L7,Sheet2!$G$2:$G$32,1,0)), FALSE(), TRUE())</f>
        <v>0</v>
      </c>
      <c r="G7" s="4" t="n">
        <f aca="false">O7&lt;13</f>
        <v>1</v>
      </c>
      <c r="H7" s="4" t="n">
        <f aca="false">IF(ISNA(VLOOKUP($L7,Sheet2!$C$2:$C$32,1,0)), FALSE(), TRUE())</f>
        <v>0</v>
      </c>
      <c r="I7" s="4" t="n">
        <f aca="false">IF(ISNA(VLOOKUP($L7,Sheet2!$A$2:$A$32,1,0)), FALSE(), TRUE())</f>
        <v>0</v>
      </c>
      <c r="J7" s="4" t="n">
        <f aca="false">IF(ISNA(VLOOKUP($L7,Sheet2!$I$2:$I$32,1,0)), FALSE(), TRUE())</f>
        <v>1</v>
      </c>
      <c r="K7" s="4"/>
      <c r="L7" s="0" t="s">
        <v>34</v>
      </c>
      <c r="M7" s="1" t="n">
        <v>0.0647096064814815</v>
      </c>
      <c r="N7" s="1" t="n">
        <v>2.56605451388889</v>
      </c>
      <c r="O7" s="0" t="n">
        <v>10.7</v>
      </c>
      <c r="P7" s="0" t="n">
        <v>-6.6</v>
      </c>
      <c r="Q7" s="0" t="n">
        <v>-2.4</v>
      </c>
      <c r="R7" s="0" t="s">
        <v>9</v>
      </c>
      <c r="S7" s="0" t="s">
        <v>25</v>
      </c>
      <c r="T7" s="0" t="s">
        <v>26</v>
      </c>
      <c r="U7" s="0" t="s">
        <v>12</v>
      </c>
      <c r="V7" s="0" t="s">
        <v>27</v>
      </c>
      <c r="W7" s="0" t="s">
        <v>14</v>
      </c>
      <c r="X7" s="0" t="s">
        <v>15</v>
      </c>
      <c r="Y7" s="0" t="s">
        <v>16</v>
      </c>
      <c r="Z7" s="0" t="s">
        <v>35</v>
      </c>
      <c r="AA7" s="0" t="s">
        <v>36</v>
      </c>
      <c r="AB7" s="0" t="s">
        <v>37</v>
      </c>
    </row>
    <row r="8" customFormat="false" ht="12.8" hidden="false" customHeight="false" outlineLevel="0" collapsed="false">
      <c r="A8" s="4" t="str">
        <f aca="false">IF(AND(G8,J8), L8,"")</f>
        <v/>
      </c>
      <c r="B8" s="4" t="n">
        <f aca="false">AND(F8,I8,NOT(G8))</f>
        <v>0</v>
      </c>
      <c r="C8" s="4" t="n">
        <f aca="false">AND(OR(H8,I8),G8,F8)</f>
        <v>0</v>
      </c>
      <c r="D8" s="4" t="str">
        <f aca="false">IF(C8,L8,"")</f>
        <v/>
      </c>
      <c r="E8" s="1" t="str">
        <f aca="false">IF(C8, M8, "")</f>
        <v/>
      </c>
      <c r="F8" s="4" t="n">
        <f aca="false">IF(ISNA(VLOOKUP($L8,Sheet2!$G$2:$G$32,1,0)), FALSE(), TRUE())</f>
        <v>0</v>
      </c>
      <c r="G8" s="4" t="n">
        <f aca="false">O8&lt;13</f>
        <v>1</v>
      </c>
      <c r="H8" s="4" t="n">
        <f aca="false">IF(ISNA(VLOOKUP($L8,Sheet2!$C$2:$C$32,1,0)), FALSE(), TRUE())</f>
        <v>0</v>
      </c>
      <c r="I8" s="4" t="n">
        <f aca="false">IF(ISNA(VLOOKUP($L8,Sheet2!$A$2:$A$32,1,0)), FALSE(), TRUE())</f>
        <v>0</v>
      </c>
      <c r="J8" s="4" t="n">
        <f aca="false">IF(ISNA(VLOOKUP($L8,Sheet2!$I$2:$I$32,1,0)), FALSE(), TRUE())</f>
        <v>0</v>
      </c>
      <c r="K8" s="4"/>
      <c r="L8" s="0" t="s">
        <v>38</v>
      </c>
      <c r="M8" s="1" t="n">
        <v>0.0876584490740741</v>
      </c>
      <c r="N8" s="1" t="n">
        <v>2.69084166666667</v>
      </c>
      <c r="O8" s="0" t="n">
        <v>12.1</v>
      </c>
      <c r="P8" s="0" t="n">
        <v>-0.65</v>
      </c>
      <c r="Q8" s="0" t="n">
        <v>0.08</v>
      </c>
      <c r="R8" s="0" t="s">
        <v>9</v>
      </c>
      <c r="S8" s="0" t="s">
        <v>39</v>
      </c>
      <c r="T8" s="0" t="s">
        <v>22</v>
      </c>
      <c r="U8" s="0" t="s">
        <v>12</v>
      </c>
      <c r="V8" s="0" t="s">
        <v>40</v>
      </c>
      <c r="W8" s="0" t="s">
        <v>14</v>
      </c>
    </row>
    <row r="9" customFormat="false" ht="12.8" hidden="false" customHeight="false" outlineLevel="0" collapsed="false">
      <c r="A9" s="4" t="str">
        <f aca="false">IF(AND(G9,J9), L9,"")</f>
        <v/>
      </c>
      <c r="B9" s="4" t="n">
        <f aca="false">AND(F9,I9,NOT(G9))</f>
        <v>0</v>
      </c>
      <c r="C9" s="4" t="n">
        <f aca="false">AND(OR(H9,I9),G9,F9)</f>
        <v>1</v>
      </c>
      <c r="D9" s="4" t="str">
        <f aca="false">IF(C9,L9,"")</f>
        <v>TIC 328181241</v>
      </c>
      <c r="E9" s="1" t="n">
        <f aca="false">IF(C9, M9, "")</f>
        <v>0.119872106481481</v>
      </c>
      <c r="F9" s="4" t="n">
        <f aca="false">IF(ISNA(VLOOKUP($L9,Sheet2!$G$2:$G$32,1,0)), FALSE(), TRUE())</f>
        <v>1</v>
      </c>
      <c r="G9" s="4" t="n">
        <f aca="false">O9&lt;13</f>
        <v>1</v>
      </c>
      <c r="H9" s="4" t="n">
        <f aca="false">IF(ISNA(VLOOKUP($L9,Sheet2!$C$2:$C$32,1,0)), FALSE(), TRUE())</f>
        <v>0</v>
      </c>
      <c r="I9" s="4" t="n">
        <f aca="false">IF(ISNA(VLOOKUP($L9,Sheet2!$A$2:$A$32,1,0)), FALSE(), TRUE())</f>
        <v>1</v>
      </c>
      <c r="J9" s="4" t="n">
        <f aca="false">IF(ISNA(VLOOKUP($L9,Sheet2!$I$2:$I$32,1,0)), FALSE(), TRUE())</f>
        <v>0</v>
      </c>
      <c r="K9" s="4"/>
      <c r="L9" s="0" t="s">
        <v>41</v>
      </c>
      <c r="M9" s="1" t="n">
        <v>0.119872106481481</v>
      </c>
      <c r="N9" s="1" t="n">
        <v>0.139495138888889</v>
      </c>
      <c r="O9" s="0" t="n">
        <v>11.2</v>
      </c>
      <c r="P9" s="0" t="n">
        <v>-4.67</v>
      </c>
      <c r="Q9" s="0" t="n">
        <v>-9.87</v>
      </c>
      <c r="R9" s="0" t="s">
        <v>9</v>
      </c>
      <c r="S9" s="0" t="s">
        <v>42</v>
      </c>
      <c r="T9" s="0" t="s">
        <v>26</v>
      </c>
      <c r="U9" s="0" t="s">
        <v>12</v>
      </c>
      <c r="V9" s="0" t="s">
        <v>43</v>
      </c>
      <c r="W9" s="0" t="s">
        <v>14</v>
      </c>
    </row>
    <row r="10" customFormat="false" ht="12.8" hidden="false" customHeight="false" outlineLevel="0" collapsed="false">
      <c r="A10" s="4" t="str">
        <f aca="false">IF(AND(G10,J10), L10,"")</f>
        <v/>
      </c>
      <c r="B10" s="4" t="n">
        <f aca="false">AND(F10,I10,NOT(G10))</f>
        <v>0</v>
      </c>
      <c r="C10" s="4" t="n">
        <f aca="false">AND(OR(H10,I10),G10,F10)</f>
        <v>0</v>
      </c>
      <c r="D10" s="4" t="str">
        <f aca="false">IF(C10,L10,"")</f>
        <v/>
      </c>
      <c r="E10" s="1" t="str">
        <f aca="false">IF(C10, M10, "")</f>
        <v/>
      </c>
      <c r="F10" s="4" t="n">
        <f aca="false">IF(ISNA(VLOOKUP($L10,Sheet2!$G$2:$G$32,1,0)), FALSE(), TRUE())</f>
        <v>0</v>
      </c>
      <c r="G10" s="4" t="n">
        <f aca="false">O10&lt;13</f>
        <v>1</v>
      </c>
      <c r="H10" s="4" t="n">
        <f aca="false">IF(ISNA(VLOOKUP($L10,Sheet2!$C$2:$C$32,1,0)), FALSE(), TRUE())</f>
        <v>0</v>
      </c>
      <c r="I10" s="4" t="n">
        <f aca="false">IF(ISNA(VLOOKUP($L10,Sheet2!$A$2:$A$32,1,0)), FALSE(), TRUE())</f>
        <v>0</v>
      </c>
      <c r="J10" s="4" t="n">
        <f aca="false">IF(ISNA(VLOOKUP($L10,Sheet2!$I$2:$I$32,1,0)), FALSE(), TRUE())</f>
        <v>0</v>
      </c>
      <c r="K10" s="4"/>
      <c r="L10" s="0" t="s">
        <v>44</v>
      </c>
      <c r="M10" s="1" t="n">
        <v>0.130442708333333</v>
      </c>
      <c r="N10" s="1" t="n">
        <v>2.2527568287037</v>
      </c>
      <c r="O10" s="0" t="n">
        <v>12</v>
      </c>
      <c r="P10" s="0" t="n">
        <v>2.85</v>
      </c>
      <c r="Q10" s="0" t="n">
        <v>-3.37</v>
      </c>
      <c r="R10" s="0" t="s">
        <v>9</v>
      </c>
      <c r="S10" s="0" t="s">
        <v>45</v>
      </c>
      <c r="T10" s="0" t="s">
        <v>11</v>
      </c>
      <c r="U10" s="0" t="s">
        <v>12</v>
      </c>
      <c r="V10" s="0" t="s">
        <v>46</v>
      </c>
      <c r="W10" s="0" t="s">
        <v>14</v>
      </c>
    </row>
    <row r="11" customFormat="false" ht="12.8" hidden="false" customHeight="false" outlineLevel="0" collapsed="false">
      <c r="A11" s="4" t="str">
        <f aca="false">IF(AND(G11,J11), L11,"")</f>
        <v/>
      </c>
      <c r="B11" s="4" t="n">
        <f aca="false">AND(F11,I11,NOT(G11))</f>
        <v>0</v>
      </c>
      <c r="C11" s="4" t="n">
        <f aca="false">AND(OR(H11,I11),G11,F11)</f>
        <v>0</v>
      </c>
      <c r="D11" s="4" t="str">
        <f aca="false">IF(C11,L11,"")</f>
        <v/>
      </c>
      <c r="E11" s="1" t="str">
        <f aca="false">IF(C11, M11, "")</f>
        <v/>
      </c>
      <c r="F11" s="4" t="n">
        <f aca="false">IF(ISNA(VLOOKUP($L11,Sheet2!$G$2:$G$32,1,0)), FALSE(), TRUE())</f>
        <v>0</v>
      </c>
      <c r="G11" s="4" t="n">
        <f aca="false">O11&lt;13</f>
        <v>1</v>
      </c>
      <c r="H11" s="4" t="n">
        <f aca="false">IF(ISNA(VLOOKUP($L11,Sheet2!$C$2:$C$32,1,0)), FALSE(), TRUE())</f>
        <v>0</v>
      </c>
      <c r="I11" s="4" t="n">
        <f aca="false">IF(ISNA(VLOOKUP($L11,Sheet2!$A$2:$A$32,1,0)), FALSE(), TRUE())</f>
        <v>0</v>
      </c>
      <c r="J11" s="4" t="n">
        <f aca="false">IF(ISNA(VLOOKUP($L11,Sheet2!$I$2:$I$32,1,0)), FALSE(), TRUE())</f>
        <v>0</v>
      </c>
      <c r="K11" s="4"/>
      <c r="L11" s="0" t="s">
        <v>47</v>
      </c>
      <c r="M11" s="1" t="n">
        <v>0.152133101851852</v>
      </c>
      <c r="N11" s="1" t="n">
        <v>2.54434178240741</v>
      </c>
      <c r="O11" s="0" t="n">
        <v>10.6</v>
      </c>
      <c r="P11" s="0" t="n">
        <v>1.14</v>
      </c>
      <c r="Q11" s="0" t="n">
        <v>1.35</v>
      </c>
      <c r="R11" s="0" t="s">
        <v>9</v>
      </c>
      <c r="S11" s="0" t="s">
        <v>25</v>
      </c>
      <c r="T11" s="0" t="s">
        <v>26</v>
      </c>
      <c r="U11" s="0" t="s">
        <v>12</v>
      </c>
      <c r="V11" s="0" t="s">
        <v>27</v>
      </c>
      <c r="W11" s="0" t="s">
        <v>14</v>
      </c>
    </row>
    <row r="12" customFormat="false" ht="12.8" hidden="false" customHeight="false" outlineLevel="0" collapsed="false">
      <c r="A12" s="4" t="str">
        <f aca="false">IF(AND(G12,J12), L12,"")</f>
        <v>TIC 266771301</v>
      </c>
      <c r="B12" s="4" t="n">
        <f aca="false">AND(F12,I12,NOT(G12))</f>
        <v>0</v>
      </c>
      <c r="C12" s="4" t="n">
        <f aca="false">AND(OR(H12,I12),G12,F12)</f>
        <v>0</v>
      </c>
      <c r="D12" s="4" t="str">
        <f aca="false">IF(C12,L12,"")</f>
        <v/>
      </c>
      <c r="E12" s="1" t="str">
        <f aca="false">IF(C12, M12, "")</f>
        <v/>
      </c>
      <c r="F12" s="4" t="n">
        <f aca="false">IF(ISNA(VLOOKUP($L12,Sheet2!$G$2:$G$32,1,0)), FALSE(), TRUE())</f>
        <v>0</v>
      </c>
      <c r="G12" s="4" t="n">
        <f aca="false">O12&lt;13</f>
        <v>1</v>
      </c>
      <c r="H12" s="4" t="n">
        <f aca="false">IF(ISNA(VLOOKUP($L12,Sheet2!$C$2:$C$32,1,0)), FALSE(), TRUE())</f>
        <v>0</v>
      </c>
      <c r="I12" s="4" t="n">
        <f aca="false">IF(ISNA(VLOOKUP($L12,Sheet2!$A$2:$A$32,1,0)), FALSE(), TRUE())</f>
        <v>0</v>
      </c>
      <c r="J12" s="4" t="n">
        <f aca="false">IF(ISNA(VLOOKUP($L12,Sheet2!$I$2:$I$32,1,0)), FALSE(), TRUE())</f>
        <v>1</v>
      </c>
      <c r="K12" s="4"/>
      <c r="L12" s="0" t="s">
        <v>48</v>
      </c>
      <c r="M12" s="1" t="n">
        <v>0.170728703703704</v>
      </c>
      <c r="N12" s="1" t="n">
        <v>2.17688680555556</v>
      </c>
      <c r="O12" s="0" t="n">
        <v>11.9</v>
      </c>
      <c r="P12" s="0" t="s">
        <v>49</v>
      </c>
      <c r="Q12" s="0" t="s">
        <v>49</v>
      </c>
      <c r="R12" s="0" t="s">
        <v>9</v>
      </c>
      <c r="S12" s="0" t="s">
        <v>50</v>
      </c>
      <c r="T12" s="0" t="s">
        <v>11</v>
      </c>
      <c r="U12" s="0" t="s">
        <v>12</v>
      </c>
      <c r="V12" s="0" t="s">
        <v>51</v>
      </c>
      <c r="W12" s="0" t="s">
        <v>14</v>
      </c>
      <c r="X12" s="0" t="s">
        <v>15</v>
      </c>
      <c r="Y12" s="0" t="s">
        <v>16</v>
      </c>
      <c r="Z12" s="0" t="s">
        <v>17</v>
      </c>
      <c r="AA12" s="0" t="s">
        <v>52</v>
      </c>
      <c r="AB12" s="0" t="s">
        <v>53</v>
      </c>
    </row>
    <row r="13" customFormat="false" ht="12.8" hidden="false" customHeight="false" outlineLevel="0" collapsed="false">
      <c r="A13" s="4" t="str">
        <f aca="false">IF(AND(G13,J13), L13,"")</f>
        <v/>
      </c>
      <c r="B13" s="4" t="n">
        <f aca="false">AND(F13,I13,NOT(G13))</f>
        <v>0</v>
      </c>
      <c r="C13" s="4" t="n">
        <f aca="false">AND(OR(H13,I13),G13,F13)</f>
        <v>0</v>
      </c>
      <c r="D13" s="4" t="str">
        <f aca="false">IF(C13,L13,"")</f>
        <v/>
      </c>
      <c r="E13" s="1" t="str">
        <f aca="false">IF(C13, M13, "")</f>
        <v/>
      </c>
      <c r="F13" s="4" t="n">
        <f aca="false">IF(ISNA(VLOOKUP($L13,Sheet2!$G$2:$G$32,1,0)), FALSE(), TRUE())</f>
        <v>0</v>
      </c>
      <c r="G13" s="4" t="n">
        <f aca="false">O13&lt;13</f>
        <v>1</v>
      </c>
      <c r="H13" s="4" t="n">
        <f aca="false">IF(ISNA(VLOOKUP($L13,Sheet2!$C$2:$C$32,1,0)), FALSE(), TRUE())</f>
        <v>0</v>
      </c>
      <c r="I13" s="4" t="n">
        <f aca="false">IF(ISNA(VLOOKUP($L13,Sheet2!$A$2:$A$32,1,0)), FALSE(), TRUE())</f>
        <v>0</v>
      </c>
      <c r="J13" s="4" t="n">
        <f aca="false">IF(ISNA(VLOOKUP($L13,Sheet2!$I$2:$I$32,1,0)), FALSE(), TRUE())</f>
        <v>0</v>
      </c>
      <c r="K13" s="4"/>
      <c r="L13" s="0" t="s">
        <v>54</v>
      </c>
      <c r="M13" s="1" t="n">
        <v>0.177561689814815</v>
      </c>
      <c r="N13" s="1" t="n">
        <v>1.97592488425926</v>
      </c>
      <c r="O13" s="0" t="n">
        <v>10.2</v>
      </c>
      <c r="P13" s="0" t="n">
        <v>1.29</v>
      </c>
      <c r="Q13" s="0" t="n">
        <v>-6.05</v>
      </c>
      <c r="R13" s="0" t="s">
        <v>9</v>
      </c>
      <c r="S13" s="0" t="s">
        <v>25</v>
      </c>
      <c r="T13" s="0" t="s">
        <v>26</v>
      </c>
      <c r="U13" s="0" t="s">
        <v>12</v>
      </c>
      <c r="V13" s="0" t="s">
        <v>27</v>
      </c>
      <c r="W13" s="0" t="s">
        <v>14</v>
      </c>
    </row>
    <row r="14" customFormat="false" ht="12.8" hidden="false" customHeight="false" outlineLevel="0" collapsed="false">
      <c r="A14" s="4" t="str">
        <f aca="false">IF(AND(G14,J14), L14,"")</f>
        <v/>
      </c>
      <c r="B14" s="4" t="n">
        <f aca="false">AND(F14,I14,NOT(G14))</f>
        <v>0</v>
      </c>
      <c r="C14" s="4" t="n">
        <f aca="false">AND(OR(H14,I14),G14,F14)</f>
        <v>1</v>
      </c>
      <c r="D14" s="4" t="str">
        <f aca="false">IF(C14,L14,"")</f>
        <v>TIC 454140642</v>
      </c>
      <c r="E14" s="1" t="n">
        <f aca="false">IF(C14, M14, "")</f>
        <v>0.179926273148148</v>
      </c>
      <c r="F14" s="4" t="n">
        <f aca="false">IF(ISNA(VLOOKUP($L14,Sheet2!$G$2:$G$32,1,0)), FALSE(), TRUE())</f>
        <v>1</v>
      </c>
      <c r="G14" s="4" t="n">
        <f aca="false">O14&lt;13</f>
        <v>1</v>
      </c>
      <c r="H14" s="4" t="n">
        <f aca="false">IF(ISNA(VLOOKUP($L14,Sheet2!$C$2:$C$32,1,0)), FALSE(), TRUE())</f>
        <v>0</v>
      </c>
      <c r="I14" s="4" t="n">
        <f aca="false">IF(ISNA(VLOOKUP($L14,Sheet2!$A$2:$A$32,1,0)), FALSE(), TRUE())</f>
        <v>1</v>
      </c>
      <c r="J14" s="4" t="n">
        <f aca="false">IF(ISNA(VLOOKUP($L14,Sheet2!$I$2:$I$32,1,0)), FALSE(), TRUE())</f>
        <v>0</v>
      </c>
      <c r="K14" s="4"/>
      <c r="L14" s="0" t="s">
        <v>55</v>
      </c>
      <c r="M14" s="1" t="n">
        <v>0.179926273148148</v>
      </c>
      <c r="N14" s="1" t="n">
        <v>0.0375017361111111</v>
      </c>
      <c r="O14" s="0" t="n">
        <v>10.2</v>
      </c>
      <c r="P14" s="0" t="n">
        <v>2.83</v>
      </c>
      <c r="Q14" s="0" t="n">
        <v>-10.85</v>
      </c>
      <c r="R14" s="0" t="s">
        <v>9</v>
      </c>
      <c r="S14" s="0" t="s">
        <v>25</v>
      </c>
      <c r="T14" s="0" t="s">
        <v>26</v>
      </c>
      <c r="U14" s="0" t="s">
        <v>12</v>
      </c>
      <c r="V14" s="0" t="s">
        <v>27</v>
      </c>
      <c r="W14" s="0" t="s">
        <v>14</v>
      </c>
    </row>
    <row r="15" customFormat="false" ht="12.8" hidden="false" customHeight="false" outlineLevel="0" collapsed="false">
      <c r="A15" s="4" t="str">
        <f aca="false">IF(AND(G15,J15), L15,"")</f>
        <v/>
      </c>
      <c r="B15" s="4" t="n">
        <f aca="false">AND(F15,I15,NOT(G15))</f>
        <v>0</v>
      </c>
      <c r="C15" s="4" t="n">
        <f aca="false">AND(OR(H15,I15),G15,F15)</f>
        <v>0</v>
      </c>
      <c r="D15" s="4" t="str">
        <f aca="false">IF(C15,L15,"")</f>
        <v/>
      </c>
      <c r="E15" s="1" t="str">
        <f aca="false">IF(C15, M15, "")</f>
        <v/>
      </c>
      <c r="F15" s="4" t="n">
        <f aca="false">IF(ISNA(VLOOKUP($L15,Sheet2!$G$2:$G$32,1,0)), FALSE(), TRUE())</f>
        <v>0</v>
      </c>
      <c r="G15" s="4" t="n">
        <f aca="false">O15&lt;13</f>
        <v>1</v>
      </c>
      <c r="H15" s="4" t="n">
        <f aca="false">IF(ISNA(VLOOKUP($L15,Sheet2!$C$2:$C$32,1,0)), FALSE(), TRUE())</f>
        <v>0</v>
      </c>
      <c r="I15" s="4" t="n">
        <f aca="false">IF(ISNA(VLOOKUP($L15,Sheet2!$A$2:$A$32,1,0)), FALSE(), TRUE())</f>
        <v>0</v>
      </c>
      <c r="J15" s="4" t="n">
        <f aca="false">IF(ISNA(VLOOKUP($L15,Sheet2!$I$2:$I$32,1,0)), FALSE(), TRUE())</f>
        <v>0</v>
      </c>
      <c r="K15" s="4"/>
      <c r="L15" s="0" t="s">
        <v>56</v>
      </c>
      <c r="M15" s="1" t="n">
        <v>0.182229050925926</v>
      </c>
      <c r="N15" s="1" t="n">
        <v>-0.788182638888889</v>
      </c>
      <c r="O15" s="0" t="n">
        <v>11.2</v>
      </c>
      <c r="P15" s="0" t="n">
        <v>55.06</v>
      </c>
      <c r="Q15" s="0" t="n">
        <v>-3.9</v>
      </c>
      <c r="R15" s="0" t="s">
        <v>9</v>
      </c>
      <c r="S15" s="0" t="s">
        <v>42</v>
      </c>
      <c r="T15" s="0" t="s">
        <v>26</v>
      </c>
      <c r="U15" s="0" t="s">
        <v>12</v>
      </c>
      <c r="V15" s="0" t="s">
        <v>43</v>
      </c>
      <c r="W15" s="0" t="s">
        <v>14</v>
      </c>
    </row>
    <row r="16" customFormat="false" ht="12.8" hidden="false" customHeight="false" outlineLevel="0" collapsed="false">
      <c r="A16" s="4" t="str">
        <f aca="false">IF(AND(G16,J16), L16,"")</f>
        <v/>
      </c>
      <c r="B16" s="4" t="n">
        <f aca="false">AND(F16,I16,NOT(G16))</f>
        <v>0</v>
      </c>
      <c r="C16" s="4" t="n">
        <f aca="false">AND(OR(H16,I16),G16,F16)</f>
        <v>0</v>
      </c>
      <c r="D16" s="4" t="str">
        <f aca="false">IF(C16,L16,"")</f>
        <v/>
      </c>
      <c r="E16" s="1" t="str">
        <f aca="false">IF(C16, M16, "")</f>
        <v/>
      </c>
      <c r="F16" s="4" t="n">
        <f aca="false">IF(ISNA(VLOOKUP($L16,Sheet2!$G$2:$G$32,1,0)), FALSE(), TRUE())</f>
        <v>0</v>
      </c>
      <c r="G16" s="4" t="n">
        <f aca="false">O16&lt;13</f>
        <v>1</v>
      </c>
      <c r="H16" s="4" t="n">
        <f aca="false">IF(ISNA(VLOOKUP($L16,Sheet2!$C$2:$C$32,1,0)), FALSE(), TRUE())</f>
        <v>0</v>
      </c>
      <c r="I16" s="4" t="n">
        <f aca="false">IF(ISNA(VLOOKUP($L16,Sheet2!$A$2:$A$32,1,0)), FALSE(), TRUE())</f>
        <v>0</v>
      </c>
      <c r="J16" s="4" t="n">
        <f aca="false">IF(ISNA(VLOOKUP($L16,Sheet2!$I$2:$I$32,1,0)), FALSE(), TRUE())</f>
        <v>0</v>
      </c>
      <c r="K16" s="4"/>
      <c r="L16" s="0" t="s">
        <v>57</v>
      </c>
      <c r="M16" s="1" t="n">
        <v>0.191934490740741</v>
      </c>
      <c r="N16" s="1" t="n">
        <v>-1.06615914351852</v>
      </c>
      <c r="O16" s="0" t="n">
        <v>12.1</v>
      </c>
      <c r="P16" s="0" t="n">
        <v>-2.93</v>
      </c>
      <c r="Q16" s="0" t="n">
        <v>1.64</v>
      </c>
      <c r="R16" s="0" t="s">
        <v>9</v>
      </c>
      <c r="S16" s="0" t="s">
        <v>58</v>
      </c>
      <c r="T16" s="0" t="s">
        <v>22</v>
      </c>
      <c r="U16" s="0" t="s">
        <v>12</v>
      </c>
      <c r="V16" s="0" t="s">
        <v>59</v>
      </c>
      <c r="W16" s="0" t="s">
        <v>14</v>
      </c>
    </row>
    <row r="17" customFormat="false" ht="12.8" hidden="false" customHeight="false" outlineLevel="0" collapsed="false">
      <c r="A17" s="4" t="str">
        <f aca="false">IF(AND(G17,J17), L17,"")</f>
        <v/>
      </c>
      <c r="B17" s="4" t="n">
        <f aca="false">AND(F17,I17,NOT(G17))</f>
        <v>0</v>
      </c>
      <c r="C17" s="4" t="n">
        <f aca="false">AND(OR(H17,I17),G17,F17)</f>
        <v>0</v>
      </c>
      <c r="D17" s="4" t="str">
        <f aca="false">IF(C17,L17,"")</f>
        <v/>
      </c>
      <c r="E17" s="1" t="str">
        <f aca="false">IF(C17, M17, "")</f>
        <v/>
      </c>
      <c r="F17" s="4" t="n">
        <f aca="false">IF(ISNA(VLOOKUP($L17,Sheet2!$G$2:$G$32,1,0)), FALSE(), TRUE())</f>
        <v>0</v>
      </c>
      <c r="G17" s="4" t="n">
        <f aca="false">O17&lt;13</f>
        <v>1</v>
      </c>
      <c r="H17" s="4" t="n">
        <f aca="false">IF(ISNA(VLOOKUP($L17,Sheet2!$C$2:$C$32,1,0)), FALSE(), TRUE())</f>
        <v>0</v>
      </c>
      <c r="I17" s="4" t="n">
        <f aca="false">IF(ISNA(VLOOKUP($L17,Sheet2!$A$2:$A$32,1,0)), FALSE(), TRUE())</f>
        <v>0</v>
      </c>
      <c r="J17" s="4" t="n">
        <f aca="false">IF(ISNA(VLOOKUP($L17,Sheet2!$I$2:$I$32,1,0)), FALSE(), TRUE())</f>
        <v>0</v>
      </c>
      <c r="K17" s="4"/>
      <c r="L17" s="0" t="s">
        <v>60</v>
      </c>
      <c r="M17" s="1" t="n">
        <v>0.193083912037037</v>
      </c>
      <c r="N17" s="1" t="n">
        <v>2.322146875</v>
      </c>
      <c r="O17" s="0" t="n">
        <v>12.7</v>
      </c>
      <c r="P17" s="0" t="n">
        <v>8.07</v>
      </c>
      <c r="Q17" s="0" t="n">
        <v>-13.88</v>
      </c>
      <c r="R17" s="0" t="s">
        <v>9</v>
      </c>
      <c r="S17" s="0" t="s">
        <v>61</v>
      </c>
      <c r="T17" s="0" t="s">
        <v>62</v>
      </c>
      <c r="U17" s="0" t="s">
        <v>12</v>
      </c>
      <c r="V17" s="0" t="s">
        <v>63</v>
      </c>
      <c r="W17" s="0" t="s">
        <v>14</v>
      </c>
    </row>
    <row r="18" customFormat="false" ht="12.8" hidden="false" customHeight="false" outlineLevel="0" collapsed="false">
      <c r="A18" s="4" t="str">
        <f aca="false">IF(AND(G18,J18), L18,"")</f>
        <v/>
      </c>
      <c r="B18" s="4" t="n">
        <f aca="false">AND(F18,I18,NOT(G18))</f>
        <v>1</v>
      </c>
      <c r="C18" s="4" t="n">
        <f aca="false">AND(OR(H18,I18),G18,F18)</f>
        <v>0</v>
      </c>
      <c r="D18" s="4" t="str">
        <f aca="false">IF(C18,L18,"")</f>
        <v/>
      </c>
      <c r="E18" s="1" t="str">
        <f aca="false">IF(C18, M18, "")</f>
        <v/>
      </c>
      <c r="F18" s="4" t="n">
        <f aca="false">IF(ISNA(VLOOKUP($L18,Sheet2!$G$2:$G$32,1,0)), FALSE(), TRUE())</f>
        <v>1</v>
      </c>
      <c r="G18" s="4" t="n">
        <f aca="false">O18&lt;13</f>
        <v>0</v>
      </c>
      <c r="H18" s="4" t="n">
        <f aca="false">IF(ISNA(VLOOKUP($L18,Sheet2!$C$2:$C$32,1,0)), FALSE(), TRUE())</f>
        <v>0</v>
      </c>
      <c r="I18" s="4" t="n">
        <f aca="false">IF(ISNA(VLOOKUP($L18,Sheet2!$A$2:$A$32,1,0)), FALSE(), TRUE())</f>
        <v>1</v>
      </c>
      <c r="J18" s="4" t="n">
        <f aca="false">IF(ISNA(VLOOKUP($L18,Sheet2!$I$2:$I$32,1,0)), FALSE(), TRUE())</f>
        <v>0</v>
      </c>
      <c r="K18" s="4"/>
      <c r="L18" s="0" t="s">
        <v>64</v>
      </c>
      <c r="M18" s="1" t="n">
        <v>0.198582407407407</v>
      </c>
      <c r="N18" s="1" t="n">
        <v>0.201234143518518</v>
      </c>
      <c r="O18" s="0" t="n">
        <v>13.2</v>
      </c>
      <c r="P18" s="0" t="n">
        <v>2.92</v>
      </c>
      <c r="Q18" s="0" t="n">
        <v>5.88</v>
      </c>
      <c r="R18" s="0" t="s">
        <v>9</v>
      </c>
      <c r="S18" s="0" t="s">
        <v>65</v>
      </c>
      <c r="T18" s="0" t="s">
        <v>66</v>
      </c>
      <c r="U18" s="0" t="s">
        <v>12</v>
      </c>
      <c r="V18" s="0" t="s">
        <v>67</v>
      </c>
      <c r="W18" s="0" t="s">
        <v>14</v>
      </c>
    </row>
    <row r="19" customFormat="false" ht="12.8" hidden="false" customHeight="false" outlineLevel="0" collapsed="false">
      <c r="A19" s="4" t="str">
        <f aca="false">IF(AND(G19,J19), L19,"")</f>
        <v/>
      </c>
      <c r="B19" s="4" t="n">
        <f aca="false">AND(F19,I19,NOT(G19))</f>
        <v>0</v>
      </c>
      <c r="C19" s="4" t="n">
        <f aca="false">AND(OR(H19,I19),G19,F19)</f>
        <v>1</v>
      </c>
      <c r="D19" s="4" t="str">
        <f aca="false">IF(C19,L19,"")</f>
        <v>TIC 391620600</v>
      </c>
      <c r="E19" s="1" t="n">
        <f aca="false">IF(C19, M19, "")</f>
        <v>0.199001041666667</v>
      </c>
      <c r="F19" s="4" t="n">
        <f aca="false">IF(ISNA(VLOOKUP($L19,Sheet2!$G$2:$G$32,1,0)), FALSE(), TRUE())</f>
        <v>1</v>
      </c>
      <c r="G19" s="4" t="n">
        <f aca="false">O19&lt;13</f>
        <v>1</v>
      </c>
      <c r="H19" s="4" t="n">
        <f aca="false">IF(ISNA(VLOOKUP($L19,Sheet2!$C$2:$C$32,1,0)), FALSE(), TRUE())</f>
        <v>0</v>
      </c>
      <c r="I19" s="4" t="n">
        <f aca="false">IF(ISNA(VLOOKUP($L19,Sheet2!$A$2:$A$32,1,0)), FALSE(), TRUE())</f>
        <v>1</v>
      </c>
      <c r="J19" s="4" t="n">
        <f aca="false">IF(ISNA(VLOOKUP($L19,Sheet2!$I$2:$I$32,1,0)), FALSE(), TRUE())</f>
        <v>0</v>
      </c>
      <c r="K19" s="4"/>
      <c r="L19" s="0" t="s">
        <v>68</v>
      </c>
      <c r="M19" s="1" t="n">
        <v>0.199001041666667</v>
      </c>
      <c r="N19" s="1" t="n">
        <v>1.86473587962963</v>
      </c>
      <c r="O19" s="0" t="n">
        <v>12.5</v>
      </c>
      <c r="P19" s="0" t="n">
        <v>-7.76</v>
      </c>
      <c r="Q19" s="0" t="n">
        <v>2.23</v>
      </c>
      <c r="R19" s="0" t="s">
        <v>9</v>
      </c>
      <c r="S19" s="0" t="s">
        <v>69</v>
      </c>
      <c r="T19" s="0" t="s">
        <v>70</v>
      </c>
      <c r="U19" s="0" t="s">
        <v>12</v>
      </c>
      <c r="V19" s="0" t="s">
        <v>71</v>
      </c>
      <c r="W19" s="0" t="s">
        <v>14</v>
      </c>
    </row>
    <row r="20" customFormat="false" ht="12.8" hidden="false" customHeight="false" outlineLevel="0" collapsed="false">
      <c r="A20" s="4" t="str">
        <f aca="false">IF(AND(G20,J20), L20,"")</f>
        <v>TIC 367448265</v>
      </c>
      <c r="B20" s="4" t="n">
        <f aca="false">AND(F20,I20,NOT(G20))</f>
        <v>0</v>
      </c>
      <c r="C20" s="4" t="n">
        <f aca="false">AND(OR(H20,I20),G20,F20)</f>
        <v>0</v>
      </c>
      <c r="D20" s="4" t="str">
        <f aca="false">IF(C20,L20,"")</f>
        <v/>
      </c>
      <c r="E20" s="1" t="str">
        <f aca="false">IF(C20, M20, "")</f>
        <v/>
      </c>
      <c r="F20" s="4" t="n">
        <f aca="false">IF(ISNA(VLOOKUP($L20,Sheet2!$G$2:$G$32,1,0)), FALSE(), TRUE())</f>
        <v>0</v>
      </c>
      <c r="G20" s="4" t="n">
        <f aca="false">O20&lt;13</f>
        <v>1</v>
      </c>
      <c r="H20" s="4" t="n">
        <f aca="false">IF(ISNA(VLOOKUP($L20,Sheet2!$C$2:$C$32,1,0)), FALSE(), TRUE())</f>
        <v>0</v>
      </c>
      <c r="I20" s="4" t="n">
        <f aca="false">IF(ISNA(VLOOKUP($L20,Sheet2!$A$2:$A$32,1,0)), FALSE(), TRUE())</f>
        <v>0</v>
      </c>
      <c r="J20" s="4" t="n">
        <f aca="false">IF(ISNA(VLOOKUP($L20,Sheet2!$I$2:$I$32,1,0)), FALSE(), TRUE())</f>
        <v>1</v>
      </c>
      <c r="K20" s="4"/>
      <c r="L20" s="0" t="s">
        <v>72</v>
      </c>
      <c r="M20" s="1" t="n">
        <v>0.217729050925926</v>
      </c>
      <c r="N20" s="1" t="n">
        <v>1.48554386574074</v>
      </c>
      <c r="O20" s="0" t="n">
        <v>7.9</v>
      </c>
      <c r="P20" s="0" t="n">
        <v>-5.86</v>
      </c>
      <c r="Q20" s="0" t="n">
        <v>-3.43</v>
      </c>
      <c r="R20" s="0" t="s">
        <v>9</v>
      </c>
      <c r="S20" s="0" t="s">
        <v>25</v>
      </c>
      <c r="T20" s="0" t="s">
        <v>26</v>
      </c>
      <c r="U20" s="0" t="s">
        <v>12</v>
      </c>
      <c r="V20" s="0" t="s">
        <v>27</v>
      </c>
      <c r="W20" s="0" t="s">
        <v>14</v>
      </c>
      <c r="X20" s="0" t="s">
        <v>15</v>
      </c>
      <c r="Y20" s="0" t="s">
        <v>16</v>
      </c>
      <c r="Z20" s="0" t="s">
        <v>73</v>
      </c>
      <c r="AA20" s="0" t="s">
        <v>74</v>
      </c>
      <c r="AB20" s="0" t="s">
        <v>75</v>
      </c>
    </row>
    <row r="21" customFormat="false" ht="12.8" hidden="false" customHeight="false" outlineLevel="0" collapsed="false">
      <c r="A21" s="4" t="str">
        <f aca="false">IF(AND(G21,J21), L21,"")</f>
        <v>TIC 200094011</v>
      </c>
      <c r="B21" s="4" t="n">
        <f aca="false">AND(F21,I21,NOT(G21))</f>
        <v>0</v>
      </c>
      <c r="C21" s="4" t="n">
        <f aca="false">AND(OR(H21,I21),G21,F21)</f>
        <v>0</v>
      </c>
      <c r="D21" s="4" t="str">
        <f aca="false">IF(C21,L21,"")</f>
        <v/>
      </c>
      <c r="E21" s="1" t="str">
        <f aca="false">IF(C21, M21, "")</f>
        <v/>
      </c>
      <c r="F21" s="4" t="n">
        <f aca="false">IF(ISNA(VLOOKUP($L21,Sheet2!$G$2:$G$32,1,0)), FALSE(), TRUE())</f>
        <v>0</v>
      </c>
      <c r="G21" s="4" t="n">
        <f aca="false">O21&lt;13</f>
        <v>1</v>
      </c>
      <c r="H21" s="4" t="n">
        <f aca="false">IF(ISNA(VLOOKUP($L21,Sheet2!$C$2:$C$32,1,0)), FALSE(), TRUE())</f>
        <v>0</v>
      </c>
      <c r="I21" s="4" t="n">
        <f aca="false">IF(ISNA(VLOOKUP($L21,Sheet2!$A$2:$A$32,1,0)), FALSE(), TRUE())</f>
        <v>0</v>
      </c>
      <c r="J21" s="4" t="n">
        <f aca="false">IF(ISNA(VLOOKUP($L21,Sheet2!$I$2:$I$32,1,0)), FALSE(), TRUE())</f>
        <v>1</v>
      </c>
      <c r="K21" s="4"/>
      <c r="L21" s="0" t="s">
        <v>76</v>
      </c>
      <c r="M21" s="1" t="n">
        <v>0.241063773148148</v>
      </c>
      <c r="N21" s="1" t="n">
        <v>0.0124559027777778</v>
      </c>
      <c r="O21" s="0" t="n">
        <v>9.4</v>
      </c>
      <c r="P21" s="0" t="n">
        <v>-0.1</v>
      </c>
      <c r="Q21" s="0" t="n">
        <v>0.4</v>
      </c>
      <c r="R21" s="0" t="s">
        <v>9</v>
      </c>
      <c r="S21" s="0" t="s">
        <v>25</v>
      </c>
      <c r="T21" s="0" t="s">
        <v>26</v>
      </c>
      <c r="U21" s="0" t="s">
        <v>12</v>
      </c>
      <c r="V21" s="0" t="s">
        <v>27</v>
      </c>
      <c r="W21" s="0" t="s">
        <v>14</v>
      </c>
      <c r="X21" s="0" t="s">
        <v>15</v>
      </c>
      <c r="Y21" s="0" t="s">
        <v>16</v>
      </c>
      <c r="Z21" s="0" t="s">
        <v>17</v>
      </c>
      <c r="AA21" s="0" t="s">
        <v>77</v>
      </c>
      <c r="AB21" s="0" t="s">
        <v>78</v>
      </c>
    </row>
    <row r="22" customFormat="false" ht="12.8" hidden="false" customHeight="false" outlineLevel="0" collapsed="false">
      <c r="A22" s="4" t="str">
        <f aca="false">IF(AND(G22,J22), L22,"")</f>
        <v/>
      </c>
      <c r="B22" s="4" t="n">
        <f aca="false">AND(F22,I22,NOT(G22))</f>
        <v>1</v>
      </c>
      <c r="C22" s="4" t="n">
        <f aca="false">AND(OR(H22,I22),G22,F22)</f>
        <v>0</v>
      </c>
      <c r="D22" s="4" t="str">
        <f aca="false">IF(C22,L22,"")</f>
        <v/>
      </c>
      <c r="E22" s="1" t="str">
        <f aca="false">IF(C22, M22, "")</f>
        <v/>
      </c>
      <c r="F22" s="4" t="n">
        <f aca="false">IF(ISNA(VLOOKUP($L22,Sheet2!$G$2:$G$32,1,0)), FALSE(), TRUE())</f>
        <v>1</v>
      </c>
      <c r="G22" s="4" t="n">
        <f aca="false">O22&lt;13</f>
        <v>0</v>
      </c>
      <c r="H22" s="4" t="n">
        <f aca="false">IF(ISNA(VLOOKUP($L22,Sheet2!$C$2:$C$32,1,0)), FALSE(), TRUE())</f>
        <v>0</v>
      </c>
      <c r="I22" s="4" t="n">
        <f aca="false">IF(ISNA(VLOOKUP($L22,Sheet2!$A$2:$A$32,1,0)), FALSE(), TRUE())</f>
        <v>1</v>
      </c>
      <c r="J22" s="4" t="n">
        <f aca="false">IF(ISNA(VLOOKUP($L22,Sheet2!$I$2:$I$32,1,0)), FALSE(), TRUE())</f>
        <v>0</v>
      </c>
      <c r="K22" s="4"/>
      <c r="L22" s="0" t="s">
        <v>79</v>
      </c>
      <c r="M22" s="1" t="n">
        <v>0.24840162037037</v>
      </c>
      <c r="N22" s="1" t="n">
        <v>1.45785393518519</v>
      </c>
      <c r="O22" s="0" t="n">
        <v>13.4</v>
      </c>
      <c r="P22" s="0" t="n">
        <v>0.11</v>
      </c>
      <c r="Q22" s="0" t="n">
        <v>-2.54</v>
      </c>
      <c r="R22" s="0" t="s">
        <v>9</v>
      </c>
      <c r="S22" s="0" t="s">
        <v>80</v>
      </c>
      <c r="T22" s="0" t="s">
        <v>81</v>
      </c>
      <c r="U22" s="0" t="s">
        <v>12</v>
      </c>
      <c r="V22" s="0" t="s">
        <v>82</v>
      </c>
      <c r="W22" s="0" t="s">
        <v>14</v>
      </c>
    </row>
    <row r="23" customFormat="false" ht="12.8" hidden="false" customHeight="false" outlineLevel="0" collapsed="false">
      <c r="A23" s="4" t="str">
        <f aca="false">IF(AND(G23,J23), L23,"")</f>
        <v>TIC 336882813</v>
      </c>
      <c r="B23" s="4" t="n">
        <f aca="false">AND(F23,I23,NOT(G23))</f>
        <v>0</v>
      </c>
      <c r="C23" s="4" t="n">
        <f aca="false">AND(OR(H23,I23),G23,F23)</f>
        <v>0</v>
      </c>
      <c r="D23" s="4" t="str">
        <f aca="false">IF(C23,L23,"")</f>
        <v/>
      </c>
      <c r="E23" s="1" t="str">
        <f aca="false">IF(C23, M23, "")</f>
        <v/>
      </c>
      <c r="F23" s="4" t="n">
        <f aca="false">IF(ISNA(VLOOKUP($L23,Sheet2!$G$2:$G$32,1,0)), FALSE(), TRUE())</f>
        <v>0</v>
      </c>
      <c r="G23" s="4" t="n">
        <f aca="false">O23&lt;13</f>
        <v>1</v>
      </c>
      <c r="H23" s="4" t="n">
        <f aca="false">IF(ISNA(VLOOKUP($L23,Sheet2!$C$2:$C$32,1,0)), FALSE(), TRUE())</f>
        <v>0</v>
      </c>
      <c r="I23" s="4" t="n">
        <f aca="false">IF(ISNA(VLOOKUP($L23,Sheet2!$A$2:$A$32,1,0)), FALSE(), TRUE())</f>
        <v>0</v>
      </c>
      <c r="J23" s="4" t="n">
        <f aca="false">IF(ISNA(VLOOKUP($L23,Sheet2!$I$2:$I$32,1,0)), FALSE(), TRUE())</f>
        <v>1</v>
      </c>
      <c r="K23" s="4"/>
      <c r="L23" s="0" t="s">
        <v>83</v>
      </c>
      <c r="M23" s="1" t="n">
        <v>0.256640625</v>
      </c>
      <c r="N23" s="1" t="n">
        <v>0.609541087962963</v>
      </c>
      <c r="O23" s="0" t="n">
        <v>11.8</v>
      </c>
      <c r="P23" s="0" t="n">
        <v>-1</v>
      </c>
      <c r="Q23" s="0" t="n">
        <v>-10.2</v>
      </c>
      <c r="R23" s="0" t="s">
        <v>9</v>
      </c>
      <c r="S23" s="0" t="s">
        <v>84</v>
      </c>
      <c r="T23" s="0" t="s">
        <v>11</v>
      </c>
      <c r="U23" s="0" t="s">
        <v>12</v>
      </c>
      <c r="V23" s="0" t="s">
        <v>85</v>
      </c>
      <c r="W23" s="0" t="s">
        <v>14</v>
      </c>
      <c r="X23" s="0" t="s">
        <v>15</v>
      </c>
      <c r="Y23" s="0" t="s">
        <v>16</v>
      </c>
      <c r="Z23" s="0" t="s">
        <v>86</v>
      </c>
      <c r="AA23" s="0" t="s">
        <v>87</v>
      </c>
      <c r="AB23" s="0" t="s">
        <v>88</v>
      </c>
    </row>
    <row r="24" customFormat="false" ht="12.8" hidden="false" customHeight="false" outlineLevel="0" collapsed="false">
      <c r="A24" s="4" t="str">
        <f aca="false">IF(AND(G24,J24), L24,"")</f>
        <v>TIC 438226195</v>
      </c>
      <c r="B24" s="4" t="n">
        <f aca="false">AND(F24,I24,NOT(G24))</f>
        <v>0</v>
      </c>
      <c r="C24" s="4" t="n">
        <f aca="false">AND(OR(H24,I24),G24,F24)</f>
        <v>0</v>
      </c>
      <c r="D24" s="4" t="str">
        <f aca="false">IF(C24,L24,"")</f>
        <v/>
      </c>
      <c r="E24" s="1" t="str">
        <f aca="false">IF(C24, M24, "")</f>
        <v/>
      </c>
      <c r="F24" s="4" t="n">
        <f aca="false">IF(ISNA(VLOOKUP($L24,Sheet2!$G$2:$G$32,1,0)), FALSE(), TRUE())</f>
        <v>0</v>
      </c>
      <c r="G24" s="4" t="n">
        <f aca="false">O24&lt;13</f>
        <v>1</v>
      </c>
      <c r="H24" s="4" t="n">
        <f aca="false">IF(ISNA(VLOOKUP($L24,Sheet2!$C$2:$C$32,1,0)), FALSE(), TRUE())</f>
        <v>0</v>
      </c>
      <c r="I24" s="4" t="n">
        <f aca="false">IF(ISNA(VLOOKUP($L24,Sheet2!$A$2:$A$32,1,0)), FALSE(), TRUE())</f>
        <v>0</v>
      </c>
      <c r="J24" s="4" t="n">
        <f aca="false">IF(ISNA(VLOOKUP($L24,Sheet2!$I$2:$I$32,1,0)), FALSE(), TRUE())</f>
        <v>1</v>
      </c>
      <c r="K24" s="4"/>
      <c r="L24" s="0" t="s">
        <v>89</v>
      </c>
      <c r="M24" s="1" t="n">
        <v>0.268063194444444</v>
      </c>
      <c r="N24" s="1" t="n">
        <v>0.634015277777778</v>
      </c>
      <c r="O24" s="0" t="n">
        <v>12.8</v>
      </c>
      <c r="P24" s="0" t="n">
        <v>1.17</v>
      </c>
      <c r="Q24" s="0" t="n">
        <v>-5</v>
      </c>
      <c r="R24" s="0" t="s">
        <v>9</v>
      </c>
      <c r="S24" s="0" t="s">
        <v>90</v>
      </c>
      <c r="T24" s="0" t="s">
        <v>91</v>
      </c>
      <c r="U24" s="0" t="s">
        <v>12</v>
      </c>
      <c r="V24" s="0" t="s">
        <v>92</v>
      </c>
      <c r="W24" s="0" t="s">
        <v>14</v>
      </c>
      <c r="X24" s="0" t="s">
        <v>15</v>
      </c>
      <c r="Y24" s="0" t="s">
        <v>16</v>
      </c>
      <c r="Z24" s="0" t="s">
        <v>17</v>
      </c>
      <c r="AA24" s="0" t="s">
        <v>93</v>
      </c>
      <c r="AB24" s="0" t="s">
        <v>94</v>
      </c>
    </row>
    <row r="25" customFormat="false" ht="12.8" hidden="false" customHeight="false" outlineLevel="0" collapsed="false">
      <c r="A25" s="4" t="str">
        <f aca="false">IF(AND(G25,J25), L25,"")</f>
        <v/>
      </c>
      <c r="B25" s="4" t="n">
        <f aca="false">AND(F25,I25,NOT(G25))</f>
        <v>0</v>
      </c>
      <c r="C25" s="4" t="n">
        <f aca="false">AND(OR(H25,I25),G25,F25)</f>
        <v>0</v>
      </c>
      <c r="D25" s="4" t="str">
        <f aca="false">IF(C25,L25,"")</f>
        <v/>
      </c>
      <c r="E25" s="1" t="str">
        <f aca="false">IF(C25, M25, "")</f>
        <v/>
      </c>
      <c r="F25" s="4" t="n">
        <f aca="false">IF(ISNA(VLOOKUP($L25,Sheet2!$G$2:$G$32,1,0)), FALSE(), TRUE())</f>
        <v>0</v>
      </c>
      <c r="G25" s="4" t="n">
        <f aca="false">O25&lt;13</f>
        <v>0</v>
      </c>
      <c r="H25" s="4" t="n">
        <f aca="false">IF(ISNA(VLOOKUP($L25,Sheet2!$C$2:$C$32,1,0)), FALSE(), TRUE())</f>
        <v>0</v>
      </c>
      <c r="I25" s="4" t="n">
        <f aca="false">IF(ISNA(VLOOKUP($L25,Sheet2!$A$2:$A$32,1,0)), FALSE(), TRUE())</f>
        <v>1</v>
      </c>
      <c r="J25" s="4" t="n">
        <f aca="false">IF(ISNA(VLOOKUP($L25,Sheet2!$I$2:$I$32,1,0)), FALSE(), TRUE())</f>
        <v>0</v>
      </c>
      <c r="K25" s="4"/>
      <c r="L25" s="0" t="s">
        <v>95</v>
      </c>
      <c r="M25" s="1" t="n">
        <v>0.272234837962963</v>
      </c>
      <c r="N25" s="1" t="n">
        <v>0.691058101851852</v>
      </c>
      <c r="O25" s="0" t="n">
        <v>13.9</v>
      </c>
      <c r="P25" s="0" t="n">
        <v>-1.87</v>
      </c>
      <c r="Q25" s="0" t="n">
        <v>5.42</v>
      </c>
      <c r="R25" s="0" t="s">
        <v>9</v>
      </c>
      <c r="S25" s="0" t="s">
        <v>96</v>
      </c>
      <c r="T25" s="0" t="s">
        <v>97</v>
      </c>
      <c r="U25" s="0" t="s">
        <v>12</v>
      </c>
      <c r="V25" s="0" t="s">
        <v>98</v>
      </c>
      <c r="W25" s="0" t="s">
        <v>14</v>
      </c>
    </row>
    <row r="26" customFormat="false" ht="12.8" hidden="false" customHeight="false" outlineLevel="0" collapsed="false">
      <c r="A26" s="4" t="str">
        <f aca="false">IF(AND(G26,J26), L26,"")</f>
        <v>TIC 78568780</v>
      </c>
      <c r="B26" s="4" t="n">
        <f aca="false">AND(F26,I26,NOT(G26))</f>
        <v>0</v>
      </c>
      <c r="C26" s="4" t="n">
        <f aca="false">AND(OR(H26,I26),G26,F26)</f>
        <v>0</v>
      </c>
      <c r="D26" s="4" t="str">
        <f aca="false">IF(C26,L26,"")</f>
        <v/>
      </c>
      <c r="E26" s="1" t="str">
        <f aca="false">IF(C26, M26, "")</f>
        <v/>
      </c>
      <c r="F26" s="4" t="n">
        <f aca="false">IF(ISNA(VLOOKUP($L26,Sheet2!$G$2:$G$32,1,0)), FALSE(), TRUE())</f>
        <v>0</v>
      </c>
      <c r="G26" s="4" t="n">
        <f aca="false">O26&lt;13</f>
        <v>1</v>
      </c>
      <c r="H26" s="4" t="n">
        <f aca="false">IF(ISNA(VLOOKUP($L26,Sheet2!$C$2:$C$32,1,0)), FALSE(), TRUE())</f>
        <v>0</v>
      </c>
      <c r="I26" s="4" t="n">
        <f aca="false">IF(ISNA(VLOOKUP($L26,Sheet2!$A$2:$A$32,1,0)), FALSE(), TRUE())</f>
        <v>0</v>
      </c>
      <c r="J26" s="4" t="n">
        <f aca="false">IF(ISNA(VLOOKUP($L26,Sheet2!$I$2:$I$32,1,0)), FALSE(), TRUE())</f>
        <v>1</v>
      </c>
      <c r="K26" s="4"/>
      <c r="L26" s="0" t="s">
        <v>99</v>
      </c>
      <c r="M26" s="1" t="n">
        <v>0.285691550925926</v>
      </c>
      <c r="N26" s="1" t="n">
        <v>-0.923633564814815</v>
      </c>
      <c r="O26" s="0" t="n">
        <v>11.3</v>
      </c>
      <c r="P26" s="0" t="n">
        <v>-0.3</v>
      </c>
      <c r="Q26" s="0" t="n">
        <v>3.5</v>
      </c>
      <c r="R26" s="0" t="s">
        <v>9</v>
      </c>
      <c r="S26" s="0" t="s">
        <v>100</v>
      </c>
      <c r="T26" s="0" t="s">
        <v>26</v>
      </c>
      <c r="U26" s="0" t="s">
        <v>12</v>
      </c>
      <c r="V26" s="0" t="s">
        <v>101</v>
      </c>
      <c r="W26" s="0" t="s">
        <v>14</v>
      </c>
      <c r="X26" s="0" t="s">
        <v>15</v>
      </c>
      <c r="Y26" s="0" t="s">
        <v>16</v>
      </c>
      <c r="Z26" s="0" t="s">
        <v>102</v>
      </c>
      <c r="AA26" s="0" t="s">
        <v>103</v>
      </c>
      <c r="AB26" s="0" t="s">
        <v>104</v>
      </c>
    </row>
    <row r="27" customFormat="false" ht="12.8" hidden="false" customHeight="false" outlineLevel="0" collapsed="false">
      <c r="A27" s="4" t="str">
        <f aca="false">IF(AND(G27,J27), L27,"")</f>
        <v/>
      </c>
      <c r="B27" s="4" t="n">
        <f aca="false">AND(F27,I27,NOT(G27))</f>
        <v>0</v>
      </c>
      <c r="C27" s="4" t="n">
        <f aca="false">AND(OR(H27,I27),G27,F27)</f>
        <v>0</v>
      </c>
      <c r="D27" s="4" t="str">
        <f aca="false">IF(C27,L27,"")</f>
        <v/>
      </c>
      <c r="E27" s="1" t="str">
        <f aca="false">IF(C27, M27, "")</f>
        <v/>
      </c>
      <c r="F27" s="4" t="n">
        <f aca="false">IF(ISNA(VLOOKUP($L27,Sheet2!$G$2:$G$32,1,0)), FALSE(), TRUE())</f>
        <v>0</v>
      </c>
      <c r="G27" s="4" t="n">
        <f aca="false">O27&lt;13</f>
        <v>1</v>
      </c>
      <c r="H27" s="4" t="n">
        <f aca="false">IF(ISNA(VLOOKUP($L27,Sheet2!$C$2:$C$32,1,0)), FALSE(), TRUE())</f>
        <v>0</v>
      </c>
      <c r="I27" s="4" t="n">
        <f aca="false">IF(ISNA(VLOOKUP($L27,Sheet2!$A$2:$A$32,1,0)), FALSE(), TRUE())</f>
        <v>0</v>
      </c>
      <c r="J27" s="4" t="n">
        <f aca="false">IF(ISNA(VLOOKUP($L27,Sheet2!$I$2:$I$32,1,0)), FALSE(), TRUE())</f>
        <v>0</v>
      </c>
      <c r="K27" s="4"/>
      <c r="L27" s="0" t="s">
        <v>105</v>
      </c>
      <c r="M27" s="1" t="n">
        <v>0.288462384259259</v>
      </c>
      <c r="N27" s="1" t="n">
        <v>-0.94266087962963</v>
      </c>
      <c r="O27" s="0" t="n">
        <v>11</v>
      </c>
      <c r="P27" s="0" t="n">
        <v>-1.45</v>
      </c>
      <c r="Q27" s="0" t="n">
        <v>-0.6</v>
      </c>
      <c r="R27" s="0" t="s">
        <v>9</v>
      </c>
      <c r="S27" s="0" t="s">
        <v>106</v>
      </c>
      <c r="T27" s="0" t="s">
        <v>26</v>
      </c>
      <c r="U27" s="0" t="s">
        <v>12</v>
      </c>
      <c r="V27" s="0" t="s">
        <v>107</v>
      </c>
      <c r="W27" s="0" t="s">
        <v>14</v>
      </c>
    </row>
    <row r="28" customFormat="false" ht="12.8" hidden="false" customHeight="false" outlineLevel="0" collapsed="false">
      <c r="A28" s="4" t="str">
        <f aca="false">IF(AND(G28,J28), L28,"")</f>
        <v/>
      </c>
      <c r="B28" s="4" t="n">
        <f aca="false">AND(F28,I28,NOT(G28))</f>
        <v>0</v>
      </c>
      <c r="C28" s="4" t="n">
        <f aca="false">AND(OR(H28,I28),G28,F28)</f>
        <v>0</v>
      </c>
      <c r="D28" s="4" t="str">
        <f aca="false">IF(C28,L28,"")</f>
        <v/>
      </c>
      <c r="E28" s="1" t="str">
        <f aca="false">IF(C28, M28, "")</f>
        <v/>
      </c>
      <c r="F28" s="4" t="n">
        <f aca="false">IF(ISNA(VLOOKUP($L28,Sheet2!$G$2:$G$32,1,0)), FALSE(), TRUE())</f>
        <v>0</v>
      </c>
      <c r="G28" s="4" t="n">
        <f aca="false">O28&lt;13</f>
        <v>0</v>
      </c>
      <c r="H28" s="4" t="n">
        <f aca="false">IF(ISNA(VLOOKUP($L28,Sheet2!$C$2:$C$32,1,0)), FALSE(), TRUE())</f>
        <v>0</v>
      </c>
      <c r="I28" s="4" t="n">
        <f aca="false">IF(ISNA(VLOOKUP($L28,Sheet2!$A$2:$A$32,1,0)), FALSE(), TRUE())</f>
        <v>1</v>
      </c>
      <c r="J28" s="4" t="n">
        <f aca="false">IF(ISNA(VLOOKUP($L28,Sheet2!$I$2:$I$32,1,0)), FALSE(), TRUE())</f>
        <v>0</v>
      </c>
      <c r="K28" s="4"/>
      <c r="L28" s="0" t="s">
        <v>108</v>
      </c>
      <c r="M28" s="1" t="n">
        <v>0.289081712962963</v>
      </c>
      <c r="N28" s="1" t="n">
        <v>0.658710185185185</v>
      </c>
      <c r="O28" s="0" t="n">
        <v>13.5</v>
      </c>
      <c r="P28" s="0" t="n">
        <v>0.02</v>
      </c>
      <c r="Q28" s="0" t="n">
        <v>-1.81</v>
      </c>
      <c r="R28" s="0" t="s">
        <v>9</v>
      </c>
      <c r="S28" s="0" t="s">
        <v>109</v>
      </c>
      <c r="T28" s="0" t="s">
        <v>110</v>
      </c>
      <c r="U28" s="0" t="s">
        <v>12</v>
      </c>
      <c r="V28" s="0" t="s">
        <v>111</v>
      </c>
      <c r="W28" s="0" t="s">
        <v>14</v>
      </c>
    </row>
    <row r="29" customFormat="false" ht="12.8" hidden="false" customHeight="false" outlineLevel="0" collapsed="false">
      <c r="A29" s="4" t="str">
        <f aca="false">IF(AND(G29,J29), L29,"")</f>
        <v/>
      </c>
      <c r="B29" s="4" t="n">
        <f aca="false">AND(F29,I29,NOT(G29))</f>
        <v>0</v>
      </c>
      <c r="C29" s="4" t="n">
        <f aca="false">AND(OR(H29,I29),G29,F29)</f>
        <v>0</v>
      </c>
      <c r="D29" s="4" t="str">
        <f aca="false">IF(C29,L29,"")</f>
        <v/>
      </c>
      <c r="E29" s="1" t="str">
        <f aca="false">IF(C29, M29, "")</f>
        <v/>
      </c>
      <c r="F29" s="4" t="n">
        <f aca="false">IF(ISNA(VLOOKUP($L29,Sheet2!$G$2:$G$32,1,0)), FALSE(), TRUE())</f>
        <v>0</v>
      </c>
      <c r="G29" s="4" t="n">
        <f aca="false">O29&lt;13</f>
        <v>1</v>
      </c>
      <c r="H29" s="4" t="n">
        <f aca="false">IF(ISNA(VLOOKUP($L29,Sheet2!$C$2:$C$32,1,0)), FALSE(), TRUE())</f>
        <v>0</v>
      </c>
      <c r="I29" s="4" t="n">
        <f aca="false">IF(ISNA(VLOOKUP($L29,Sheet2!$A$2:$A$32,1,0)), FALSE(), TRUE())</f>
        <v>0</v>
      </c>
      <c r="J29" s="4" t="n">
        <f aca="false">IF(ISNA(VLOOKUP($L29,Sheet2!$I$2:$I$32,1,0)), FALSE(), TRUE())</f>
        <v>0</v>
      </c>
      <c r="K29" s="4"/>
      <c r="L29" s="0" t="s">
        <v>112</v>
      </c>
      <c r="M29" s="1" t="n">
        <v>0.294767939814815</v>
      </c>
      <c r="N29" s="1" t="n">
        <v>-0.856823495370371</v>
      </c>
      <c r="O29" s="0" t="n">
        <v>12.4</v>
      </c>
      <c r="P29" s="0" t="n">
        <v>-0.61</v>
      </c>
      <c r="Q29" s="0" t="n">
        <v>0.05</v>
      </c>
      <c r="R29" s="0" t="s">
        <v>9</v>
      </c>
      <c r="S29" s="0" t="s">
        <v>113</v>
      </c>
      <c r="T29" s="0" t="s">
        <v>70</v>
      </c>
      <c r="U29" s="0" t="s">
        <v>12</v>
      </c>
      <c r="V29" s="0" t="s">
        <v>114</v>
      </c>
      <c r="W29" s="0" t="s">
        <v>14</v>
      </c>
    </row>
    <row r="30" customFormat="false" ht="12.8" hidden="false" customHeight="false" outlineLevel="0" collapsed="false">
      <c r="A30" s="4" t="str">
        <f aca="false">IF(AND(G30,J30), L30,"")</f>
        <v/>
      </c>
      <c r="B30" s="4" t="n">
        <f aca="false">AND(F30,I30,NOT(G30))</f>
        <v>0</v>
      </c>
      <c r="C30" s="4" t="n">
        <f aca="false">AND(OR(H30,I30),G30,F30)</f>
        <v>0</v>
      </c>
      <c r="D30" s="4" t="str">
        <f aca="false">IF(C30,L30,"")</f>
        <v/>
      </c>
      <c r="E30" s="1" t="str">
        <f aca="false">IF(C30, M30, "")</f>
        <v/>
      </c>
      <c r="F30" s="4" t="n">
        <f aca="false">IF(ISNA(VLOOKUP($L30,Sheet2!$G$2:$G$32,1,0)), FALSE(), TRUE())</f>
        <v>0</v>
      </c>
      <c r="G30" s="4" t="n">
        <f aca="false">O30&lt;13</f>
        <v>0</v>
      </c>
      <c r="H30" s="4" t="n">
        <f aca="false">IF(ISNA(VLOOKUP($L30,Sheet2!$C$2:$C$32,1,0)), FALSE(), TRUE())</f>
        <v>0</v>
      </c>
      <c r="I30" s="4" t="n">
        <f aca="false">IF(ISNA(VLOOKUP($L30,Sheet2!$A$2:$A$32,1,0)), FALSE(), TRUE())</f>
        <v>1</v>
      </c>
      <c r="J30" s="4" t="n">
        <f aca="false">IF(ISNA(VLOOKUP($L30,Sheet2!$I$2:$I$32,1,0)), FALSE(), TRUE())</f>
        <v>0</v>
      </c>
      <c r="K30" s="4"/>
      <c r="L30" s="0" t="s">
        <v>115</v>
      </c>
      <c r="M30" s="1" t="n">
        <v>0.295901388888889</v>
      </c>
      <c r="N30" s="1" t="n">
        <v>-0.125307407407407</v>
      </c>
      <c r="O30" s="0" t="n">
        <v>13.7</v>
      </c>
      <c r="P30" s="0" t="n">
        <v>1.19</v>
      </c>
      <c r="Q30" s="0" t="n">
        <v>1.83</v>
      </c>
      <c r="R30" s="0" t="s">
        <v>9</v>
      </c>
      <c r="S30" s="0" t="s">
        <v>116</v>
      </c>
      <c r="T30" s="0" t="s">
        <v>117</v>
      </c>
      <c r="U30" s="0" t="s">
        <v>12</v>
      </c>
      <c r="V30" s="0" t="s">
        <v>118</v>
      </c>
      <c r="W30" s="0" t="s">
        <v>14</v>
      </c>
    </row>
    <row r="31" customFormat="false" ht="12.8" hidden="false" customHeight="false" outlineLevel="0" collapsed="false">
      <c r="A31" s="4" t="str">
        <f aca="false">IF(AND(G31,J31), L31,"")</f>
        <v/>
      </c>
      <c r="B31" s="4" t="n">
        <f aca="false">AND(F31,I31,NOT(G31))</f>
        <v>0</v>
      </c>
      <c r="C31" s="4" t="n">
        <f aca="false">AND(OR(H31,I31),G31,F31)</f>
        <v>0</v>
      </c>
      <c r="D31" s="4" t="str">
        <f aca="false">IF(C31,L31,"")</f>
        <v/>
      </c>
      <c r="E31" s="1" t="str">
        <f aca="false">IF(C31, M31, "")</f>
        <v/>
      </c>
      <c r="F31" s="4" t="n">
        <f aca="false">IF(ISNA(VLOOKUP($L31,Sheet2!$G$2:$G$32,1,0)), FALSE(), TRUE())</f>
        <v>0</v>
      </c>
      <c r="G31" s="4" t="n">
        <f aca="false">O31&lt;13</f>
        <v>0</v>
      </c>
      <c r="H31" s="4" t="n">
        <f aca="false">IF(ISNA(VLOOKUP($L31,Sheet2!$C$2:$C$32,1,0)), FALSE(), TRUE())</f>
        <v>0</v>
      </c>
      <c r="I31" s="4" t="n">
        <f aca="false">IF(ISNA(VLOOKUP($L31,Sheet2!$A$2:$A$32,1,0)), FALSE(), TRUE())</f>
        <v>1</v>
      </c>
      <c r="J31" s="4" t="n">
        <f aca="false">IF(ISNA(VLOOKUP($L31,Sheet2!$I$2:$I$32,1,0)), FALSE(), TRUE())</f>
        <v>0</v>
      </c>
      <c r="K31" s="4"/>
      <c r="L31" s="0" t="s">
        <v>119</v>
      </c>
      <c r="M31" s="1" t="n">
        <v>0.331295833333333</v>
      </c>
      <c r="N31" s="1" t="n">
        <v>0.174446990740741</v>
      </c>
      <c r="O31" s="0" t="n">
        <v>13.6</v>
      </c>
      <c r="P31" s="0" t="n">
        <v>-0.87</v>
      </c>
      <c r="Q31" s="0" t="n">
        <v>-1.95</v>
      </c>
      <c r="R31" s="0" t="s">
        <v>9</v>
      </c>
      <c r="S31" s="0" t="s">
        <v>120</v>
      </c>
      <c r="T31" s="0" t="s">
        <v>117</v>
      </c>
      <c r="U31" s="0" t="s">
        <v>12</v>
      </c>
      <c r="V31" s="0" t="s">
        <v>121</v>
      </c>
      <c r="W31" s="0" t="s">
        <v>14</v>
      </c>
    </row>
    <row r="32" customFormat="false" ht="12.8" hidden="false" customHeight="false" outlineLevel="0" collapsed="false">
      <c r="A32" s="4" t="str">
        <f aca="false">IF(AND(G32,J32), L32,"")</f>
        <v/>
      </c>
      <c r="B32" s="4" t="n">
        <f aca="false">AND(F32,I32,NOT(G32))</f>
        <v>0</v>
      </c>
      <c r="C32" s="4" t="n">
        <f aca="false">AND(OR(H32,I32),G32,F32)</f>
        <v>0</v>
      </c>
      <c r="D32" s="4" t="str">
        <f aca="false">IF(C32,L32,"")</f>
        <v/>
      </c>
      <c r="E32" s="1" t="str">
        <f aca="false">IF(C32, M32, "")</f>
        <v/>
      </c>
      <c r="F32" s="4" t="n">
        <f aca="false">IF(ISNA(VLOOKUP($L32,Sheet2!$G$2:$G$32,1,0)), FALSE(), TRUE())</f>
        <v>0</v>
      </c>
      <c r="G32" s="4" t="n">
        <f aca="false">O32&lt;13</f>
        <v>1</v>
      </c>
      <c r="H32" s="4" t="n">
        <f aca="false">IF(ISNA(VLOOKUP($L32,Sheet2!$C$2:$C$32,1,0)), FALSE(), TRUE())</f>
        <v>0</v>
      </c>
      <c r="I32" s="4" t="n">
        <f aca="false">IF(ISNA(VLOOKUP($L32,Sheet2!$A$2:$A$32,1,0)), FALSE(), TRUE())</f>
        <v>1</v>
      </c>
      <c r="J32" s="4" t="n">
        <f aca="false">IF(ISNA(VLOOKUP($L32,Sheet2!$I$2:$I$32,1,0)), FALSE(), TRUE())</f>
        <v>0</v>
      </c>
      <c r="K32" s="4"/>
      <c r="L32" s="0" t="s">
        <v>122</v>
      </c>
      <c r="M32" s="1" t="n">
        <v>0.336159837962963</v>
      </c>
      <c r="N32" s="1" t="n">
        <v>-0.140842476851852</v>
      </c>
      <c r="O32" s="0" t="n">
        <v>10.7</v>
      </c>
      <c r="P32" s="0" t="n">
        <v>0.76</v>
      </c>
      <c r="Q32" s="0" t="n">
        <v>2.05</v>
      </c>
      <c r="R32" s="0" t="s">
        <v>9</v>
      </c>
      <c r="S32" s="0" t="s">
        <v>25</v>
      </c>
      <c r="T32" s="0" t="s">
        <v>26</v>
      </c>
      <c r="U32" s="0" t="s">
        <v>12</v>
      </c>
      <c r="V32" s="0" t="s">
        <v>27</v>
      </c>
      <c r="W32" s="0" t="s">
        <v>14</v>
      </c>
    </row>
    <row r="33" customFormat="false" ht="12.8" hidden="false" customHeight="false" outlineLevel="0" collapsed="false">
      <c r="A33" s="4" t="str">
        <f aca="false">IF(AND(G33,J33), L33,"")</f>
        <v>TIC 348651800</v>
      </c>
      <c r="B33" s="4" t="n">
        <f aca="false">AND(F33,I33,NOT(G33))</f>
        <v>0</v>
      </c>
      <c r="C33" s="4" t="n">
        <f aca="false">AND(OR(H33,I33),G33,F33)</f>
        <v>0</v>
      </c>
      <c r="D33" s="4" t="str">
        <f aca="false">IF(C33,L33,"")</f>
        <v/>
      </c>
      <c r="E33" s="1" t="str">
        <f aca="false">IF(C33, M33, "")</f>
        <v/>
      </c>
      <c r="F33" s="4" t="n">
        <f aca="false">IF(ISNA(VLOOKUP($L33,Sheet2!$G$2:$G$32,1,0)), FALSE(), TRUE())</f>
        <v>0</v>
      </c>
      <c r="G33" s="4" t="n">
        <f aca="false">O33&lt;13</f>
        <v>1</v>
      </c>
      <c r="H33" s="4" t="n">
        <f aca="false">IF(ISNA(VLOOKUP($L33,Sheet2!$C$2:$C$32,1,0)), FALSE(), TRUE())</f>
        <v>0</v>
      </c>
      <c r="I33" s="4" t="n">
        <f aca="false">IF(ISNA(VLOOKUP($L33,Sheet2!$A$2:$A$32,1,0)), FALSE(), TRUE())</f>
        <v>0</v>
      </c>
      <c r="J33" s="4" t="n">
        <f aca="false">IF(ISNA(VLOOKUP($L33,Sheet2!$I$2:$I$32,1,0)), FALSE(), TRUE())</f>
        <v>1</v>
      </c>
      <c r="K33" s="4"/>
      <c r="L33" s="0" t="s">
        <v>123</v>
      </c>
      <c r="M33" s="1" t="n">
        <v>0.338123148148148</v>
      </c>
      <c r="N33" s="1" t="n">
        <v>-0.518153240740741</v>
      </c>
      <c r="O33" s="0" t="n">
        <v>11.5</v>
      </c>
      <c r="P33" s="0" t="n">
        <v>-29.82</v>
      </c>
      <c r="Q33" s="0" t="n">
        <v>-15.31</v>
      </c>
      <c r="R33" s="0" t="s">
        <v>9</v>
      </c>
      <c r="S33" s="0" t="s">
        <v>124</v>
      </c>
      <c r="T33" s="0" t="s">
        <v>26</v>
      </c>
      <c r="U33" s="0" t="s">
        <v>12</v>
      </c>
      <c r="V33" s="0" t="s">
        <v>125</v>
      </c>
      <c r="W33" s="0" t="s">
        <v>14</v>
      </c>
      <c r="X33" s="0" t="s">
        <v>15</v>
      </c>
      <c r="Y33" s="0" t="s">
        <v>16</v>
      </c>
      <c r="Z33" s="0" t="s">
        <v>126</v>
      </c>
      <c r="AA33" s="0" t="s">
        <v>127</v>
      </c>
      <c r="AB33" s="0" t="s">
        <v>128</v>
      </c>
    </row>
    <row r="34" customFormat="false" ht="12.8" hidden="false" customHeight="false" outlineLevel="0" collapsed="false">
      <c r="A34" s="4" t="str">
        <f aca="false">IF(AND(G34,J34), L34,"")</f>
        <v/>
      </c>
      <c r="B34" s="4" t="n">
        <f aca="false">AND(F34,I34,NOT(G34))</f>
        <v>0</v>
      </c>
      <c r="C34" s="4" t="n">
        <f aca="false">AND(OR(H34,I34),G34,F34)</f>
        <v>0</v>
      </c>
      <c r="D34" s="4" t="str">
        <f aca="false">IF(C34,L34,"")</f>
        <v/>
      </c>
      <c r="E34" s="1" t="str">
        <f aca="false">IF(C34, M34, "")</f>
        <v/>
      </c>
      <c r="F34" s="4" t="n">
        <f aca="false">IF(ISNA(VLOOKUP($L34,Sheet2!$G$2:$G$32,1,0)), FALSE(), TRUE())</f>
        <v>0</v>
      </c>
      <c r="G34" s="4" t="n">
        <f aca="false">O34&lt;13</f>
        <v>0</v>
      </c>
      <c r="H34" s="4" t="n">
        <f aca="false">IF(ISNA(VLOOKUP($L34,Sheet2!$C$2:$C$32,1,0)), FALSE(), TRUE())</f>
        <v>0</v>
      </c>
      <c r="I34" s="4" t="n">
        <f aca="false">IF(ISNA(VLOOKUP($L34,Sheet2!$A$2:$A$32,1,0)), FALSE(), TRUE())</f>
        <v>1</v>
      </c>
      <c r="J34" s="4" t="n">
        <f aca="false">IF(ISNA(VLOOKUP($L34,Sheet2!$I$2:$I$32,1,0)), FALSE(), TRUE())</f>
        <v>0</v>
      </c>
      <c r="K34" s="4"/>
      <c r="L34" s="0" t="s">
        <v>129</v>
      </c>
      <c r="M34" s="1" t="n">
        <v>0.340838888888889</v>
      </c>
      <c r="N34" s="1" t="n">
        <v>0.565300694444444</v>
      </c>
      <c r="O34" s="0" t="n">
        <v>13.6</v>
      </c>
      <c r="P34" s="0" t="n">
        <v>-3.27</v>
      </c>
      <c r="Q34" s="0" t="n">
        <v>0.94</v>
      </c>
      <c r="R34" s="0" t="s">
        <v>9</v>
      </c>
      <c r="S34" s="0" t="s">
        <v>130</v>
      </c>
      <c r="T34" s="0" t="s">
        <v>110</v>
      </c>
      <c r="U34" s="0" t="s">
        <v>12</v>
      </c>
      <c r="V34" s="0" t="s">
        <v>131</v>
      </c>
      <c r="W34" s="0" t="s">
        <v>14</v>
      </c>
    </row>
    <row r="35" customFormat="false" ht="12.8" hidden="false" customHeight="false" outlineLevel="0" collapsed="false">
      <c r="A35" s="4" t="str">
        <f aca="false">IF(AND(G35,J35), L35,"")</f>
        <v/>
      </c>
      <c r="B35" s="4" t="n">
        <f aca="false">AND(F35,I35,NOT(G35))</f>
        <v>0</v>
      </c>
      <c r="C35" s="4" t="n">
        <f aca="false">AND(OR(H35,I35),G35,F35)</f>
        <v>0</v>
      </c>
      <c r="D35" s="4" t="str">
        <f aca="false">IF(C35,L35,"")</f>
        <v/>
      </c>
      <c r="E35" s="1" t="str">
        <f aca="false">IF(C35, M35, "")</f>
        <v/>
      </c>
      <c r="F35" s="4" t="n">
        <f aca="false">IF(ISNA(VLOOKUP($L35,Sheet2!$G$2:$G$32,1,0)), FALSE(), TRUE())</f>
        <v>0</v>
      </c>
      <c r="G35" s="4" t="n">
        <f aca="false">O35&lt;13</f>
        <v>1</v>
      </c>
      <c r="H35" s="4" t="n">
        <f aca="false">IF(ISNA(VLOOKUP($L35,Sheet2!$C$2:$C$32,1,0)), FALSE(), TRUE())</f>
        <v>0</v>
      </c>
      <c r="I35" s="4" t="n">
        <f aca="false">IF(ISNA(VLOOKUP($L35,Sheet2!$A$2:$A$32,1,0)), FALSE(), TRUE())</f>
        <v>1</v>
      </c>
      <c r="J35" s="4" t="n">
        <f aca="false">IF(ISNA(VLOOKUP($L35,Sheet2!$I$2:$I$32,1,0)), FALSE(), TRUE())</f>
        <v>0</v>
      </c>
      <c r="K35" s="4"/>
      <c r="L35" s="0" t="s">
        <v>132</v>
      </c>
      <c r="M35" s="1" t="n">
        <v>0.388167939814815</v>
      </c>
      <c r="N35" s="1" t="n">
        <v>-0.856548263888889</v>
      </c>
      <c r="O35" s="0" t="n">
        <v>10.8</v>
      </c>
      <c r="P35" s="0" t="n">
        <v>-6.52</v>
      </c>
      <c r="Q35" s="0" t="n">
        <v>2.03</v>
      </c>
      <c r="R35" s="0" t="s">
        <v>9</v>
      </c>
      <c r="S35" s="0" t="s">
        <v>25</v>
      </c>
      <c r="T35" s="0" t="s">
        <v>26</v>
      </c>
      <c r="U35" s="0" t="s">
        <v>12</v>
      </c>
      <c r="V35" s="0" t="s">
        <v>27</v>
      </c>
      <c r="W35" s="0" t="s">
        <v>14</v>
      </c>
    </row>
    <row r="36" customFormat="false" ht="12.8" hidden="false" customHeight="false" outlineLevel="0" collapsed="false">
      <c r="A36" s="4" t="str">
        <f aca="false">IF(AND(G36,J36), L36,"")</f>
        <v>TIC 161043618</v>
      </c>
      <c r="B36" s="4" t="n">
        <f aca="false">AND(F36,I36,NOT(G36))</f>
        <v>0</v>
      </c>
      <c r="C36" s="4" t="n">
        <f aca="false">AND(OR(H36,I36),G36,F36)</f>
        <v>0</v>
      </c>
      <c r="D36" s="4" t="str">
        <f aca="false">IF(C36,L36,"")</f>
        <v/>
      </c>
      <c r="E36" s="1" t="str">
        <f aca="false">IF(C36, M36, "")</f>
        <v/>
      </c>
      <c r="F36" s="4" t="n">
        <f aca="false">IF(ISNA(VLOOKUP($L36,Sheet2!$G$2:$G$32,1,0)), FALSE(), TRUE())</f>
        <v>0</v>
      </c>
      <c r="G36" s="4" t="n">
        <f aca="false">O36&lt;13</f>
        <v>1</v>
      </c>
      <c r="H36" s="4" t="n">
        <f aca="false">IF(ISNA(VLOOKUP($L36,Sheet2!$C$2:$C$32,1,0)), FALSE(), TRUE())</f>
        <v>0</v>
      </c>
      <c r="I36" s="4" t="n">
        <f aca="false">IF(ISNA(VLOOKUP($L36,Sheet2!$A$2:$A$32,1,0)), FALSE(), TRUE())</f>
        <v>0</v>
      </c>
      <c r="J36" s="4" t="n">
        <f aca="false">IF(ISNA(VLOOKUP($L36,Sheet2!$I$2:$I$32,1,0)), FALSE(), TRUE())</f>
        <v>1</v>
      </c>
      <c r="K36" s="4"/>
      <c r="L36" s="0" t="s">
        <v>133</v>
      </c>
      <c r="M36" s="1" t="n">
        <v>0.620625462962963</v>
      </c>
      <c r="N36" s="1" t="n">
        <v>2.19649363425926</v>
      </c>
      <c r="O36" s="0" t="n">
        <v>12.3</v>
      </c>
      <c r="P36" s="0" t="n">
        <v>2.18</v>
      </c>
      <c r="Q36" s="0" t="n">
        <v>-3.59</v>
      </c>
      <c r="R36" s="0" t="s">
        <v>9</v>
      </c>
      <c r="S36" s="0" t="s">
        <v>134</v>
      </c>
      <c r="T36" s="0" t="s">
        <v>22</v>
      </c>
      <c r="U36" s="0" t="s">
        <v>12</v>
      </c>
      <c r="V36" s="0" t="s">
        <v>135</v>
      </c>
      <c r="W36" s="0" t="s">
        <v>14</v>
      </c>
      <c r="X36" s="0" t="s">
        <v>15</v>
      </c>
      <c r="Y36" s="0" t="s">
        <v>16</v>
      </c>
      <c r="Z36" s="0" t="s">
        <v>136</v>
      </c>
      <c r="AA36" s="0" t="s">
        <v>137</v>
      </c>
      <c r="AB36" s="0" t="s">
        <v>37</v>
      </c>
    </row>
    <row r="37" customFormat="false" ht="12.8" hidden="false" customHeight="false" outlineLevel="0" collapsed="false">
      <c r="A37" s="4" t="str">
        <f aca="false">IF(AND(G37,J37), L37,"")</f>
        <v/>
      </c>
      <c r="B37" s="4" t="n">
        <f aca="false">AND(F37,I37,NOT(G37))</f>
        <v>0</v>
      </c>
      <c r="C37" s="4" t="n">
        <f aca="false">AND(OR(H37,I37),G37,F37)</f>
        <v>1</v>
      </c>
      <c r="D37" s="4" t="str">
        <f aca="false">IF(C37,L37,"")</f>
        <v>TIC 441794509</v>
      </c>
      <c r="E37" s="1" t="n">
        <f aca="false">IF(C37, M37, "")</f>
        <v>0.732218981481482</v>
      </c>
      <c r="F37" s="4" t="n">
        <f aca="false">IF(ISNA(VLOOKUP($L37,Sheet2!$G$2:$G$32,1,0)), FALSE(), TRUE())</f>
        <v>1</v>
      </c>
      <c r="G37" s="4" t="n">
        <f aca="false">O37&lt;13</f>
        <v>1</v>
      </c>
      <c r="H37" s="4" t="n">
        <f aca="false">IF(ISNA(VLOOKUP($L37,Sheet2!$C$2:$C$32,1,0)), FALSE(), TRUE())</f>
        <v>0</v>
      </c>
      <c r="I37" s="4" t="n">
        <f aca="false">IF(ISNA(VLOOKUP($L37,Sheet2!$A$2:$A$32,1,0)), FALSE(), TRUE())</f>
        <v>1</v>
      </c>
      <c r="J37" s="4" t="n">
        <f aca="false">IF(ISNA(VLOOKUP($L37,Sheet2!$I$2:$I$32,1,0)), FALSE(), TRUE())</f>
        <v>0</v>
      </c>
      <c r="K37" s="4"/>
      <c r="L37" s="0" t="s">
        <v>138</v>
      </c>
      <c r="M37" s="1" t="n">
        <v>0.732218981481482</v>
      </c>
      <c r="N37" s="1" t="n">
        <v>3.10301076388889</v>
      </c>
      <c r="O37" s="0" t="n">
        <v>12.6</v>
      </c>
      <c r="P37" s="0" t="n">
        <v>3.44</v>
      </c>
      <c r="Q37" s="0" t="n">
        <v>-21.27</v>
      </c>
      <c r="R37" s="0" t="s">
        <v>9</v>
      </c>
      <c r="S37" s="0" t="s">
        <v>113</v>
      </c>
      <c r="T37" s="0" t="s">
        <v>70</v>
      </c>
      <c r="U37" s="0" t="s">
        <v>12</v>
      </c>
      <c r="V37" s="0" t="s">
        <v>114</v>
      </c>
      <c r="W37" s="0" t="s">
        <v>14</v>
      </c>
    </row>
    <row r="38" customFormat="false" ht="12.8" hidden="false" customHeight="false" outlineLevel="0" collapsed="false">
      <c r="A38" s="4" t="str">
        <f aca="false">IF(AND(G38,J38), L38,"")</f>
        <v/>
      </c>
      <c r="B38" s="4" t="n">
        <f aca="false">AND(F38,I38,NOT(G38))</f>
        <v>0</v>
      </c>
      <c r="C38" s="4" t="n">
        <f aca="false">AND(OR(H38,I38),G38,F38)</f>
        <v>1</v>
      </c>
      <c r="D38" s="4" t="str">
        <f aca="false">IF(C38,L38,"")</f>
        <v>TIC 123098844</v>
      </c>
      <c r="E38" s="1" t="n">
        <f aca="false">IF(C38, M38, "")</f>
        <v>0.776591203703704</v>
      </c>
      <c r="F38" s="4" t="n">
        <f aca="false">IF(ISNA(VLOOKUP($L38,Sheet2!$G$2:$G$32,1,0)), FALSE(), TRUE())</f>
        <v>1</v>
      </c>
      <c r="G38" s="4" t="n">
        <f aca="false">O38&lt;13</f>
        <v>1</v>
      </c>
      <c r="H38" s="4" t="n">
        <f aca="false">IF(ISNA(VLOOKUP($L38,Sheet2!$C$2:$C$32,1,0)), FALSE(), TRUE())</f>
        <v>0</v>
      </c>
      <c r="I38" s="4" t="n">
        <f aca="false">IF(ISNA(VLOOKUP($L38,Sheet2!$A$2:$A$32,1,0)), FALSE(), TRUE())</f>
        <v>1</v>
      </c>
      <c r="J38" s="4" t="n">
        <f aca="false">IF(ISNA(VLOOKUP($L38,Sheet2!$I$2:$I$32,1,0)), FALSE(), TRUE())</f>
        <v>0</v>
      </c>
      <c r="K38" s="4"/>
      <c r="L38" s="0" t="s">
        <v>139</v>
      </c>
      <c r="M38" s="1" t="n">
        <v>0.776591203703704</v>
      </c>
      <c r="N38" s="1" t="n">
        <v>1.86244166666667</v>
      </c>
      <c r="O38" s="0" t="n">
        <v>11.1</v>
      </c>
      <c r="P38" s="0" t="n">
        <v>3.48</v>
      </c>
      <c r="Q38" s="0" t="n">
        <v>-9.1</v>
      </c>
      <c r="R38" s="0" t="s">
        <v>9</v>
      </c>
      <c r="S38" s="0" t="s">
        <v>106</v>
      </c>
      <c r="T38" s="0" t="s">
        <v>26</v>
      </c>
      <c r="U38" s="0" t="s">
        <v>12</v>
      </c>
      <c r="V38" s="0" t="s">
        <v>107</v>
      </c>
      <c r="W38" s="0" t="s">
        <v>14</v>
      </c>
    </row>
    <row r="39" customFormat="false" ht="12.8" hidden="false" customHeight="false" outlineLevel="0" collapsed="false">
      <c r="A39" s="4" t="str">
        <f aca="false">IF(AND(G39,J39), L39,"")</f>
        <v>TIC 89278612</v>
      </c>
      <c r="B39" s="4" t="n">
        <f aca="false">AND(F39,I39,NOT(G39))</f>
        <v>0</v>
      </c>
      <c r="C39" s="4" t="n">
        <f aca="false">AND(OR(H39,I39),G39,F39)</f>
        <v>1</v>
      </c>
      <c r="D39" s="4" t="str">
        <f aca="false">IF(C39,L39,"")</f>
        <v>TIC 89278612</v>
      </c>
      <c r="E39" s="1" t="n">
        <f aca="false">IF(C39, M39, "")</f>
        <v>0.836720833333333</v>
      </c>
      <c r="F39" s="4" t="n">
        <f aca="false">IF(ISNA(VLOOKUP($L39,Sheet2!$G$2:$G$32,1,0)), FALSE(), TRUE())</f>
        <v>1</v>
      </c>
      <c r="G39" s="4" t="n">
        <f aca="false">O39&lt;13</f>
        <v>1</v>
      </c>
      <c r="H39" s="4" t="n">
        <f aca="false">IF(ISNA(VLOOKUP($L39,Sheet2!$C$2:$C$32,1,0)), FALSE(), TRUE())</f>
        <v>1</v>
      </c>
      <c r="I39" s="4" t="n">
        <f aca="false">IF(ISNA(VLOOKUP($L39,Sheet2!$A$2:$A$32,1,0)), FALSE(), TRUE())</f>
        <v>0</v>
      </c>
      <c r="J39" s="4" t="n">
        <f aca="false">IF(ISNA(VLOOKUP($L39,Sheet2!$I$2:$I$32,1,0)), FALSE(), TRUE())</f>
        <v>1</v>
      </c>
      <c r="K39" s="4"/>
      <c r="L39" s="0" t="s">
        <v>140</v>
      </c>
      <c r="M39" s="1" t="n">
        <v>0.836720833333333</v>
      </c>
      <c r="N39" s="1" t="n">
        <v>1.36012719907407</v>
      </c>
      <c r="O39" s="0" t="n">
        <v>11.1</v>
      </c>
      <c r="P39" s="0" t="n">
        <v>-0.49</v>
      </c>
      <c r="Q39" s="0" t="n">
        <v>-1.51</v>
      </c>
      <c r="R39" s="0" t="s">
        <v>9</v>
      </c>
      <c r="S39" s="0" t="s">
        <v>100</v>
      </c>
      <c r="T39" s="0" t="s">
        <v>26</v>
      </c>
      <c r="U39" s="0" t="s">
        <v>12</v>
      </c>
      <c r="V39" s="0" t="s">
        <v>101</v>
      </c>
      <c r="W39" s="0" t="s">
        <v>14</v>
      </c>
      <c r="X39" s="0" t="s">
        <v>15</v>
      </c>
      <c r="Y39" s="0" t="s">
        <v>16</v>
      </c>
      <c r="Z39" s="0" t="s">
        <v>136</v>
      </c>
      <c r="AA39" s="0" t="s">
        <v>141</v>
      </c>
      <c r="AB39" s="0" t="s">
        <v>94</v>
      </c>
    </row>
    <row r="40" customFormat="false" ht="12.8" hidden="false" customHeight="false" outlineLevel="0" collapsed="false">
      <c r="A40" s="4" t="str">
        <f aca="false">IF(AND(G40,J40), L40,"")</f>
        <v/>
      </c>
      <c r="B40" s="4" t="n">
        <f aca="false">AND(F40,I40,NOT(G40))</f>
        <v>0</v>
      </c>
      <c r="C40" s="4" t="n">
        <f aca="false">AND(OR(H40,I40),G40,F40)</f>
        <v>1</v>
      </c>
      <c r="D40" s="4" t="str">
        <f aca="false">IF(C40,L40,"")</f>
        <v>TIC 278352276</v>
      </c>
      <c r="E40" s="1" t="n">
        <f aca="false">IF(C40, M40, "")</f>
        <v>0.854176736111111</v>
      </c>
      <c r="F40" s="4" t="n">
        <f aca="false">IF(ISNA(VLOOKUP($L40,Sheet2!$G$2:$G$32,1,0)), FALSE(), TRUE())</f>
        <v>1</v>
      </c>
      <c r="G40" s="4" t="n">
        <f aca="false">O40&lt;13</f>
        <v>1</v>
      </c>
      <c r="H40" s="4" t="n">
        <f aca="false">IF(ISNA(VLOOKUP($L40,Sheet2!$C$2:$C$32,1,0)), FALSE(), TRUE())</f>
        <v>0</v>
      </c>
      <c r="I40" s="4" t="n">
        <f aca="false">IF(ISNA(VLOOKUP($L40,Sheet2!$A$2:$A$32,1,0)), FALSE(), TRUE())</f>
        <v>1</v>
      </c>
      <c r="J40" s="4" t="n">
        <f aca="false">IF(ISNA(VLOOKUP($L40,Sheet2!$I$2:$I$32,1,0)), FALSE(), TRUE())</f>
        <v>0</v>
      </c>
      <c r="K40" s="4"/>
      <c r="L40" s="0" t="s">
        <v>142</v>
      </c>
      <c r="M40" s="1" t="n">
        <v>0.854176736111111</v>
      </c>
      <c r="N40" s="1" t="n">
        <v>2.02529398148148</v>
      </c>
      <c r="O40" s="0" t="n">
        <v>10.3</v>
      </c>
      <c r="P40" s="0" t="n">
        <v>1.85</v>
      </c>
      <c r="Q40" s="0" t="n">
        <v>6.58</v>
      </c>
      <c r="R40" s="0" t="s">
        <v>9</v>
      </c>
      <c r="S40" s="0" t="s">
        <v>25</v>
      </c>
      <c r="T40" s="0" t="s">
        <v>26</v>
      </c>
      <c r="U40" s="0" t="s">
        <v>12</v>
      </c>
      <c r="V40" s="0" t="s">
        <v>27</v>
      </c>
      <c r="W40" s="0" t="s">
        <v>14</v>
      </c>
    </row>
    <row r="41" customFormat="false" ht="12.8" hidden="false" customHeight="false" outlineLevel="0" collapsed="false">
      <c r="A41" s="4" t="str">
        <f aca="false">IF(AND(G41,J41), L41,"")</f>
        <v>TIC 322727163</v>
      </c>
      <c r="B41" s="4" t="n">
        <f aca="false">AND(F41,I41,NOT(G41))</f>
        <v>0</v>
      </c>
      <c r="C41" s="4" t="n">
        <f aca="false">AND(OR(H41,I41),G41,F41)</f>
        <v>0</v>
      </c>
      <c r="D41" s="4" t="str">
        <f aca="false">IF(C41,L41,"")</f>
        <v/>
      </c>
      <c r="E41" s="1" t="str">
        <f aca="false">IF(C41, M41, "")</f>
        <v/>
      </c>
      <c r="F41" s="4" t="n">
        <f aca="false">IF(ISNA(VLOOKUP($L41,Sheet2!$G$2:$G$32,1,0)), FALSE(), TRUE())</f>
        <v>0</v>
      </c>
      <c r="G41" s="4" t="n">
        <f aca="false">O41&lt;13</f>
        <v>1</v>
      </c>
      <c r="H41" s="4" t="n">
        <f aca="false">IF(ISNA(VLOOKUP($L41,Sheet2!$C$2:$C$32,1,0)), FALSE(), TRUE())</f>
        <v>0</v>
      </c>
      <c r="I41" s="4" t="n">
        <f aca="false">IF(ISNA(VLOOKUP($L41,Sheet2!$A$2:$A$32,1,0)), FALSE(), TRUE())</f>
        <v>0</v>
      </c>
      <c r="J41" s="4" t="n">
        <f aca="false">IF(ISNA(VLOOKUP($L41,Sheet2!$I$2:$I$32,1,0)), FALSE(), TRUE())</f>
        <v>1</v>
      </c>
      <c r="K41" s="4"/>
      <c r="L41" s="0" t="s">
        <v>143</v>
      </c>
      <c r="M41" s="1" t="n">
        <v>0.860323958333333</v>
      </c>
      <c r="N41" s="1" t="n">
        <v>2.10278414351852</v>
      </c>
      <c r="O41" s="0" t="n">
        <v>11</v>
      </c>
      <c r="P41" s="0" t="n">
        <v>2.8</v>
      </c>
      <c r="Q41" s="0" t="n">
        <v>-7.5</v>
      </c>
      <c r="R41" s="0" t="s">
        <v>9</v>
      </c>
      <c r="S41" s="0" t="s">
        <v>106</v>
      </c>
      <c r="T41" s="0" t="s">
        <v>26</v>
      </c>
      <c r="U41" s="0" t="s">
        <v>12</v>
      </c>
      <c r="V41" s="0" t="s">
        <v>107</v>
      </c>
      <c r="W41" s="0" t="s">
        <v>14</v>
      </c>
      <c r="X41" s="0" t="s">
        <v>15</v>
      </c>
      <c r="Y41" s="0" t="s">
        <v>16</v>
      </c>
      <c r="Z41" s="0" t="s">
        <v>35</v>
      </c>
      <c r="AA41" s="0" t="s">
        <v>144</v>
      </c>
      <c r="AB41" s="0" t="s">
        <v>145</v>
      </c>
    </row>
    <row r="42" customFormat="false" ht="12.8" hidden="false" customHeight="false" outlineLevel="0" collapsed="false">
      <c r="A42" s="4" t="str">
        <f aca="false">IF(AND(G42,J42), L42,"")</f>
        <v>TIC 375325607</v>
      </c>
      <c r="B42" s="4" t="n">
        <f aca="false">AND(F42,I42,NOT(G42))</f>
        <v>0</v>
      </c>
      <c r="C42" s="4" t="n">
        <f aca="false">AND(OR(H42,I42),G42,F42)</f>
        <v>0</v>
      </c>
      <c r="D42" s="4" t="str">
        <f aca="false">IF(C42,L42,"")</f>
        <v/>
      </c>
      <c r="E42" s="1" t="str">
        <f aca="false">IF(C42, M42, "")</f>
        <v/>
      </c>
      <c r="F42" s="4" t="n">
        <f aca="false">IF(ISNA(VLOOKUP($L42,Sheet2!$G$2:$G$32,1,0)), FALSE(), TRUE())</f>
        <v>0</v>
      </c>
      <c r="G42" s="4" t="n">
        <f aca="false">O42&lt;13</f>
        <v>1</v>
      </c>
      <c r="H42" s="4" t="n">
        <f aca="false">IF(ISNA(VLOOKUP($L42,Sheet2!$C$2:$C$32,1,0)), FALSE(), TRUE())</f>
        <v>0</v>
      </c>
      <c r="I42" s="4" t="n">
        <f aca="false">IF(ISNA(VLOOKUP($L42,Sheet2!$A$2:$A$32,1,0)), FALSE(), TRUE())</f>
        <v>0</v>
      </c>
      <c r="J42" s="4" t="n">
        <f aca="false">IF(ISNA(VLOOKUP($L42,Sheet2!$I$2:$I$32,1,0)), FALSE(), TRUE())</f>
        <v>1</v>
      </c>
      <c r="K42" s="4"/>
      <c r="L42" s="0" t="s">
        <v>146</v>
      </c>
      <c r="M42" s="1" t="n">
        <v>0.877203009259259</v>
      </c>
      <c r="N42" s="1" t="n">
        <v>2.31122141203704</v>
      </c>
      <c r="O42" s="0" t="n">
        <v>12.6</v>
      </c>
      <c r="P42" s="0" t="s">
        <v>49</v>
      </c>
      <c r="Q42" s="0" t="s">
        <v>49</v>
      </c>
      <c r="R42" s="0" t="s">
        <v>9</v>
      </c>
      <c r="S42" s="0" t="s">
        <v>147</v>
      </c>
      <c r="T42" s="0" t="s">
        <v>70</v>
      </c>
      <c r="U42" s="0" t="s">
        <v>12</v>
      </c>
      <c r="V42" s="0" t="s">
        <v>148</v>
      </c>
      <c r="W42" s="0" t="s">
        <v>14</v>
      </c>
      <c r="X42" s="0" t="s">
        <v>15</v>
      </c>
      <c r="Y42" s="0" t="s">
        <v>16</v>
      </c>
      <c r="Z42" s="0" t="s">
        <v>17</v>
      </c>
      <c r="AA42" s="0" t="s">
        <v>149</v>
      </c>
      <c r="AB42" s="0" t="s">
        <v>150</v>
      </c>
    </row>
    <row r="43" customFormat="false" ht="12.8" hidden="false" customHeight="false" outlineLevel="0" collapsed="false">
      <c r="A43" s="4" t="str">
        <f aca="false">IF(AND(G43,J43), L43,"")</f>
        <v>TIC 427092089</v>
      </c>
      <c r="B43" s="4" t="n">
        <f aca="false">AND(F43,I43,NOT(G43))</f>
        <v>0</v>
      </c>
      <c r="C43" s="4" t="n">
        <f aca="false">AND(OR(H43,I43),G43,F43)</f>
        <v>0</v>
      </c>
      <c r="D43" s="4" t="str">
        <f aca="false">IF(C43,L43,"")</f>
        <v/>
      </c>
      <c r="E43" s="1" t="str">
        <f aca="false">IF(C43, M43, "")</f>
        <v/>
      </c>
      <c r="F43" s="4" t="n">
        <f aca="false">IF(ISNA(VLOOKUP($L43,Sheet2!$G$2:$G$32,1,0)), FALSE(), TRUE())</f>
        <v>0</v>
      </c>
      <c r="G43" s="4" t="n">
        <f aca="false">O43&lt;13</f>
        <v>1</v>
      </c>
      <c r="H43" s="4" t="n">
        <f aca="false">IF(ISNA(VLOOKUP($L43,Sheet2!$C$2:$C$32,1,0)), FALSE(), TRUE())</f>
        <v>0</v>
      </c>
      <c r="I43" s="4" t="n">
        <f aca="false">IF(ISNA(VLOOKUP($L43,Sheet2!$A$2:$A$32,1,0)), FALSE(), TRUE())</f>
        <v>0</v>
      </c>
      <c r="J43" s="4" t="n">
        <f aca="false">IF(ISNA(VLOOKUP($L43,Sheet2!$I$2:$I$32,1,0)), FALSE(), TRUE())</f>
        <v>1</v>
      </c>
      <c r="K43" s="4"/>
      <c r="L43" s="0" t="s">
        <v>151</v>
      </c>
      <c r="M43" s="1" t="n">
        <v>0.891977777777778</v>
      </c>
      <c r="N43" s="1" t="n">
        <v>2.68252847222222</v>
      </c>
      <c r="O43" s="0" t="n">
        <v>12.3</v>
      </c>
      <c r="P43" s="0" t="n">
        <v>-2.81</v>
      </c>
      <c r="Q43" s="0" t="n">
        <v>-2.83</v>
      </c>
      <c r="R43" s="0" t="s">
        <v>9</v>
      </c>
      <c r="S43" s="0" t="s">
        <v>152</v>
      </c>
      <c r="T43" s="0" t="s">
        <v>70</v>
      </c>
      <c r="U43" s="0" t="s">
        <v>12</v>
      </c>
      <c r="V43" s="0" t="s">
        <v>153</v>
      </c>
      <c r="W43" s="0" t="s">
        <v>14</v>
      </c>
      <c r="X43" s="0" t="s">
        <v>15</v>
      </c>
      <c r="Y43" s="0" t="s">
        <v>16</v>
      </c>
      <c r="Z43" s="0" t="s">
        <v>73</v>
      </c>
      <c r="AA43" s="0" t="s">
        <v>154</v>
      </c>
      <c r="AB43" s="0" t="s">
        <v>155</v>
      </c>
    </row>
    <row r="44" customFormat="false" ht="12.8" hidden="false" customHeight="false" outlineLevel="0" collapsed="false">
      <c r="A44" s="4" t="str">
        <f aca="false">IF(AND(G44,J44), L44,"")</f>
        <v/>
      </c>
      <c r="B44" s="4" t="n">
        <f aca="false">AND(F44,I44,NOT(G44))</f>
        <v>0</v>
      </c>
      <c r="C44" s="4" t="n">
        <f aca="false">AND(OR(H44,I44),G44,F44)</f>
        <v>1</v>
      </c>
      <c r="D44" s="4" t="str">
        <f aca="false">IF(C44,L44,"")</f>
        <v>TIC 264402353</v>
      </c>
      <c r="E44" s="1" t="n">
        <f aca="false">IF(C44, M44, "")</f>
        <v>0.89747337962963</v>
      </c>
      <c r="F44" s="4" t="n">
        <f aca="false">IF(ISNA(VLOOKUP($L44,Sheet2!$G$2:$G$32,1,0)), FALSE(), TRUE())</f>
        <v>1</v>
      </c>
      <c r="G44" s="4" t="n">
        <f aca="false">O44&lt;13</f>
        <v>1</v>
      </c>
      <c r="H44" s="4" t="n">
        <f aca="false">IF(ISNA(VLOOKUP($L44,Sheet2!$C$2:$C$32,1,0)), FALSE(), TRUE())</f>
        <v>0</v>
      </c>
      <c r="I44" s="4" t="n">
        <f aca="false">IF(ISNA(VLOOKUP($L44,Sheet2!$A$2:$A$32,1,0)), FALSE(), TRUE())</f>
        <v>1</v>
      </c>
      <c r="J44" s="4" t="n">
        <f aca="false">IF(ISNA(VLOOKUP($L44,Sheet2!$I$2:$I$32,1,0)), FALSE(), TRUE())</f>
        <v>0</v>
      </c>
      <c r="K44" s="4"/>
      <c r="L44" s="0" t="s">
        <v>156</v>
      </c>
      <c r="M44" s="1" t="n">
        <v>0.89747337962963</v>
      </c>
      <c r="N44" s="1" t="n">
        <v>3.27896458333333</v>
      </c>
      <c r="O44" s="0" t="n">
        <v>12.1</v>
      </c>
      <c r="P44" s="0" t="n">
        <v>2.19</v>
      </c>
      <c r="Q44" s="0" t="n">
        <v>-0.75</v>
      </c>
      <c r="R44" s="0" t="s">
        <v>9</v>
      </c>
      <c r="S44" s="0" t="s">
        <v>58</v>
      </c>
      <c r="T44" s="0" t="s">
        <v>22</v>
      </c>
      <c r="U44" s="0" t="s">
        <v>12</v>
      </c>
      <c r="V44" s="0" t="s">
        <v>59</v>
      </c>
      <c r="W44" s="0" t="s">
        <v>14</v>
      </c>
    </row>
    <row r="45" customFormat="false" ht="12.8" hidden="false" customHeight="false" outlineLevel="0" collapsed="false">
      <c r="A45" s="4" t="str">
        <f aca="false">IF(AND(G45,J45), L45,"")</f>
        <v/>
      </c>
      <c r="B45" s="4" t="n">
        <f aca="false">AND(F45,I45,NOT(G45))</f>
        <v>1</v>
      </c>
      <c r="C45" s="4" t="n">
        <f aca="false">AND(OR(H45,I45),G45,F45)</f>
        <v>0</v>
      </c>
      <c r="D45" s="4" t="str">
        <f aca="false">IF(C45,L45,"")</f>
        <v/>
      </c>
      <c r="E45" s="1" t="str">
        <f aca="false">IF(C45, M45, "")</f>
        <v/>
      </c>
      <c r="F45" s="4" t="n">
        <f aca="false">IF(ISNA(VLOOKUP($L45,Sheet2!$G$2:$G$32,1,0)), FALSE(), TRUE())</f>
        <v>1</v>
      </c>
      <c r="G45" s="4" t="n">
        <f aca="false">O45&lt;13</f>
        <v>0</v>
      </c>
      <c r="H45" s="4" t="n">
        <f aca="false">IF(ISNA(VLOOKUP($L45,Sheet2!$C$2:$C$32,1,0)), FALSE(), TRUE())</f>
        <v>0</v>
      </c>
      <c r="I45" s="4" t="n">
        <f aca="false">IF(ISNA(VLOOKUP($L45,Sheet2!$A$2:$A$32,1,0)), FALSE(), TRUE())</f>
        <v>1</v>
      </c>
      <c r="J45" s="4" t="n">
        <f aca="false">IF(ISNA(VLOOKUP($L45,Sheet2!$I$2:$I$32,1,0)), FALSE(), TRUE())</f>
        <v>0</v>
      </c>
      <c r="K45" s="4"/>
      <c r="L45" s="0" t="s">
        <v>157</v>
      </c>
      <c r="M45" s="1" t="n">
        <v>0.920356365740741</v>
      </c>
      <c r="N45" s="1" t="n">
        <v>2.47687581018519</v>
      </c>
      <c r="O45" s="0" t="n">
        <v>13.3</v>
      </c>
      <c r="P45" s="0" t="n">
        <v>-2.47</v>
      </c>
      <c r="Q45" s="0" t="n">
        <v>-1.78</v>
      </c>
      <c r="R45" s="0" t="s">
        <v>9</v>
      </c>
      <c r="S45" s="0" t="s">
        <v>158</v>
      </c>
      <c r="T45" s="0" t="s">
        <v>159</v>
      </c>
      <c r="U45" s="0" t="s">
        <v>12</v>
      </c>
      <c r="V45" s="0" t="s">
        <v>160</v>
      </c>
      <c r="W45" s="0" t="s">
        <v>14</v>
      </c>
    </row>
    <row r="46" customFormat="false" ht="12.8" hidden="false" customHeight="false" outlineLevel="0" collapsed="false">
      <c r="A46" s="4" t="str">
        <f aca="false">IF(AND(G46,J46), L46,"")</f>
        <v/>
      </c>
      <c r="B46" s="4" t="n">
        <f aca="false">AND(F46,I46,NOT(G46))</f>
        <v>0</v>
      </c>
      <c r="C46" s="4" t="n">
        <f aca="false">AND(OR(H46,I46),G46,F46)</f>
        <v>1</v>
      </c>
      <c r="D46" s="4" t="str">
        <f aca="false">IF(C46,L46,"")</f>
        <v>TIC 414026507</v>
      </c>
      <c r="E46" s="1" t="n">
        <f aca="false">IF(C46, M46, "")</f>
        <v>0.935660300925926</v>
      </c>
      <c r="F46" s="4" t="n">
        <f aca="false">IF(ISNA(VLOOKUP($L46,Sheet2!$G$2:$G$32,1,0)), FALSE(), TRUE())</f>
        <v>1</v>
      </c>
      <c r="G46" s="4" t="n">
        <f aca="false">O46&lt;13</f>
        <v>1</v>
      </c>
      <c r="H46" s="4" t="n">
        <f aca="false">IF(ISNA(VLOOKUP($L46,Sheet2!$C$2:$C$32,1,0)), FALSE(), TRUE())</f>
        <v>0</v>
      </c>
      <c r="I46" s="4" t="n">
        <f aca="false">IF(ISNA(VLOOKUP($L46,Sheet2!$A$2:$A$32,1,0)), FALSE(), TRUE())</f>
        <v>1</v>
      </c>
      <c r="J46" s="4" t="n">
        <f aca="false">IF(ISNA(VLOOKUP($L46,Sheet2!$I$2:$I$32,1,0)), FALSE(), TRUE())</f>
        <v>0</v>
      </c>
      <c r="K46" s="4"/>
      <c r="L46" s="0" t="s">
        <v>161</v>
      </c>
      <c r="M46" s="1" t="n">
        <v>0.935660300925926</v>
      </c>
      <c r="N46" s="1" t="n">
        <v>2.36418171296296</v>
      </c>
      <c r="O46" s="0" t="n">
        <v>10.9</v>
      </c>
      <c r="P46" s="0" t="n">
        <v>-3.66</v>
      </c>
      <c r="Q46" s="0" t="n">
        <v>-2.96</v>
      </c>
      <c r="R46" s="0" t="s">
        <v>9</v>
      </c>
      <c r="S46" s="0" t="s">
        <v>106</v>
      </c>
      <c r="T46" s="0" t="s">
        <v>26</v>
      </c>
      <c r="U46" s="0" t="s">
        <v>12</v>
      </c>
      <c r="V46" s="0" t="s">
        <v>107</v>
      </c>
      <c r="W46" s="0" t="s">
        <v>14</v>
      </c>
    </row>
    <row r="47" customFormat="false" ht="12.8" hidden="false" customHeight="false" outlineLevel="0" collapsed="false">
      <c r="A47" s="4" t="str">
        <f aca="false">IF(AND(G47,J47), L47,"")</f>
        <v/>
      </c>
      <c r="B47" s="4" t="n">
        <f aca="false">AND(F47,I47,NOT(G47))</f>
        <v>1</v>
      </c>
      <c r="C47" s="4" t="n">
        <f aca="false">AND(OR(H47,I47),G47,F47)</f>
        <v>0</v>
      </c>
      <c r="D47" s="4" t="str">
        <f aca="false">IF(C47,L47,"")</f>
        <v/>
      </c>
      <c r="E47" s="1" t="str">
        <f aca="false">IF(C47, M47, "")</f>
        <v/>
      </c>
      <c r="F47" s="4" t="n">
        <f aca="false">IF(ISNA(VLOOKUP($L47,Sheet2!$G$2:$G$32,1,0)), FALSE(), TRUE())</f>
        <v>1</v>
      </c>
      <c r="G47" s="4" t="n">
        <f aca="false">O47&lt;13</f>
        <v>0</v>
      </c>
      <c r="H47" s="4" t="n">
        <f aca="false">IF(ISNA(VLOOKUP($L47,Sheet2!$C$2:$C$32,1,0)), FALSE(), TRUE())</f>
        <v>0</v>
      </c>
      <c r="I47" s="4" t="n">
        <f aca="false">IF(ISNA(VLOOKUP($L47,Sheet2!$A$2:$A$32,1,0)), FALSE(), TRUE())</f>
        <v>1</v>
      </c>
      <c r="J47" s="4" t="n">
        <f aca="false">IF(ISNA(VLOOKUP($L47,Sheet2!$I$2:$I$32,1,0)), FALSE(), TRUE())</f>
        <v>0</v>
      </c>
      <c r="K47" s="4"/>
      <c r="L47" s="0" t="s">
        <v>162</v>
      </c>
      <c r="M47" s="1" t="n">
        <v>0.974677199074074</v>
      </c>
      <c r="N47" s="1" t="n">
        <v>2.53695486111111</v>
      </c>
      <c r="O47" s="0" t="n">
        <v>13.8</v>
      </c>
      <c r="P47" s="0" t="s">
        <v>49</v>
      </c>
      <c r="Q47" s="0" t="s">
        <v>49</v>
      </c>
      <c r="R47" s="0" t="s">
        <v>9</v>
      </c>
      <c r="S47" s="0" t="s">
        <v>163</v>
      </c>
      <c r="T47" s="0" t="s">
        <v>164</v>
      </c>
      <c r="U47" s="0" t="s">
        <v>12</v>
      </c>
      <c r="V47" s="0" t="s">
        <v>165</v>
      </c>
      <c r="W47" s="0" t="s">
        <v>14</v>
      </c>
    </row>
    <row r="48" customFormat="false" ht="12.8" hidden="false" customHeight="false" outlineLevel="0" collapsed="false">
      <c r="A48" s="4" t="str">
        <f aca="false">IF(AND(G48,J48), L48,"")</f>
        <v>TIC 25818450</v>
      </c>
      <c r="B48" s="4" t="n">
        <f aca="false">AND(F48,I48,NOT(G48))</f>
        <v>0</v>
      </c>
      <c r="C48" s="4" t="n">
        <f aca="false">AND(OR(H48,I48),G48,F48)</f>
        <v>0</v>
      </c>
      <c r="D48" s="4" t="str">
        <f aca="false">IF(C48,L48,"")</f>
        <v/>
      </c>
      <c r="E48" s="1" t="str">
        <f aca="false">IF(C48, M48, "")</f>
        <v/>
      </c>
      <c r="F48" s="4" t="n">
        <f aca="false">IF(ISNA(VLOOKUP($L48,Sheet2!$G$2:$G$32,1,0)), FALSE(), TRUE())</f>
        <v>0</v>
      </c>
      <c r="G48" s="4" t="n">
        <f aca="false">O48&lt;13</f>
        <v>1</v>
      </c>
      <c r="H48" s="4" t="n">
        <f aca="false">IF(ISNA(VLOOKUP($L48,Sheet2!$C$2:$C$32,1,0)), FALSE(), TRUE())</f>
        <v>0</v>
      </c>
      <c r="I48" s="4" t="n">
        <f aca="false">IF(ISNA(VLOOKUP($L48,Sheet2!$A$2:$A$32,1,0)), FALSE(), TRUE())</f>
        <v>0</v>
      </c>
      <c r="J48" s="4" t="n">
        <f aca="false">IF(ISNA(VLOOKUP($L48,Sheet2!$I$2:$I$32,1,0)), FALSE(), TRUE())</f>
        <v>1</v>
      </c>
      <c r="K48" s="4"/>
      <c r="L48" s="0" t="s">
        <v>166</v>
      </c>
      <c r="M48" s="1" t="n">
        <v>0.979842939814815</v>
      </c>
      <c r="N48" s="1" t="n">
        <v>2.21121458333333</v>
      </c>
      <c r="O48" s="0" t="n">
        <v>11.4</v>
      </c>
      <c r="P48" s="0" t="n">
        <v>3.57</v>
      </c>
      <c r="Q48" s="0" t="n">
        <v>-1.17</v>
      </c>
      <c r="R48" s="0" t="s">
        <v>9</v>
      </c>
      <c r="S48" s="0" t="s">
        <v>124</v>
      </c>
      <c r="T48" s="0" t="s">
        <v>26</v>
      </c>
      <c r="U48" s="0" t="s">
        <v>12</v>
      </c>
      <c r="V48" s="0" t="s">
        <v>125</v>
      </c>
      <c r="W48" s="0" t="s">
        <v>14</v>
      </c>
      <c r="X48" s="0" t="s">
        <v>15</v>
      </c>
      <c r="Y48" s="0" t="s">
        <v>16</v>
      </c>
      <c r="Z48" s="0" t="s">
        <v>167</v>
      </c>
      <c r="AA48" s="0" t="s">
        <v>168</v>
      </c>
      <c r="AB48" s="0" t="s">
        <v>169</v>
      </c>
    </row>
    <row r="49" customFormat="false" ht="12.8" hidden="false" customHeight="false" outlineLevel="0" collapsed="false">
      <c r="A49" s="4" t="str">
        <f aca="false">IF(AND(G49,J49), L49,"")</f>
        <v>TIC 470710327</v>
      </c>
      <c r="B49" s="4" t="n">
        <f aca="false">AND(F49,I49,NOT(G49))</f>
        <v>0</v>
      </c>
      <c r="C49" s="4" t="n">
        <f aca="false">AND(OR(H49,I49),G49,F49)</f>
        <v>1</v>
      </c>
      <c r="D49" s="4" t="str">
        <f aca="false">IF(C49,L49,"")</f>
        <v>TIC 470710327</v>
      </c>
      <c r="E49" s="1" t="n">
        <f aca="false">IF(C49, M49, "")</f>
        <v>0.992580671296296</v>
      </c>
      <c r="F49" s="4" t="n">
        <f aca="false">IF(ISNA(VLOOKUP($L49,Sheet2!$G$2:$G$32,1,0)), FALSE(), TRUE())</f>
        <v>1</v>
      </c>
      <c r="G49" s="4" t="n">
        <f aca="false">O49&lt;13</f>
        <v>1</v>
      </c>
      <c r="H49" s="4" t="n">
        <f aca="false">IF(ISNA(VLOOKUP($L49,Sheet2!$C$2:$C$32,1,0)), FALSE(), TRUE())</f>
        <v>1</v>
      </c>
      <c r="I49" s="4" t="n">
        <f aca="false">IF(ISNA(VLOOKUP($L49,Sheet2!$A$2:$A$32,1,0)), FALSE(), TRUE())</f>
        <v>0</v>
      </c>
      <c r="J49" s="4" t="n">
        <f aca="false">IF(ISNA(VLOOKUP($L49,Sheet2!$I$2:$I$32,1,0)), FALSE(), TRUE())</f>
        <v>1</v>
      </c>
      <c r="K49" s="4"/>
      <c r="L49" s="0" t="s">
        <v>170</v>
      </c>
      <c r="M49" s="1" t="n">
        <v>0.992580671296296</v>
      </c>
      <c r="N49" s="1" t="n">
        <v>2.58178275462963</v>
      </c>
      <c r="O49" s="0" t="n">
        <v>9.5</v>
      </c>
      <c r="P49" s="0" t="n">
        <v>0.6</v>
      </c>
      <c r="Q49" s="0" t="n">
        <v>-2.5</v>
      </c>
      <c r="R49" s="0" t="s">
        <v>9</v>
      </c>
      <c r="S49" s="0" t="s">
        <v>25</v>
      </c>
      <c r="T49" s="0" t="s">
        <v>26</v>
      </c>
      <c r="U49" s="0" t="s">
        <v>12</v>
      </c>
      <c r="V49" s="0" t="s">
        <v>27</v>
      </c>
      <c r="W49" s="0" t="s">
        <v>14</v>
      </c>
      <c r="X49" s="0" t="s">
        <v>15</v>
      </c>
      <c r="Y49" s="0" t="s">
        <v>16</v>
      </c>
      <c r="Z49" s="0" t="s">
        <v>17</v>
      </c>
      <c r="AA49" s="0" t="s">
        <v>171</v>
      </c>
      <c r="AB49" s="0" t="s">
        <v>78</v>
      </c>
    </row>
    <row r="50" customFormat="false" ht="12.8" hidden="false" customHeight="false" outlineLevel="0" collapsed="false">
      <c r="A50" s="4" t="str">
        <f aca="false">IF(AND(G50,J50), L50,"")</f>
        <v/>
      </c>
      <c r="B50" s="4" t="n">
        <f aca="false">AND(F50,I50,NOT(G50))</f>
        <v>0</v>
      </c>
      <c r="C50" s="4" t="n">
        <f aca="false">AND(OR(H50,I50),G50,F50)</f>
        <v>1</v>
      </c>
      <c r="D50" s="4" t="str">
        <f aca="false">IF(C50,L50,"")</f>
        <v>TIC 265274458</v>
      </c>
      <c r="E50" s="1" t="n">
        <f aca="false">IF(C50, M50, "")</f>
        <v>0.993595138888889</v>
      </c>
      <c r="F50" s="4" t="n">
        <f aca="false">IF(ISNA(VLOOKUP($L50,Sheet2!$G$2:$G$32,1,0)), FALSE(), TRUE())</f>
        <v>1</v>
      </c>
      <c r="G50" s="4" t="n">
        <f aca="false">O50&lt;13</f>
        <v>1</v>
      </c>
      <c r="H50" s="4" t="n">
        <f aca="false">IF(ISNA(VLOOKUP($L50,Sheet2!$C$2:$C$32,1,0)), FALSE(), TRUE())</f>
        <v>0</v>
      </c>
      <c r="I50" s="4" t="n">
        <f aca="false">IF(ISNA(VLOOKUP($L50,Sheet2!$A$2:$A$32,1,0)), FALSE(), TRUE())</f>
        <v>1</v>
      </c>
      <c r="J50" s="4" t="n">
        <f aca="false">IF(ISNA(VLOOKUP($L50,Sheet2!$I$2:$I$32,1,0)), FALSE(), TRUE())</f>
        <v>0</v>
      </c>
      <c r="K50" s="4"/>
      <c r="L50" s="0" t="s">
        <v>172</v>
      </c>
      <c r="M50" s="1" t="n">
        <v>0.993595138888889</v>
      </c>
      <c r="N50" s="1" t="n">
        <v>3.04819756944444</v>
      </c>
      <c r="O50" s="0" t="n">
        <v>12.4</v>
      </c>
      <c r="P50" s="0" t="n">
        <v>-1.61</v>
      </c>
      <c r="Q50" s="0" t="n">
        <v>-2.5</v>
      </c>
      <c r="R50" s="0" t="s">
        <v>9</v>
      </c>
      <c r="S50" s="0" t="s">
        <v>113</v>
      </c>
      <c r="T50" s="0" t="s">
        <v>70</v>
      </c>
      <c r="U50" s="0" t="s">
        <v>12</v>
      </c>
      <c r="V50" s="0" t="s">
        <v>114</v>
      </c>
      <c r="W50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2"/>
  </cols>
  <sheetData>
    <row r="1" customFormat="false" ht="12.8" hidden="false" customHeight="false" outlineLevel="0" collapsed="false">
      <c r="A1" s="0" t="s">
        <v>6</v>
      </c>
      <c r="C1" s="0" t="s">
        <v>5</v>
      </c>
      <c r="E1" s="0" t="s">
        <v>3</v>
      </c>
      <c r="G1" s="0" t="s">
        <v>173</v>
      </c>
      <c r="I1" s="0" t="s">
        <v>7</v>
      </c>
    </row>
    <row r="2" customFormat="false" ht="12.8" hidden="false" customHeight="false" outlineLevel="0" collapsed="false">
      <c r="A2" s="0" t="s">
        <v>129</v>
      </c>
      <c r="B2" s="5" t="e">
        <f aca="false">VLOOKUP(A2,$G$2:$G$30,1,0)</f>
        <v>#N/A</v>
      </c>
      <c r="C2" s="0" t="s">
        <v>170</v>
      </c>
      <c r="E2" s="0" t="s">
        <v>174</v>
      </c>
      <c r="G2" s="0" t="s">
        <v>174</v>
      </c>
      <c r="I2" s="0" t="s">
        <v>166</v>
      </c>
      <c r="J2" s="5"/>
    </row>
    <row r="3" customFormat="false" ht="12.8" hidden="false" customHeight="false" outlineLevel="0" collapsed="false">
      <c r="A3" s="0" t="s">
        <v>31</v>
      </c>
      <c r="B3" s="5" t="str">
        <f aca="false">VLOOKUP(A3,$G$2:$G$30,1,0)</f>
        <v>TIC 52856877</v>
      </c>
      <c r="C3" s="0" t="s">
        <v>140</v>
      </c>
      <c r="E3" s="0" t="s">
        <v>68</v>
      </c>
      <c r="G3" s="0" t="s">
        <v>142</v>
      </c>
      <c r="I3" s="0" t="s">
        <v>99</v>
      </c>
      <c r="J3" s="5"/>
    </row>
    <row r="4" customFormat="false" ht="12.8" hidden="false" customHeight="false" outlineLevel="0" collapsed="false">
      <c r="A4" s="0" t="s">
        <v>174</v>
      </c>
      <c r="B4" s="5" t="str">
        <f aca="false">VLOOKUP(A4,$G$2:$G$30,1,0)</f>
        <v>TIC 63459761</v>
      </c>
      <c r="E4" s="0" t="s">
        <v>41</v>
      </c>
      <c r="G4" s="0" t="s">
        <v>41</v>
      </c>
      <c r="I4" s="0" t="s">
        <v>140</v>
      </c>
      <c r="J4" s="5"/>
    </row>
    <row r="5" customFormat="false" ht="12.8" hidden="false" customHeight="false" outlineLevel="0" collapsed="false">
      <c r="A5" s="0" t="s">
        <v>122</v>
      </c>
      <c r="B5" s="5" t="e">
        <f aca="false">VLOOKUP(A5,$G$2:$G$30,1,0)</f>
        <v>#N/A</v>
      </c>
      <c r="E5" s="0" t="s">
        <v>170</v>
      </c>
      <c r="G5" s="0" t="s">
        <v>172</v>
      </c>
      <c r="I5" s="0" t="s">
        <v>175</v>
      </c>
      <c r="J5" s="5"/>
    </row>
    <row r="6" customFormat="false" ht="12.8" hidden="false" customHeight="false" outlineLevel="0" collapsed="false">
      <c r="A6" s="0" t="s">
        <v>176</v>
      </c>
      <c r="B6" s="5" t="e">
        <f aca="false">VLOOKUP(A6,$G$2:$G$30,1,0)</f>
        <v>#N/A</v>
      </c>
      <c r="E6" s="0" t="s">
        <v>156</v>
      </c>
      <c r="G6" s="0" t="s">
        <v>20</v>
      </c>
      <c r="I6" s="0" t="s">
        <v>133</v>
      </c>
      <c r="J6" s="5"/>
    </row>
    <row r="7" customFormat="false" ht="12.8" hidden="false" customHeight="false" outlineLevel="0" collapsed="false">
      <c r="A7" s="0" t="s">
        <v>139</v>
      </c>
      <c r="B7" s="5" t="str">
        <f aca="false">VLOOKUP(A7,$G$2:$G$30,1,0)</f>
        <v>TIC 123098844</v>
      </c>
      <c r="E7" s="0" t="s">
        <v>142</v>
      </c>
      <c r="G7" s="0" t="s">
        <v>162</v>
      </c>
      <c r="I7" s="0" t="s">
        <v>177</v>
      </c>
      <c r="J7" s="5"/>
    </row>
    <row r="8" customFormat="false" ht="12.8" hidden="false" customHeight="false" outlineLevel="0" collapsed="false">
      <c r="A8" s="0" t="s">
        <v>178</v>
      </c>
      <c r="B8" s="5" t="e">
        <f aca="false">VLOOKUP(A8,$G$2:$G$30,1,0)</f>
        <v>#N/A</v>
      </c>
      <c r="E8" s="0" t="s">
        <v>161</v>
      </c>
      <c r="G8" s="0" t="s">
        <v>140</v>
      </c>
      <c r="I8" s="0" t="s">
        <v>76</v>
      </c>
      <c r="J8" s="5"/>
    </row>
    <row r="9" customFormat="false" ht="12.8" hidden="false" customHeight="false" outlineLevel="0" collapsed="false">
      <c r="A9" s="0" t="s">
        <v>115</v>
      </c>
      <c r="B9" s="5" t="e">
        <f aca="false">VLOOKUP(A9,$G$2:$G$30,1,0)</f>
        <v>#N/A</v>
      </c>
      <c r="E9" s="0" t="s">
        <v>20</v>
      </c>
      <c r="G9" s="0" t="s">
        <v>179</v>
      </c>
      <c r="I9" s="0" t="s">
        <v>180</v>
      </c>
      <c r="J9" s="5"/>
    </row>
    <row r="10" customFormat="false" ht="12.8" hidden="false" customHeight="false" outlineLevel="0" collapsed="false">
      <c r="A10" s="0" t="s">
        <v>181</v>
      </c>
      <c r="B10" s="5" t="e">
        <f aca="false">VLOOKUP(A10,$G$2:$G$30,1,0)</f>
        <v>#N/A</v>
      </c>
      <c r="E10" s="0" t="s">
        <v>55</v>
      </c>
      <c r="G10" s="0" t="s">
        <v>139</v>
      </c>
      <c r="I10" s="0" t="s">
        <v>48</v>
      </c>
      <c r="J10" s="5"/>
    </row>
    <row r="11" customFormat="false" ht="12.8" hidden="false" customHeight="false" outlineLevel="0" collapsed="false">
      <c r="A11" s="0" t="s">
        <v>182</v>
      </c>
      <c r="B11" s="5" t="e">
        <f aca="false">VLOOKUP(A11,$G$2:$G$30,1,0)</f>
        <v>#N/A</v>
      </c>
      <c r="E11" s="0" t="s">
        <v>31</v>
      </c>
      <c r="G11" s="0" t="s">
        <v>170</v>
      </c>
      <c r="I11" s="0" t="s">
        <v>8</v>
      </c>
      <c r="J11" s="5"/>
    </row>
    <row r="12" customFormat="false" ht="12.8" hidden="false" customHeight="false" outlineLevel="0" collapsed="false">
      <c r="A12" s="0" t="s">
        <v>156</v>
      </c>
      <c r="B12" s="5" t="str">
        <f aca="false">VLOOKUP(A12,$G$2:$G$30,1,0)</f>
        <v>TIC 264402353</v>
      </c>
      <c r="E12" s="0" t="s">
        <v>140</v>
      </c>
      <c r="G12" s="0" t="s">
        <v>31</v>
      </c>
      <c r="I12" s="0" t="s">
        <v>183</v>
      </c>
      <c r="J12" s="5"/>
    </row>
    <row r="13" customFormat="false" ht="12.8" hidden="false" customHeight="false" outlineLevel="0" collapsed="false">
      <c r="A13" s="0" t="s">
        <v>172</v>
      </c>
      <c r="B13" s="5" t="str">
        <f aca="false">VLOOKUP(A13,$G$2:$G$30,1,0)</f>
        <v>TIC 265274458</v>
      </c>
      <c r="E13" s="0" t="s">
        <v>138</v>
      </c>
      <c r="G13" s="0" t="s">
        <v>161</v>
      </c>
      <c r="I13" s="0" t="s">
        <v>24</v>
      </c>
      <c r="J13" s="5"/>
    </row>
    <row r="14" customFormat="false" ht="12.8" hidden="false" customHeight="false" outlineLevel="0" collapsed="false">
      <c r="A14" s="0" t="s">
        <v>119</v>
      </c>
      <c r="B14" s="5" t="e">
        <f aca="false">VLOOKUP(A14,$G$2:$G$30,1,0)</f>
        <v>#N/A</v>
      </c>
      <c r="E14" s="0" t="s">
        <v>122</v>
      </c>
      <c r="G14" s="0" t="s">
        <v>68</v>
      </c>
      <c r="I14" s="0" t="s">
        <v>184</v>
      </c>
      <c r="J14" s="5"/>
    </row>
    <row r="15" customFormat="false" ht="12.8" hidden="false" customHeight="false" outlineLevel="0" collapsed="false">
      <c r="A15" s="0" t="s">
        <v>162</v>
      </c>
      <c r="B15" s="5" t="str">
        <f aca="false">VLOOKUP(A15,$G$2:$G$30,1,0)</f>
        <v>TIC 269811101</v>
      </c>
      <c r="E15" s="0" t="s">
        <v>139</v>
      </c>
      <c r="G15" s="0" t="s">
        <v>138</v>
      </c>
      <c r="I15" s="0" t="s">
        <v>143</v>
      </c>
      <c r="J15" s="5"/>
    </row>
    <row r="16" customFormat="false" ht="12.8" hidden="false" customHeight="false" outlineLevel="0" collapsed="false">
      <c r="A16" s="0" t="s">
        <v>185</v>
      </c>
      <c r="B16" s="5" t="e">
        <f aca="false">VLOOKUP(A16,$G$2:$G$30,1,0)</f>
        <v>#N/A</v>
      </c>
      <c r="G16" s="0" t="s">
        <v>156</v>
      </c>
      <c r="I16" s="0" t="s">
        <v>83</v>
      </c>
      <c r="J16" s="5"/>
    </row>
    <row r="17" customFormat="false" ht="12.8" hidden="false" customHeight="false" outlineLevel="0" collapsed="false">
      <c r="A17" s="0" t="s">
        <v>142</v>
      </c>
      <c r="B17" s="5" t="str">
        <f aca="false">VLOOKUP(A17,$G$2:$G$30,1,0)</f>
        <v>TIC 278352276</v>
      </c>
      <c r="G17" s="0" t="s">
        <v>55</v>
      </c>
      <c r="I17" s="0" t="s">
        <v>186</v>
      </c>
      <c r="J17" s="5"/>
    </row>
    <row r="18" customFormat="false" ht="12.8" hidden="false" customHeight="false" outlineLevel="0" collapsed="false">
      <c r="A18" s="0" t="s">
        <v>20</v>
      </c>
      <c r="B18" s="5" t="str">
        <f aca="false">VLOOKUP(A18,$G$2:$G$30,1,0)</f>
        <v>TIC 284814380</v>
      </c>
      <c r="G18" s="0" t="s">
        <v>64</v>
      </c>
      <c r="I18" s="0" t="s">
        <v>123</v>
      </c>
      <c r="J18" s="5"/>
    </row>
    <row r="19" customFormat="false" ht="12.8" hidden="false" customHeight="false" outlineLevel="0" collapsed="false">
      <c r="A19" s="0" t="s">
        <v>179</v>
      </c>
      <c r="B19" s="5" t="str">
        <f aca="false">VLOOKUP(A19,$G$2:$G$30,1,0)</f>
        <v>TIC 292318612</v>
      </c>
      <c r="G19" s="0" t="s">
        <v>79</v>
      </c>
      <c r="I19" s="0" t="s">
        <v>187</v>
      </c>
      <c r="J19" s="5"/>
    </row>
    <row r="20" customFormat="false" ht="12.8" hidden="false" customHeight="false" outlineLevel="0" collapsed="false">
      <c r="A20" s="0" t="s">
        <v>95</v>
      </c>
      <c r="B20" s="5" t="e">
        <f aca="false">VLOOKUP(A20,$G$2:$G$30,1,0)</f>
        <v>#N/A</v>
      </c>
      <c r="G20" s="0" t="s">
        <v>157</v>
      </c>
      <c r="I20" s="0" t="s">
        <v>72</v>
      </c>
      <c r="J20" s="5"/>
    </row>
    <row r="21" customFormat="false" ht="12.8" hidden="false" customHeight="false" outlineLevel="0" collapsed="false">
      <c r="A21" s="0" t="s">
        <v>79</v>
      </c>
      <c r="B21" s="5" t="str">
        <f aca="false">VLOOKUP(A21,$G$2:$G$30,1,0)</f>
        <v>TIC 309262405</v>
      </c>
      <c r="I21" s="0" t="s">
        <v>146</v>
      </c>
      <c r="J21" s="5"/>
    </row>
    <row r="22" customFormat="false" ht="12.8" hidden="false" customHeight="false" outlineLevel="0" collapsed="false">
      <c r="A22" s="0" t="s">
        <v>157</v>
      </c>
      <c r="B22" s="5" t="str">
        <f aca="false">VLOOKUP(A22,$G$2:$G$30,1,0)</f>
        <v>TIC 327885074</v>
      </c>
      <c r="I22" s="0" t="s">
        <v>34</v>
      </c>
      <c r="J22" s="5"/>
    </row>
    <row r="23" customFormat="false" ht="12.8" hidden="false" customHeight="false" outlineLevel="0" collapsed="false">
      <c r="A23" s="0" t="s">
        <v>41</v>
      </c>
      <c r="B23" s="5" t="str">
        <f aca="false">VLOOKUP(A23,$G$2:$G$30,1,0)</f>
        <v>TIC 328181241</v>
      </c>
      <c r="I23" s="0" t="s">
        <v>151</v>
      </c>
      <c r="J23" s="5"/>
    </row>
    <row r="24" customFormat="false" ht="12.8" hidden="false" customHeight="false" outlineLevel="0" collapsed="false">
      <c r="A24" s="0" t="s">
        <v>108</v>
      </c>
      <c r="B24" s="5" t="e">
        <f aca="false">VLOOKUP(A24,$G$2:$G$30,1,0)</f>
        <v>#N/A</v>
      </c>
      <c r="I24" s="0" t="s">
        <v>89</v>
      </c>
      <c r="J24" s="5"/>
    </row>
    <row r="25" customFormat="false" ht="12.8" hidden="false" customHeight="false" outlineLevel="0" collapsed="false">
      <c r="A25" s="0" t="s">
        <v>68</v>
      </c>
      <c r="B25" s="5" t="str">
        <f aca="false">VLOOKUP(A25,$G$2:$G$30,1,0)</f>
        <v>TIC 391620600</v>
      </c>
      <c r="I25" s="0" t="s">
        <v>188</v>
      </c>
      <c r="J25" s="5"/>
    </row>
    <row r="26" customFormat="false" ht="12.8" hidden="false" customHeight="false" outlineLevel="0" collapsed="false">
      <c r="A26" s="0" t="s">
        <v>161</v>
      </c>
      <c r="B26" s="5" t="str">
        <f aca="false">VLOOKUP(A26,$G$2:$G$30,1,0)</f>
        <v>TIC 414026507</v>
      </c>
      <c r="I26" s="0" t="s">
        <v>170</v>
      </c>
      <c r="J26" s="5"/>
    </row>
    <row r="27" customFormat="false" ht="12.8" hidden="false" customHeight="false" outlineLevel="0" collapsed="false">
      <c r="A27" s="0" t="s">
        <v>189</v>
      </c>
      <c r="B27" s="5" t="e">
        <f aca="false">VLOOKUP(A27,$G$2:$G$30,1,0)</f>
        <v>#N/A</v>
      </c>
    </row>
    <row r="28" customFormat="false" ht="12.8" hidden="false" customHeight="false" outlineLevel="0" collapsed="false">
      <c r="A28" s="0" t="s">
        <v>132</v>
      </c>
      <c r="B28" s="5" t="e">
        <f aca="false">VLOOKUP(A28,$G$2:$G$30,1,0)</f>
        <v>#N/A</v>
      </c>
    </row>
    <row r="29" customFormat="false" ht="12.8" hidden="false" customHeight="false" outlineLevel="0" collapsed="false">
      <c r="A29" s="0" t="s">
        <v>138</v>
      </c>
      <c r="B29" s="5" t="str">
        <f aca="false">VLOOKUP(A29,$G$2:$G$30,1,0)</f>
        <v>TIC 441794509</v>
      </c>
    </row>
    <row r="30" customFormat="false" ht="12.8" hidden="false" customHeight="false" outlineLevel="0" collapsed="false">
      <c r="A30" s="0" t="s">
        <v>190</v>
      </c>
      <c r="B30" s="5" t="e">
        <f aca="false">VLOOKUP(A30,$G$2:$G$30,1,0)</f>
        <v>#N/A</v>
      </c>
    </row>
    <row r="31" customFormat="false" ht="12.8" hidden="false" customHeight="false" outlineLevel="0" collapsed="false">
      <c r="A31" s="0" t="s">
        <v>55</v>
      </c>
      <c r="B31" s="5" t="str">
        <f aca="false">VLOOKUP(A31,$G$2:$G$30,1,0)</f>
        <v>TIC 454140642</v>
      </c>
    </row>
    <row r="32" customFormat="false" ht="12.8" hidden="false" customHeight="false" outlineLevel="0" collapsed="false">
      <c r="A32" s="0" t="s">
        <v>64</v>
      </c>
      <c r="B32" s="5" t="str">
        <f aca="false">VLOOKUP(A32,$G$2:$G$30,1,0)</f>
        <v>TIC 459959916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35968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2023-12-17T11:29:32Z</dcterms:created>
  <dc:creator/>
  <dc:description/>
  <dc:language>en-US</dc:language>
  <cp:lastModifiedBy/>
  <dcterms:modified xsi:type="dcterms:W3CDTF">2024-01-11T08:53:11Z</dcterms:modified>
  <cp:revision>2</cp:revision>
  <dc:subject/>
  <dc:title/>
</cp:coreProperties>
</file>