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/>
  <mc:AlternateContent xmlns:mc="http://schemas.openxmlformats.org/markup-compatibility/2006">
    <mc:Choice Requires="x15">
      <x15ac:absPath xmlns:x15ac="http://schemas.microsoft.com/office/spreadsheetml/2010/11/ac" url="D:\Studying\Phương pháp Khoa học\Research-Methods\"/>
    </mc:Choice>
  </mc:AlternateContent>
  <xr:revisionPtr revIDLastSave="0" documentId="13_ncr:1_{997CC103-A77C-445F-9618-8ECA02B52784}" xr6:coauthVersionLast="45" xr6:coauthVersionMax="45" xr10:uidLastSave="{00000000-0000-0000-0000-000000000000}"/>
  <bookViews>
    <workbookView xWindow="28680" yWindow="-3120" windowWidth="29040" windowHeight="15840" tabRatio="872" xr2:uid="{00000000-000D-0000-FFFF-FFFF00000000}"/>
  </bookViews>
  <sheets>
    <sheet name="Trả lời biểu mẫu" sheetId="1" r:id="rId1"/>
    <sheet name="Trường + Thuộc tính" sheetId="2" state="hidden" r:id="rId2"/>
    <sheet name="Tên trường" sheetId="3" r:id="rId3"/>
    <sheet name="Thuộc tính ngành" sheetId="4" r:id="rId4"/>
    <sheet name="Thể loại sách" sheetId="5" r:id="rId5"/>
    <sheet name="Muamượnmướn sách" sheetId="6" r:id="rId6"/>
    <sheet name="Hình thức mua sách" sheetId="7" r:id="rId7"/>
    <sheet name="Môi trường đọc sách" sheetId="8" r:id="rId8"/>
    <sheet name="Ngôn ngữ đọc" sheetId="9" r:id="rId9"/>
    <sheet name="Nghe nhạc khi đọc sách" sheetId="10" r:id="rId10"/>
    <sheet name="Tần suất đọc lại sách" sheetId="11" r:id="rId11"/>
    <sheet name="Thời gian đọc sách" sheetId="12" r:id="rId12"/>
    <sheet name="Cách chọn sách" sheetId="13" r:id="rId13"/>
    <sheet name="Mục tiêu khi đọc sách" sheetId="14" r:id="rId14"/>
    <sheet name="Chia sẻ kiến thức" sheetId="15" r:id="rId15"/>
    <sheet name="Cản trở đọc sách" sheetId="16" r:id="rId16"/>
    <sheet name="Đọc sách khi nào" sheetId="17" r:id="rId17"/>
  </sheets>
  <definedNames>
    <definedName name="_xlnm._FilterDatabase" localSheetId="0" hidden="1">'Trả lời biểu mẫu'!$A$1:$E$160</definedName>
    <definedName name="_xlnm._FilterDatabase" localSheetId="1" hidden="1">'Trường + Thuộc tính'!$A$1:$B$165</definedName>
    <definedName name="Z_A4FA0CF9_8CBC_42B6_84BB_2A742EAD5B15_.wvu.FilterData" localSheetId="0" hidden="1">'Trả lời biểu mẫu'!$A$1:$E$160</definedName>
    <definedName name="Z_A4FA0CF9_8CBC_42B6_84BB_2A742EAD5B15_.wvu.FilterData" localSheetId="1" hidden="1">'Trường + Thuộc tính'!$A$1:$A$165</definedName>
  </definedNames>
  <calcPr calcId="191029"/>
  <customWorkbookViews>
    <customWorkbookView name="Bộ lọc 1" guid="{A4FA0CF9-8CBC-42B6-84BB-2A742EAD5B15}" maximized="1" windowWidth="0" windowHeight="0" activeSheetId="0"/>
  </customWorkbookViews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A4" i="17" l="1"/>
  <c r="A3" i="17"/>
  <c r="A2" i="17"/>
  <c r="A4" i="16"/>
  <c r="A3" i="16"/>
  <c r="A2" i="16"/>
  <c r="A3" i="15"/>
  <c r="A2" i="15"/>
  <c r="A4" i="14"/>
  <c r="A3" i="14"/>
  <c r="A2" i="14"/>
  <c r="A8" i="13"/>
  <c r="A7" i="13"/>
  <c r="A6" i="13"/>
  <c r="A5" i="13"/>
  <c r="A4" i="13"/>
  <c r="A3" i="13"/>
  <c r="A2" i="13"/>
  <c r="A4" i="12"/>
  <c r="A3" i="12"/>
  <c r="A2" i="12"/>
  <c r="A4" i="11"/>
  <c r="A3" i="11"/>
  <c r="A2" i="11"/>
  <c r="A3" i="10"/>
  <c r="A2" i="10"/>
  <c r="A4" i="9"/>
  <c r="A3" i="9"/>
  <c r="A2" i="9"/>
  <c r="A5" i="8"/>
  <c r="A4" i="8"/>
  <c r="A3" i="8"/>
  <c r="A2" i="8"/>
  <c r="A4" i="7"/>
  <c r="A3" i="7"/>
  <c r="A2" i="7"/>
  <c r="A6" i="6"/>
  <c r="A5" i="6"/>
  <c r="A4" i="6"/>
  <c r="A3" i="6"/>
  <c r="A2" i="6"/>
  <c r="A45" i="5"/>
  <c r="A44" i="5"/>
  <c r="A43" i="5"/>
  <c r="A42" i="5"/>
  <c r="A41" i="5"/>
  <c r="A40" i="5"/>
  <c r="A39" i="5"/>
  <c r="A38" i="5"/>
  <c r="A37" i="5"/>
  <c r="A36" i="5"/>
  <c r="A35" i="5"/>
  <c r="A34" i="5"/>
  <c r="A33" i="5"/>
  <c r="A32" i="5"/>
  <c r="A31" i="5"/>
  <c r="A30" i="5"/>
  <c r="A29" i="5"/>
  <c r="A28" i="5"/>
  <c r="A27" i="5"/>
  <c r="A26" i="5"/>
  <c r="A25" i="5"/>
  <c r="A24" i="5"/>
  <c r="A23" i="5"/>
  <c r="A22" i="5"/>
  <c r="A21" i="5"/>
  <c r="A20" i="5"/>
  <c r="A19" i="5"/>
  <c r="A18" i="5"/>
  <c r="A17" i="5"/>
  <c r="A16" i="5"/>
  <c r="A15" i="5"/>
  <c r="A14" i="5"/>
  <c r="A13" i="5"/>
  <c r="A12" i="5"/>
  <c r="A11" i="5"/>
  <c r="A10" i="5"/>
  <c r="A9" i="5"/>
  <c r="A8" i="5"/>
  <c r="A7" i="5"/>
  <c r="A6" i="5"/>
  <c r="A5" i="5"/>
  <c r="A4" i="5"/>
  <c r="A3" i="5"/>
  <c r="A2" i="5"/>
  <c r="A5" i="4"/>
  <c r="A4" i="4"/>
  <c r="A3" i="4"/>
  <c r="A2" i="4"/>
  <c r="A30" i="3"/>
  <c r="A29" i="3"/>
  <c r="A28" i="3"/>
  <c r="A27" i="3"/>
  <c r="A26" i="3"/>
  <c r="A25" i="3"/>
  <c r="A24" i="3"/>
  <c r="A23" i="3"/>
  <c r="A22" i="3"/>
  <c r="A21" i="3"/>
  <c r="A20" i="3"/>
  <c r="A19" i="3"/>
  <c r="A18" i="3"/>
  <c r="A17" i="3"/>
  <c r="A16" i="3"/>
  <c r="A15" i="3"/>
  <c r="A14" i="3"/>
  <c r="A13" i="3"/>
  <c r="A12" i="3"/>
  <c r="A11" i="3"/>
  <c r="A10" i="3"/>
  <c r="A9" i="3"/>
  <c r="A8" i="3"/>
  <c r="A7" i="3"/>
  <c r="A6" i="3"/>
  <c r="A5" i="3"/>
  <c r="A4" i="3"/>
  <c r="A3" i="3"/>
  <c r="A2" i="3"/>
</calcChain>
</file>

<file path=xl/sharedStrings.xml><?xml version="1.0" encoding="utf-8"?>
<sst xmlns="http://schemas.openxmlformats.org/spreadsheetml/2006/main" count="1145" uniqueCount="96">
  <si>
    <t>Bạn là sinh viên trường nào? (Nếu là sinh viên)</t>
  </si>
  <si>
    <t>Thể loại sách bạn hay đọc</t>
  </si>
  <si>
    <t>Bạn thường mua sách theo hình thức nào?</t>
  </si>
  <si>
    <t>Bạn thích đọc sách trên môi trường nào nhất?</t>
  </si>
  <si>
    <t>Ngôn ngữ của loại sách bạn thường đọc</t>
  </si>
  <si>
    <t>Bạn có nghe nhạc trong lúc đọc sách hay không ?</t>
  </si>
  <si>
    <t>Bạn có đọc lại một quyển sách khi đã từng đọc nó rồi ko ?</t>
  </si>
  <si>
    <t>Trong 1 tuần, thời gian bạn đọc sách là cỡ bao nhiêu?</t>
  </si>
  <si>
    <t>Bạn thường dùng cách nào để chọn sách (câu hỏi nhiều lựa chọn : , nội dung, review, ảnh bìa,...)</t>
  </si>
  <si>
    <t>Mục tiêu bạn hướng đến khi đọc sách?</t>
  </si>
  <si>
    <t>Bạn có hay chia sẻ sách hoặc kiến thức của sách với mọi người, người thân hay không?</t>
  </si>
  <si>
    <t>Những thứ hay cản trở bạn đọc sách?</t>
  </si>
  <si>
    <t>Bạn hay đọc sách khi nào?</t>
  </si>
  <si>
    <t>Thuộc tính trường</t>
  </si>
  <si>
    <t>Đại học KHTN TP.HCM</t>
  </si>
  <si>
    <t>Nhóm ngành luật - xã hội - nhân văn</t>
  </si>
  <si>
    <t>Đại học Kinh tế TP.HCM</t>
  </si>
  <si>
    <t>Đại học Sư phạm Kỹ Thuật TP.HCM</t>
  </si>
  <si>
    <t>Đại học Tôn Đức Thắng</t>
  </si>
  <si>
    <t>Đại học Giao Thông Vận Tải TP.HCM</t>
  </si>
  <si>
    <t>Đại học KH XHNV TP.HCM</t>
  </si>
  <si>
    <t>Đại học Công nghệ TP.HCM</t>
  </si>
  <si>
    <t>Đại học Quốc tế Hồng Bàng</t>
  </si>
  <si>
    <t>Đại học CNTT TP.HCM</t>
  </si>
  <si>
    <t>Đại học Bách Khoa TP.HCM</t>
  </si>
  <si>
    <t>Nhóm ngành hỗn hợp</t>
  </si>
  <si>
    <t>Đại học Nông Lâm TPHCM</t>
  </si>
  <si>
    <t>Đại học Sài Gòn</t>
  </si>
  <si>
    <t xml:space="preserve">Đại học Nguyễn Tất Thành </t>
  </si>
  <si>
    <t>Đại học Tài Chính - Marketing</t>
  </si>
  <si>
    <t>Đại học Văn Lang</t>
  </si>
  <si>
    <t>Nhóm ngành khoa học - kĩ thuật</t>
  </si>
  <si>
    <t>Đại học Quốc tế</t>
  </si>
  <si>
    <t>Đại học Kinh tế - Luật</t>
  </si>
  <si>
    <t>Đại học Luật TP. HCM</t>
  </si>
  <si>
    <t>Cao đẳng kinh tế kỹ thuật TP.HCM</t>
  </si>
  <si>
    <t>Đại học Y Dược</t>
  </si>
  <si>
    <t>Đại học Sư phạm TP.HCM</t>
  </si>
  <si>
    <t>Cao đẳng bách khoa nam sài gòn</t>
  </si>
  <si>
    <t xml:space="preserve">Đại học Ngoại thương </t>
  </si>
  <si>
    <t>Đại học Ngân Hàng TP.HCM</t>
  </si>
  <si>
    <t>Đai học Văn Lang</t>
  </si>
  <si>
    <t>Nhóm ngành kinh tế</t>
  </si>
  <si>
    <t>Đại học Kinh tế Tài chính TPHCM</t>
  </si>
  <si>
    <t>Đại học Kiến Trúc TP.HCM</t>
  </si>
  <si>
    <t xml:space="preserve">Đại học Hoa Sen </t>
  </si>
  <si>
    <t>Cao đẳng Công nghệ Thủ Đức</t>
  </si>
  <si>
    <t>Đại học Mở Tp.Hcm</t>
  </si>
  <si>
    <t>Tên trường</t>
  </si>
  <si>
    <t>Thuộc tính ngành</t>
  </si>
  <si>
    <t>Bạn thường mua sách về đọc, mượn sách, mướn sách, đọc sách lậu hay ra thư viện đọc sách?</t>
  </si>
  <si>
    <t>Ban thuong mua sach ve doc, muon sach, muon sach, Doc online hay Doc o nha sach va thu vien?</t>
  </si>
  <si>
    <t>Ban co doc lai mot quyen sach khi da tung doc no roi ko ?</t>
  </si>
  <si>
    <t>Trong 1 tuan, thoi gian ban doc sach la co bao nhieu?</t>
  </si>
  <si>
    <t>Nhung thu hay can tro ban doc sach?</t>
  </si>
  <si>
    <t>Ban hay doc sach khi nao?</t>
  </si>
  <si>
    <t>Mua sach</t>
  </si>
  <si>
    <t>Khong</t>
  </si>
  <si>
    <t>Chi 1-2 lan</t>
  </si>
  <si>
    <t>1 gio - 3 gio (co 30p 1 ngay)</t>
  </si>
  <si>
    <t>Moi truong xung quanh</t>
  </si>
  <si>
    <t>Bat cu khi nao</t>
  </si>
  <si>
    <t>Mua sach, Doc online</t>
  </si>
  <si>
    <t>Duoi 1 gio (hau nhu khong doc)</t>
  </si>
  <si>
    <t>Mua sach, Muon sach</t>
  </si>
  <si>
    <t>Moi truong xung quanh, Thieu dong luc</t>
  </si>
  <si>
    <t>Muon sach</t>
  </si>
  <si>
    <t>Tren 3 gio (nhieu hon 30p 1 ngay)</t>
  </si>
  <si>
    <t>Mua sach, Doc o nha sach va thu vien</t>
  </si>
  <si>
    <t>Moi truong xung quanh, Thoi gian</t>
  </si>
  <si>
    <t>Tren 2 lan</t>
  </si>
  <si>
    <t>Mua sach, Muon sach, Doc o nha sach va thu vien</t>
  </si>
  <si>
    <t>Moi truong xung quanh, Thoi gian, Thieu dong luc</t>
  </si>
  <si>
    <t>Doc online</t>
  </si>
  <si>
    <t>Mua sach, Muon sach, Thue sach, Doc o nha sach va thu vien</t>
  </si>
  <si>
    <t>Thieu dong luc</t>
  </si>
  <si>
    <t>Doc o nha sach va thu vien</t>
  </si>
  <si>
    <t>Thoi gian</t>
  </si>
  <si>
    <t>Thoi gian, Thieu dong luc</t>
  </si>
  <si>
    <t>Mua sach, Muon sach, Thue sach, Doc online, Doc o nha sach va thu vien</t>
  </si>
  <si>
    <t>Bat cu khi nao, Thoi gian ranh</t>
  </si>
  <si>
    <t>Mua sach, Muon sach, Doc online</t>
  </si>
  <si>
    <t>Muon sach, Doc o nha sach va thu vien</t>
  </si>
  <si>
    <t>Bat cu khi nao, Thoi gian ranh, Khi tam trang khong tot</t>
  </si>
  <si>
    <t>Mua sach, Muon sach, Doc online, Doc o nha sach va thu vien</t>
  </si>
  <si>
    <t>Mua sach, Muon sach, Thue sach</t>
  </si>
  <si>
    <t>Mua sach, Muon sach, Doc o nha sach va thu vien, Doc online</t>
  </si>
  <si>
    <t>Muon sach, Doc online</t>
  </si>
  <si>
    <t>Mua sach, Muon sach, Thue sach, Doc o nha sach va thu vien, Doc online</t>
  </si>
  <si>
    <t>Thoi gian, Thieu dong luc, Moi truong xung quanh</t>
  </si>
  <si>
    <t>Khi tam trang khong tot, Thoi gian ranh</t>
  </si>
  <si>
    <t>Thoi gian ranh</t>
  </si>
  <si>
    <t>Muon sach, Doc online, Doc o nha sach va thu vien</t>
  </si>
  <si>
    <t>Mua sach, Muon sach, Doc online, Doc online</t>
  </si>
  <si>
    <t>Mua sach, Muon sach, Doc online, Doc o nha sach va thu vien, Doc online</t>
  </si>
  <si>
    <t>Thoi gian ranh, Khi tam trang khong tot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</si>
</sst>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6" x14ac:knownFonts="1">
    <font>
      <sz val="10"/>
      <color rgb="FF000000"/>
      <name val="Arial"/>
    </font>
    <font>
      <sz val="10"/>
      <color theme="1"/>
      <name val="Arial"/>
    </font>
    <font>
      <b/>
      <sz val="10"/>
      <color rgb="FF000000"/>
      <name val="Arial"/>
    </font>
    <font>
      <b/>
      <i/>
      <sz val="10"/>
      <color theme="1"/>
      <name val="Arial"/>
    </font>
    <font>
      <b/>
      <sz val="10"/>
      <color theme="1"/>
      <name val="Arial"/>
    </font>
    <font>
      <b/>
      <i/>
      <sz val="10"/>
      <color rgb="FF000000"/>
      <name val="Arial"/>
    </font>
  </fonts>
  <fills count="6">
    <fill>
      <patternFill patternType="none"/>
    </fill>
    <fill>
      <patternFill patternType="gray125"/>
    </fill>
    <fill>
      <patternFill patternType="solid">
        <fgColor rgb="FF00FF00"/>
        <bgColor rgb="FF00FF00"/>
      </patternFill>
    </fill>
    <fill>
      <patternFill patternType="solid">
        <fgColor theme="6"/>
        <bgColor theme="6"/>
      </patternFill>
    </fill>
    <fill>
      <patternFill patternType="solid">
        <fgColor theme="4"/>
        <bgColor theme="4"/>
      </patternFill>
    </fill>
    <fill>
      <patternFill patternType="solid">
        <fgColor rgb="FFFF00FF"/>
        <bgColor rgb="FFFF00FF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8">
    <xf numFmtId="0" fontId="0" fillId="0" borderId="0" xfId="0" applyFont="1" applyAlignment="1"/>
    <xf numFmtId="0" fontId="1" fillId="0" borderId="0" xfId="0" applyFont="1"/>
    <xf numFmtId="0" fontId="1" fillId="2" borderId="0" xfId="0" applyFont="1" applyFill="1"/>
    <xf numFmtId="0" fontId="1" fillId="0" borderId="0" xfId="0" applyFont="1" applyAlignment="1"/>
    <xf numFmtId="0" fontId="2" fillId="3" borderId="0" xfId="0" applyFont="1" applyFill="1"/>
    <xf numFmtId="0" fontId="1" fillId="4" borderId="0" xfId="0" applyFont="1" applyFill="1"/>
    <xf numFmtId="0" fontId="1" fillId="5" borderId="0" xfId="0" applyFont="1" applyFill="1"/>
    <xf numFmtId="0" fontId="1" fillId="3" borderId="0" xfId="0" applyFont="1" applyFill="1"/>
    <xf numFmtId="0" fontId="2" fillId="5" borderId="0" xfId="0" applyFont="1" applyFill="1"/>
    <xf numFmtId="0" fontId="2" fillId="2" borderId="0" xfId="0" applyFont="1" applyFill="1"/>
    <xf numFmtId="0" fontId="2" fillId="4" borderId="0" xfId="0" applyFont="1" applyFill="1"/>
    <xf numFmtId="0" fontId="3" fillId="0" borderId="0" xfId="0" applyFont="1"/>
    <xf numFmtId="0" fontId="4" fillId="0" borderId="0" xfId="0" applyFont="1" applyAlignment="1"/>
    <xf numFmtId="0" fontId="1" fillId="0" borderId="0" xfId="0" applyFont="1" applyAlignment="1"/>
    <xf numFmtId="0" fontId="5" fillId="0" borderId="0" xfId="0" applyFont="1" applyAlignment="1"/>
    <xf numFmtId="0" fontId="1" fillId="0" borderId="0" xfId="0" applyFont="1"/>
    <xf numFmtId="0" fontId="3" fillId="0" borderId="0" xfId="0" applyFont="1" applyAlignment="1"/>
    <xf numFmtId="0" fontId="3" fillId="0" borderId="0" xfId="0" applyFont="1"/>
  </cellXfs>
  <cellStyles count="1">
    <cellStyle name="Bình thường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theme" Target="theme/theme1.xml"/><Relationship Id="rId3" Type="http://schemas.openxmlformats.org/officeDocument/2006/relationships/worksheet" Target="worksheets/sheet3.xml"/><Relationship Id="rId21" Type="http://schemas.openxmlformats.org/officeDocument/2006/relationships/calcChain" Target="calcChain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tyles" Target="style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E995"/>
  <sheetViews>
    <sheetView tabSelected="1" workbookViewId="0">
      <pane ySplit="1" topLeftCell="A128" activePane="bottomLeft" state="frozen"/>
      <selection pane="bottomLeft" activeCell="C136" sqref="C136"/>
    </sheetView>
  </sheetViews>
  <sheetFormatPr defaultColWidth="14.42578125" defaultRowHeight="15" customHeight="1" x14ac:dyDescent="0.2"/>
  <cols>
    <col min="1" max="1" width="52.85546875" customWidth="1"/>
    <col min="2" max="2" width="20.28515625" customWidth="1"/>
    <col min="3" max="3" width="32" customWidth="1"/>
    <col min="4" max="4" width="48.7109375" customWidth="1"/>
    <col min="5" max="5" width="40.5703125" customWidth="1"/>
  </cols>
  <sheetData>
    <row r="1" spans="1:5" ht="15.75" customHeight="1" x14ac:dyDescent="0.2">
      <c r="A1" t="s">
        <v>51</v>
      </c>
      <c r="B1" t="s">
        <v>52</v>
      </c>
      <c r="C1" t="s">
        <v>53</v>
      </c>
      <c r="D1" t="s">
        <v>54</v>
      </c>
      <c r="E1" t="s">
        <v>55</v>
      </c>
    </row>
    <row r="2" spans="1:5" ht="15.75" customHeight="1" x14ac:dyDescent="0.2">
      <c r="A2" t="s">
        <v>56</v>
      </c>
      <c r="B2" t="s">
        <v>58</v>
      </c>
      <c r="C2" t="s">
        <v>59</v>
      </c>
      <c r="D2" t="s">
        <v>60</v>
      </c>
      <c r="E2" t="s">
        <v>61</v>
      </c>
    </row>
    <row r="3" spans="1:5" ht="15.75" customHeight="1" x14ac:dyDescent="0.2">
      <c r="A3" t="s">
        <v>62</v>
      </c>
      <c r="B3" t="s">
        <v>58</v>
      </c>
      <c r="C3" t="s">
        <v>63</v>
      </c>
      <c r="D3" t="s">
        <v>60</v>
      </c>
      <c r="E3" t="s">
        <v>61</v>
      </c>
    </row>
    <row r="4" spans="1:5" ht="15.75" customHeight="1" x14ac:dyDescent="0.2">
      <c r="A4" t="s">
        <v>56</v>
      </c>
      <c r="B4" t="s">
        <v>57</v>
      </c>
      <c r="C4" t="s">
        <v>59</v>
      </c>
      <c r="D4" t="s">
        <v>60</v>
      </c>
      <c r="E4" t="s">
        <v>80</v>
      </c>
    </row>
    <row r="5" spans="1:5" ht="15.75" customHeight="1" x14ac:dyDescent="0.2">
      <c r="A5" t="s">
        <v>56</v>
      </c>
      <c r="B5" t="s">
        <v>58</v>
      </c>
      <c r="C5" t="s">
        <v>67</v>
      </c>
      <c r="D5" t="s">
        <v>60</v>
      </c>
      <c r="E5" t="s">
        <v>83</v>
      </c>
    </row>
    <row r="6" spans="1:5" ht="15.75" customHeight="1" x14ac:dyDescent="0.2">
      <c r="A6" t="s">
        <v>56</v>
      </c>
      <c r="B6" t="s">
        <v>58</v>
      </c>
      <c r="C6" t="s">
        <v>67</v>
      </c>
      <c r="D6" t="s">
        <v>60</v>
      </c>
      <c r="E6" t="s">
        <v>83</v>
      </c>
    </row>
    <row r="7" spans="1:5" ht="15.75" customHeight="1" x14ac:dyDescent="0.2">
      <c r="A7" t="s">
        <v>64</v>
      </c>
      <c r="B7" t="s">
        <v>58</v>
      </c>
      <c r="C7" t="s">
        <v>63</v>
      </c>
      <c r="D7" t="s">
        <v>60</v>
      </c>
      <c r="E7" t="s">
        <v>91</v>
      </c>
    </row>
    <row r="8" spans="1:5" ht="15.75" customHeight="1" x14ac:dyDescent="0.2">
      <c r="A8" t="s">
        <v>66</v>
      </c>
      <c r="B8" t="s">
        <v>58</v>
      </c>
      <c r="C8" t="s">
        <v>59</v>
      </c>
      <c r="D8" t="s">
        <v>60</v>
      </c>
      <c r="E8" t="s">
        <v>95</v>
      </c>
    </row>
    <row r="9" spans="1:5" ht="15.75" customHeight="1" x14ac:dyDescent="0.2">
      <c r="A9" t="s">
        <v>64</v>
      </c>
      <c r="B9" t="s">
        <v>70</v>
      </c>
      <c r="C9" t="s">
        <v>67</v>
      </c>
      <c r="D9" t="s">
        <v>60</v>
      </c>
      <c r="E9" t="s">
        <v>91</v>
      </c>
    </row>
    <row r="10" spans="1:5" ht="15.75" customHeight="1" x14ac:dyDescent="0.2">
      <c r="A10" t="s">
        <v>71</v>
      </c>
      <c r="B10" t="s">
        <v>58</v>
      </c>
      <c r="C10" t="s">
        <v>59</v>
      </c>
      <c r="D10" t="s">
        <v>60</v>
      </c>
      <c r="E10" t="s">
        <v>91</v>
      </c>
    </row>
    <row r="11" spans="1:5" ht="15.75" customHeight="1" x14ac:dyDescent="0.2">
      <c r="A11" t="s">
        <v>68</v>
      </c>
      <c r="B11" t="s">
        <v>58</v>
      </c>
      <c r="C11" t="s">
        <v>67</v>
      </c>
      <c r="D11" t="s">
        <v>60</v>
      </c>
      <c r="E11" t="s">
        <v>91</v>
      </c>
    </row>
    <row r="12" spans="1:5" ht="15.75" customHeight="1" x14ac:dyDescent="0.2">
      <c r="A12" t="s">
        <v>64</v>
      </c>
      <c r="B12" t="s">
        <v>58</v>
      </c>
      <c r="C12" t="s">
        <v>59</v>
      </c>
      <c r="D12" t="s">
        <v>65</v>
      </c>
      <c r="E12" t="s">
        <v>61</v>
      </c>
    </row>
    <row r="13" spans="1:5" ht="15.75" customHeight="1" x14ac:dyDescent="0.2">
      <c r="A13" t="s">
        <v>66</v>
      </c>
      <c r="B13" t="s">
        <v>58</v>
      </c>
      <c r="C13" t="s">
        <v>63</v>
      </c>
      <c r="D13" t="s">
        <v>65</v>
      </c>
      <c r="E13" t="s">
        <v>61</v>
      </c>
    </row>
    <row r="14" spans="1:5" ht="15.75" customHeight="1" x14ac:dyDescent="0.2">
      <c r="A14" t="s">
        <v>56</v>
      </c>
      <c r="B14" t="s">
        <v>58</v>
      </c>
      <c r="C14" t="s">
        <v>67</v>
      </c>
      <c r="D14" t="s">
        <v>65</v>
      </c>
      <c r="E14" t="s">
        <v>61</v>
      </c>
    </row>
    <row r="15" spans="1:5" ht="15.75" customHeight="1" x14ac:dyDescent="0.2">
      <c r="A15" t="s">
        <v>71</v>
      </c>
      <c r="B15" t="s">
        <v>58</v>
      </c>
      <c r="C15" t="s">
        <v>67</v>
      </c>
      <c r="D15" t="s">
        <v>65</v>
      </c>
      <c r="E15" t="s">
        <v>80</v>
      </c>
    </row>
    <row r="16" spans="1:5" ht="15.75" customHeight="1" x14ac:dyDescent="0.2">
      <c r="A16" t="s">
        <v>68</v>
      </c>
      <c r="B16" t="s">
        <v>58</v>
      </c>
      <c r="C16" t="s">
        <v>63</v>
      </c>
      <c r="D16" t="s">
        <v>65</v>
      </c>
      <c r="E16" t="s">
        <v>83</v>
      </c>
    </row>
    <row r="17" spans="1:5" ht="15.75" customHeight="1" x14ac:dyDescent="0.2">
      <c r="A17" t="s">
        <v>81</v>
      </c>
      <c r="B17" t="s">
        <v>70</v>
      </c>
      <c r="C17" t="s">
        <v>59</v>
      </c>
      <c r="D17" t="s">
        <v>65</v>
      </c>
      <c r="E17" t="s">
        <v>83</v>
      </c>
    </row>
    <row r="18" spans="1:5" ht="15.75" customHeight="1" x14ac:dyDescent="0.2">
      <c r="A18" t="s">
        <v>56</v>
      </c>
      <c r="B18" t="s">
        <v>58</v>
      </c>
      <c r="C18" t="s">
        <v>67</v>
      </c>
      <c r="D18" t="s">
        <v>65</v>
      </c>
      <c r="E18" t="s">
        <v>83</v>
      </c>
    </row>
    <row r="19" spans="1:5" ht="15.75" customHeight="1" x14ac:dyDescent="0.2">
      <c r="A19" t="s">
        <v>56</v>
      </c>
      <c r="B19" t="s">
        <v>58</v>
      </c>
      <c r="C19" t="s">
        <v>63</v>
      </c>
      <c r="D19" t="s">
        <v>65</v>
      </c>
      <c r="E19" t="s">
        <v>80</v>
      </c>
    </row>
    <row r="20" spans="1:5" ht="15.75" customHeight="1" x14ac:dyDescent="0.2">
      <c r="A20" t="s">
        <v>64</v>
      </c>
      <c r="B20" t="s">
        <v>58</v>
      </c>
      <c r="C20" t="s">
        <v>67</v>
      </c>
      <c r="D20" t="s">
        <v>65</v>
      </c>
      <c r="E20" t="s">
        <v>80</v>
      </c>
    </row>
    <row r="21" spans="1:5" ht="15.75" customHeight="1" x14ac:dyDescent="0.2">
      <c r="A21" t="s">
        <v>81</v>
      </c>
      <c r="B21" t="s">
        <v>58</v>
      </c>
      <c r="C21" t="s">
        <v>59</v>
      </c>
      <c r="D21" t="s">
        <v>65</v>
      </c>
      <c r="E21" t="s">
        <v>80</v>
      </c>
    </row>
    <row r="22" spans="1:5" ht="15.75" customHeight="1" x14ac:dyDescent="0.2">
      <c r="A22" t="s">
        <v>68</v>
      </c>
      <c r="B22" t="s">
        <v>70</v>
      </c>
      <c r="C22" t="s">
        <v>67</v>
      </c>
      <c r="D22" t="s">
        <v>65</v>
      </c>
      <c r="E22" t="s">
        <v>83</v>
      </c>
    </row>
    <row r="23" spans="1:5" ht="15.75" customHeight="1" x14ac:dyDescent="0.2">
      <c r="A23" t="s">
        <v>68</v>
      </c>
      <c r="B23" t="s">
        <v>70</v>
      </c>
      <c r="C23" t="s">
        <v>67</v>
      </c>
      <c r="D23" t="s">
        <v>65</v>
      </c>
      <c r="E23" t="s">
        <v>83</v>
      </c>
    </row>
    <row r="24" spans="1:5" ht="15.75" customHeight="1" x14ac:dyDescent="0.2">
      <c r="A24" t="s">
        <v>88</v>
      </c>
      <c r="B24" t="s">
        <v>70</v>
      </c>
      <c r="C24" t="s">
        <v>67</v>
      </c>
      <c r="D24" t="s">
        <v>65</v>
      </c>
      <c r="E24" t="s">
        <v>83</v>
      </c>
    </row>
    <row r="25" spans="1:5" ht="15.75" customHeight="1" x14ac:dyDescent="0.2">
      <c r="A25" t="s">
        <v>62</v>
      </c>
      <c r="B25" t="s">
        <v>58</v>
      </c>
      <c r="C25" t="s">
        <v>63</v>
      </c>
      <c r="D25" t="s">
        <v>65</v>
      </c>
      <c r="E25" t="s">
        <v>91</v>
      </c>
    </row>
    <row r="26" spans="1:5" ht="15.75" customHeight="1" x14ac:dyDescent="0.2">
      <c r="A26" t="s">
        <v>81</v>
      </c>
      <c r="B26" t="s">
        <v>57</v>
      </c>
      <c r="C26" t="s">
        <v>67</v>
      </c>
      <c r="D26" t="s">
        <v>65</v>
      </c>
      <c r="E26" t="s">
        <v>91</v>
      </c>
    </row>
    <row r="27" spans="1:5" ht="15.75" customHeight="1" x14ac:dyDescent="0.2">
      <c r="A27" t="s">
        <v>92</v>
      </c>
      <c r="B27" t="s">
        <v>58</v>
      </c>
      <c r="C27" t="s">
        <v>59</v>
      </c>
      <c r="D27" t="s">
        <v>65</v>
      </c>
      <c r="E27" t="s">
        <v>91</v>
      </c>
    </row>
    <row r="28" spans="1:5" ht="15.75" customHeight="1" x14ac:dyDescent="0.2">
      <c r="A28" t="s">
        <v>62</v>
      </c>
      <c r="B28" t="s">
        <v>70</v>
      </c>
      <c r="C28" t="s">
        <v>67</v>
      </c>
      <c r="D28" t="s">
        <v>65</v>
      </c>
      <c r="E28" t="s">
        <v>91</v>
      </c>
    </row>
    <row r="29" spans="1:5" ht="15.75" customHeight="1" x14ac:dyDescent="0.2">
      <c r="A29" t="s">
        <v>68</v>
      </c>
      <c r="B29" t="s">
        <v>58</v>
      </c>
      <c r="C29" t="s">
        <v>63</v>
      </c>
      <c r="D29" t="s">
        <v>65</v>
      </c>
      <c r="E29" t="s">
        <v>91</v>
      </c>
    </row>
    <row r="30" spans="1:5" ht="15.75" customHeight="1" x14ac:dyDescent="0.2">
      <c r="A30" t="s">
        <v>64</v>
      </c>
      <c r="B30" t="s">
        <v>70</v>
      </c>
      <c r="C30" t="s">
        <v>59</v>
      </c>
      <c r="D30" t="s">
        <v>65</v>
      </c>
      <c r="E30" t="s">
        <v>95</v>
      </c>
    </row>
    <row r="31" spans="1:5" ht="15.75" customHeight="1" x14ac:dyDescent="0.2">
      <c r="A31" t="s">
        <v>64</v>
      </c>
      <c r="B31" t="s">
        <v>58</v>
      </c>
      <c r="C31" t="s">
        <v>67</v>
      </c>
      <c r="D31" t="s">
        <v>65</v>
      </c>
      <c r="E31" t="s">
        <v>95</v>
      </c>
    </row>
    <row r="32" spans="1:5" ht="15.75" customHeight="1" x14ac:dyDescent="0.2">
      <c r="A32" t="s">
        <v>56</v>
      </c>
      <c r="B32" t="s">
        <v>58</v>
      </c>
      <c r="C32" t="s">
        <v>63</v>
      </c>
      <c r="D32" t="s">
        <v>65</v>
      </c>
      <c r="E32" t="s">
        <v>80</v>
      </c>
    </row>
    <row r="33" spans="1:5" ht="15.75" customHeight="1" x14ac:dyDescent="0.2">
      <c r="A33" t="s">
        <v>81</v>
      </c>
      <c r="B33" t="s">
        <v>58</v>
      </c>
      <c r="C33" t="s">
        <v>59</v>
      </c>
      <c r="D33" t="s">
        <v>65</v>
      </c>
      <c r="E33" t="s">
        <v>80</v>
      </c>
    </row>
    <row r="34" spans="1:5" ht="15.75" customHeight="1" x14ac:dyDescent="0.2">
      <c r="A34" t="s">
        <v>85</v>
      </c>
      <c r="B34" t="s">
        <v>57</v>
      </c>
      <c r="C34" t="s">
        <v>59</v>
      </c>
      <c r="D34" t="s">
        <v>65</v>
      </c>
      <c r="E34" t="s">
        <v>83</v>
      </c>
    </row>
    <row r="35" spans="1:5" ht="15.75" customHeight="1" x14ac:dyDescent="0.2">
      <c r="A35" t="s">
        <v>62</v>
      </c>
      <c r="B35" t="s">
        <v>58</v>
      </c>
      <c r="C35" t="s">
        <v>67</v>
      </c>
      <c r="D35" t="s">
        <v>65</v>
      </c>
      <c r="E35" t="s">
        <v>83</v>
      </c>
    </row>
    <row r="36" spans="1:5" ht="15.75" customHeight="1" x14ac:dyDescent="0.2">
      <c r="A36" t="s">
        <v>62</v>
      </c>
      <c r="B36" t="s">
        <v>58</v>
      </c>
      <c r="C36" t="s">
        <v>67</v>
      </c>
      <c r="D36" t="s">
        <v>65</v>
      </c>
      <c r="E36" t="s">
        <v>95</v>
      </c>
    </row>
    <row r="37" spans="1:5" ht="15.75" customHeight="1" x14ac:dyDescent="0.2">
      <c r="A37" t="s">
        <v>56</v>
      </c>
      <c r="B37" t="s">
        <v>58</v>
      </c>
      <c r="C37" t="s">
        <v>59</v>
      </c>
      <c r="D37" t="s">
        <v>65</v>
      </c>
      <c r="E37" t="s">
        <v>91</v>
      </c>
    </row>
    <row r="38" spans="1:5" ht="15.75" customHeight="1" x14ac:dyDescent="0.2">
      <c r="A38" t="s">
        <v>68</v>
      </c>
      <c r="B38" t="s">
        <v>58</v>
      </c>
      <c r="C38" t="s">
        <v>59</v>
      </c>
      <c r="D38" t="s">
        <v>69</v>
      </c>
      <c r="E38" t="s">
        <v>61</v>
      </c>
    </row>
    <row r="39" spans="1:5" ht="15.75" customHeight="1" x14ac:dyDescent="0.2">
      <c r="A39" t="s">
        <v>66</v>
      </c>
      <c r="B39" t="s">
        <v>57</v>
      </c>
      <c r="C39" t="s">
        <v>63</v>
      </c>
      <c r="D39" t="s">
        <v>69</v>
      </c>
      <c r="E39" t="s">
        <v>61</v>
      </c>
    </row>
    <row r="40" spans="1:5" ht="15.75" customHeight="1" x14ac:dyDescent="0.2">
      <c r="A40" t="s">
        <v>56</v>
      </c>
      <c r="B40" t="s">
        <v>58</v>
      </c>
      <c r="C40" t="s">
        <v>59</v>
      </c>
      <c r="D40" t="s">
        <v>69</v>
      </c>
      <c r="E40" t="s">
        <v>61</v>
      </c>
    </row>
    <row r="41" spans="1:5" ht="15.75" customHeight="1" x14ac:dyDescent="0.2">
      <c r="A41" t="s">
        <v>64</v>
      </c>
      <c r="B41" t="s">
        <v>70</v>
      </c>
      <c r="C41" t="s">
        <v>59</v>
      </c>
      <c r="D41" t="s">
        <v>69</v>
      </c>
      <c r="E41" t="s">
        <v>61</v>
      </c>
    </row>
    <row r="42" spans="1:5" ht="15.75" customHeight="1" x14ac:dyDescent="0.2">
      <c r="A42" t="s">
        <v>81</v>
      </c>
      <c r="B42" t="s">
        <v>58</v>
      </c>
      <c r="C42" t="s">
        <v>67</v>
      </c>
      <c r="D42" t="s">
        <v>69</v>
      </c>
      <c r="E42" t="s">
        <v>80</v>
      </c>
    </row>
    <row r="43" spans="1:5" ht="15.75" customHeight="1" x14ac:dyDescent="0.2">
      <c r="A43" t="s">
        <v>71</v>
      </c>
      <c r="B43" t="s">
        <v>70</v>
      </c>
      <c r="C43" t="s">
        <v>59</v>
      </c>
      <c r="D43" t="s">
        <v>69</v>
      </c>
      <c r="E43" t="s">
        <v>80</v>
      </c>
    </row>
    <row r="44" spans="1:5" ht="15.75" customHeight="1" x14ac:dyDescent="0.2">
      <c r="A44" t="s">
        <v>71</v>
      </c>
      <c r="B44" t="s">
        <v>58</v>
      </c>
      <c r="C44" t="s">
        <v>59</v>
      </c>
      <c r="D44" t="s">
        <v>69</v>
      </c>
      <c r="E44" t="s">
        <v>80</v>
      </c>
    </row>
    <row r="45" spans="1:5" ht="15.75" customHeight="1" x14ac:dyDescent="0.2">
      <c r="A45" t="s">
        <v>73</v>
      </c>
      <c r="B45" t="s">
        <v>58</v>
      </c>
      <c r="C45" t="s">
        <v>63</v>
      </c>
      <c r="D45" t="s">
        <v>69</v>
      </c>
      <c r="E45" t="s">
        <v>80</v>
      </c>
    </row>
    <row r="46" spans="1:5" ht="15.75" customHeight="1" x14ac:dyDescent="0.2">
      <c r="A46" t="s">
        <v>56</v>
      </c>
      <c r="B46" t="s">
        <v>58</v>
      </c>
      <c r="C46" t="s">
        <v>59</v>
      </c>
      <c r="D46" t="s">
        <v>69</v>
      </c>
      <c r="E46" t="s">
        <v>80</v>
      </c>
    </row>
    <row r="47" spans="1:5" ht="15.75" customHeight="1" x14ac:dyDescent="0.2">
      <c r="A47" t="s">
        <v>85</v>
      </c>
      <c r="B47" t="s">
        <v>70</v>
      </c>
      <c r="C47" t="s">
        <v>67</v>
      </c>
      <c r="D47" t="s">
        <v>69</v>
      </c>
      <c r="E47" t="s">
        <v>80</v>
      </c>
    </row>
    <row r="48" spans="1:5" ht="15.75" customHeight="1" x14ac:dyDescent="0.2">
      <c r="A48" t="s">
        <v>56</v>
      </c>
      <c r="B48" t="s">
        <v>58</v>
      </c>
      <c r="C48" t="s">
        <v>59</v>
      </c>
      <c r="D48" t="s">
        <v>69</v>
      </c>
      <c r="E48" t="s">
        <v>80</v>
      </c>
    </row>
    <row r="49" spans="1:5" ht="15.75" customHeight="1" x14ac:dyDescent="0.2">
      <c r="A49" t="s">
        <v>64</v>
      </c>
      <c r="B49" t="s">
        <v>70</v>
      </c>
      <c r="C49" t="s">
        <v>67</v>
      </c>
      <c r="D49" t="s">
        <v>69</v>
      </c>
      <c r="E49" t="s">
        <v>83</v>
      </c>
    </row>
    <row r="50" spans="1:5" ht="15.75" customHeight="1" x14ac:dyDescent="0.2">
      <c r="A50" t="s">
        <v>73</v>
      </c>
      <c r="B50" t="s">
        <v>70</v>
      </c>
      <c r="C50" t="s">
        <v>59</v>
      </c>
      <c r="D50" t="s">
        <v>69</v>
      </c>
      <c r="E50" t="s">
        <v>91</v>
      </c>
    </row>
    <row r="51" spans="1:5" ht="15.75" customHeight="1" x14ac:dyDescent="0.2">
      <c r="A51" t="s">
        <v>68</v>
      </c>
      <c r="B51" t="s">
        <v>70</v>
      </c>
      <c r="C51" t="s">
        <v>59</v>
      </c>
      <c r="D51" t="s">
        <v>69</v>
      </c>
      <c r="E51" t="s">
        <v>95</v>
      </c>
    </row>
    <row r="52" spans="1:5" ht="15.75" customHeight="1" x14ac:dyDescent="0.2">
      <c r="A52" t="s">
        <v>64</v>
      </c>
      <c r="B52" t="s">
        <v>58</v>
      </c>
      <c r="C52" t="s">
        <v>59</v>
      </c>
      <c r="D52" t="s">
        <v>69</v>
      </c>
      <c r="E52" t="s">
        <v>95</v>
      </c>
    </row>
    <row r="53" spans="1:5" ht="15.75" customHeight="1" x14ac:dyDescent="0.2">
      <c r="A53" t="s">
        <v>68</v>
      </c>
      <c r="B53" t="s">
        <v>70</v>
      </c>
      <c r="C53" t="s">
        <v>67</v>
      </c>
      <c r="D53" t="s">
        <v>69</v>
      </c>
      <c r="E53" t="s">
        <v>95</v>
      </c>
    </row>
    <row r="54" spans="1:5" ht="15.75" customHeight="1" x14ac:dyDescent="0.2">
      <c r="A54" t="s">
        <v>56</v>
      </c>
      <c r="B54" t="s">
        <v>70</v>
      </c>
      <c r="C54" t="s">
        <v>59</v>
      </c>
      <c r="D54" t="s">
        <v>69</v>
      </c>
      <c r="E54" t="s">
        <v>95</v>
      </c>
    </row>
    <row r="55" spans="1:5" ht="15.75" customHeight="1" x14ac:dyDescent="0.2">
      <c r="A55" t="s">
        <v>71</v>
      </c>
      <c r="B55" t="s">
        <v>70</v>
      </c>
      <c r="C55" t="s">
        <v>59</v>
      </c>
      <c r="D55" t="s">
        <v>69</v>
      </c>
      <c r="E55" t="s">
        <v>95</v>
      </c>
    </row>
    <row r="56" spans="1:5" ht="15.75" customHeight="1" x14ac:dyDescent="0.2">
      <c r="A56" t="s">
        <v>56</v>
      </c>
      <c r="B56" t="s">
        <v>58</v>
      </c>
      <c r="C56" t="s">
        <v>59</v>
      </c>
      <c r="D56" t="s">
        <v>69</v>
      </c>
      <c r="E56" t="s">
        <v>91</v>
      </c>
    </row>
    <row r="57" spans="1:5" ht="15.75" customHeight="1" x14ac:dyDescent="0.2">
      <c r="A57" t="s">
        <v>82</v>
      </c>
      <c r="B57" t="s">
        <v>58</v>
      </c>
      <c r="C57" t="s">
        <v>59</v>
      </c>
      <c r="D57" t="s">
        <v>69</v>
      </c>
      <c r="E57" t="s">
        <v>91</v>
      </c>
    </row>
    <row r="58" spans="1:5" ht="15.75" customHeight="1" x14ac:dyDescent="0.2">
      <c r="A58" t="s">
        <v>56</v>
      </c>
      <c r="B58" t="s">
        <v>58</v>
      </c>
      <c r="C58" t="s">
        <v>59</v>
      </c>
      <c r="D58" t="s">
        <v>69</v>
      </c>
      <c r="E58" t="s">
        <v>91</v>
      </c>
    </row>
    <row r="59" spans="1:5" ht="15.75" customHeight="1" x14ac:dyDescent="0.2">
      <c r="A59" t="s">
        <v>71</v>
      </c>
      <c r="B59" t="s">
        <v>58</v>
      </c>
      <c r="C59" t="s">
        <v>63</v>
      </c>
      <c r="D59" t="s">
        <v>72</v>
      </c>
      <c r="E59" t="s">
        <v>61</v>
      </c>
    </row>
    <row r="60" spans="1:5" ht="15.75" customHeight="1" x14ac:dyDescent="0.2">
      <c r="A60" t="s">
        <v>66</v>
      </c>
      <c r="B60" t="s">
        <v>57</v>
      </c>
      <c r="C60" t="s">
        <v>63</v>
      </c>
      <c r="D60" t="s">
        <v>72</v>
      </c>
      <c r="E60" t="s">
        <v>61</v>
      </c>
    </row>
    <row r="61" spans="1:5" ht="15.75" customHeight="1" x14ac:dyDescent="0.2">
      <c r="A61" t="s">
        <v>71</v>
      </c>
      <c r="B61" t="s">
        <v>58</v>
      </c>
      <c r="C61" t="s">
        <v>59</v>
      </c>
      <c r="D61" t="s">
        <v>72</v>
      </c>
      <c r="E61" t="s">
        <v>61</v>
      </c>
    </row>
    <row r="62" spans="1:5" ht="15.75" customHeight="1" x14ac:dyDescent="0.2">
      <c r="A62" t="s">
        <v>56</v>
      </c>
      <c r="B62" t="s">
        <v>70</v>
      </c>
      <c r="C62" t="s">
        <v>59</v>
      </c>
      <c r="D62" t="s">
        <v>72</v>
      </c>
      <c r="E62" t="s">
        <v>80</v>
      </c>
    </row>
    <row r="63" spans="1:5" ht="15.75" customHeight="1" x14ac:dyDescent="0.2">
      <c r="A63" t="s">
        <v>68</v>
      </c>
      <c r="B63" t="s">
        <v>58</v>
      </c>
      <c r="C63" t="s">
        <v>59</v>
      </c>
      <c r="D63" t="s">
        <v>72</v>
      </c>
      <c r="E63" t="s">
        <v>80</v>
      </c>
    </row>
    <row r="64" spans="1:5" ht="15.75" customHeight="1" x14ac:dyDescent="0.2">
      <c r="A64" t="s">
        <v>56</v>
      </c>
      <c r="B64" t="s">
        <v>57</v>
      </c>
      <c r="C64" t="s">
        <v>59</v>
      </c>
      <c r="D64" t="s">
        <v>72</v>
      </c>
      <c r="E64" t="s">
        <v>80</v>
      </c>
    </row>
    <row r="65" spans="1:5" ht="15.75" customHeight="1" x14ac:dyDescent="0.2">
      <c r="A65" t="s">
        <v>56</v>
      </c>
      <c r="B65" t="s">
        <v>70</v>
      </c>
      <c r="C65" t="s">
        <v>63</v>
      </c>
      <c r="D65" t="s">
        <v>72</v>
      </c>
      <c r="E65" t="s">
        <v>80</v>
      </c>
    </row>
    <row r="66" spans="1:5" ht="15.75" customHeight="1" x14ac:dyDescent="0.2">
      <c r="A66" t="s">
        <v>71</v>
      </c>
      <c r="B66" t="s">
        <v>70</v>
      </c>
      <c r="C66" t="s">
        <v>59</v>
      </c>
      <c r="D66" t="s">
        <v>72</v>
      </c>
      <c r="E66" t="s">
        <v>80</v>
      </c>
    </row>
    <row r="67" spans="1:5" ht="15.75" customHeight="1" x14ac:dyDescent="0.2">
      <c r="A67" t="s">
        <v>71</v>
      </c>
      <c r="B67" t="s">
        <v>58</v>
      </c>
      <c r="C67" t="s">
        <v>67</v>
      </c>
      <c r="D67" t="s">
        <v>72</v>
      </c>
      <c r="E67" t="s">
        <v>83</v>
      </c>
    </row>
    <row r="68" spans="1:5" ht="15.75" customHeight="1" x14ac:dyDescent="0.2">
      <c r="A68" t="s">
        <v>64</v>
      </c>
      <c r="B68" t="s">
        <v>70</v>
      </c>
      <c r="C68" t="s">
        <v>59</v>
      </c>
      <c r="D68" t="s">
        <v>72</v>
      </c>
      <c r="E68" t="s">
        <v>83</v>
      </c>
    </row>
    <row r="69" spans="1:5" ht="15.75" customHeight="1" x14ac:dyDescent="0.2">
      <c r="A69" t="s">
        <v>81</v>
      </c>
      <c r="B69" t="s">
        <v>58</v>
      </c>
      <c r="C69" t="s">
        <v>59</v>
      </c>
      <c r="D69" t="s">
        <v>72</v>
      </c>
      <c r="E69" t="s">
        <v>83</v>
      </c>
    </row>
    <row r="70" spans="1:5" ht="15.75" customHeight="1" x14ac:dyDescent="0.2">
      <c r="A70" t="s">
        <v>81</v>
      </c>
      <c r="B70" t="s">
        <v>70</v>
      </c>
      <c r="C70" t="s">
        <v>67</v>
      </c>
      <c r="D70" t="s">
        <v>72</v>
      </c>
      <c r="E70" t="s">
        <v>80</v>
      </c>
    </row>
    <row r="71" spans="1:5" ht="15.75" customHeight="1" x14ac:dyDescent="0.2">
      <c r="A71" t="s">
        <v>64</v>
      </c>
      <c r="B71" t="s">
        <v>58</v>
      </c>
      <c r="C71" t="s">
        <v>63</v>
      </c>
      <c r="D71" t="s">
        <v>72</v>
      </c>
      <c r="E71" t="s">
        <v>83</v>
      </c>
    </row>
    <row r="72" spans="1:5" ht="15.75" customHeight="1" x14ac:dyDescent="0.2">
      <c r="A72" t="s">
        <v>64</v>
      </c>
      <c r="B72" t="s">
        <v>58</v>
      </c>
      <c r="C72" t="s">
        <v>59</v>
      </c>
      <c r="D72" t="s">
        <v>72</v>
      </c>
      <c r="E72" t="s">
        <v>83</v>
      </c>
    </row>
    <row r="73" spans="1:5" ht="15.75" customHeight="1" x14ac:dyDescent="0.2">
      <c r="A73" t="s">
        <v>73</v>
      </c>
      <c r="B73" t="s">
        <v>70</v>
      </c>
      <c r="C73" t="s">
        <v>59</v>
      </c>
      <c r="D73" t="s">
        <v>72</v>
      </c>
      <c r="E73" t="s">
        <v>91</v>
      </c>
    </row>
    <row r="74" spans="1:5" ht="15.75" customHeight="1" x14ac:dyDescent="0.2">
      <c r="A74" t="s">
        <v>68</v>
      </c>
      <c r="B74" t="s">
        <v>58</v>
      </c>
      <c r="C74" t="s">
        <v>59</v>
      </c>
      <c r="D74" t="s">
        <v>72</v>
      </c>
      <c r="E74" t="s">
        <v>91</v>
      </c>
    </row>
    <row r="75" spans="1:5" ht="15.75" customHeight="1" x14ac:dyDescent="0.2">
      <c r="A75" t="s">
        <v>62</v>
      </c>
      <c r="B75" t="s">
        <v>58</v>
      </c>
      <c r="C75" t="s">
        <v>63</v>
      </c>
      <c r="D75" t="s">
        <v>72</v>
      </c>
      <c r="E75" t="s">
        <v>91</v>
      </c>
    </row>
    <row r="76" spans="1:5" ht="15.75" customHeight="1" x14ac:dyDescent="0.2">
      <c r="A76" t="s">
        <v>73</v>
      </c>
      <c r="B76" t="s">
        <v>57</v>
      </c>
      <c r="C76" t="s">
        <v>63</v>
      </c>
      <c r="D76" t="s">
        <v>72</v>
      </c>
      <c r="E76" t="s">
        <v>91</v>
      </c>
    </row>
    <row r="77" spans="1:5" ht="15.75" customHeight="1" x14ac:dyDescent="0.2">
      <c r="A77" t="s">
        <v>68</v>
      </c>
      <c r="B77" t="s">
        <v>70</v>
      </c>
      <c r="C77" t="s">
        <v>63</v>
      </c>
      <c r="D77" t="s">
        <v>72</v>
      </c>
      <c r="E77" t="s">
        <v>91</v>
      </c>
    </row>
    <row r="78" spans="1:5" ht="15.75" customHeight="1" x14ac:dyDescent="0.2">
      <c r="A78" t="s">
        <v>73</v>
      </c>
      <c r="B78" t="s">
        <v>57</v>
      </c>
      <c r="C78" t="s">
        <v>59</v>
      </c>
      <c r="D78" t="s">
        <v>72</v>
      </c>
      <c r="E78" t="s">
        <v>91</v>
      </c>
    </row>
    <row r="79" spans="1:5" ht="15.75" customHeight="1" x14ac:dyDescent="0.2">
      <c r="A79" t="s">
        <v>71</v>
      </c>
      <c r="B79" t="s">
        <v>58</v>
      </c>
      <c r="C79" t="s">
        <v>59</v>
      </c>
      <c r="D79" t="s">
        <v>72</v>
      </c>
      <c r="E79" t="s">
        <v>95</v>
      </c>
    </row>
    <row r="80" spans="1:5" ht="15.75" customHeight="1" x14ac:dyDescent="0.2">
      <c r="A80" t="s">
        <v>68</v>
      </c>
      <c r="B80" t="s">
        <v>58</v>
      </c>
      <c r="C80" t="s">
        <v>59</v>
      </c>
      <c r="D80" t="s">
        <v>72</v>
      </c>
      <c r="E80" t="s">
        <v>95</v>
      </c>
    </row>
    <row r="81" spans="1:5" ht="15.75" customHeight="1" x14ac:dyDescent="0.2">
      <c r="A81" t="s">
        <v>56</v>
      </c>
      <c r="B81" t="s">
        <v>57</v>
      </c>
      <c r="C81" t="s">
        <v>63</v>
      </c>
      <c r="D81" t="s">
        <v>72</v>
      </c>
      <c r="E81" t="s">
        <v>95</v>
      </c>
    </row>
    <row r="82" spans="1:5" ht="15.75" customHeight="1" x14ac:dyDescent="0.2">
      <c r="A82" t="s">
        <v>82</v>
      </c>
      <c r="B82" t="s">
        <v>58</v>
      </c>
      <c r="C82" t="s">
        <v>59</v>
      </c>
      <c r="D82" t="s">
        <v>72</v>
      </c>
      <c r="E82" t="s">
        <v>80</v>
      </c>
    </row>
    <row r="83" spans="1:5" ht="15.75" customHeight="1" x14ac:dyDescent="0.2">
      <c r="A83" t="s">
        <v>81</v>
      </c>
      <c r="B83" t="s">
        <v>70</v>
      </c>
      <c r="C83" t="s">
        <v>63</v>
      </c>
      <c r="D83" t="s">
        <v>72</v>
      </c>
      <c r="E83" t="s">
        <v>80</v>
      </c>
    </row>
    <row r="84" spans="1:5" ht="15.75" customHeight="1" x14ac:dyDescent="0.2">
      <c r="A84" t="s">
        <v>62</v>
      </c>
      <c r="B84" t="s">
        <v>58</v>
      </c>
      <c r="C84" t="s">
        <v>67</v>
      </c>
      <c r="D84" t="s">
        <v>72</v>
      </c>
      <c r="E84" t="s">
        <v>80</v>
      </c>
    </row>
    <row r="85" spans="1:5" ht="15.75" customHeight="1" x14ac:dyDescent="0.2">
      <c r="A85" t="s">
        <v>56</v>
      </c>
      <c r="B85" t="s">
        <v>58</v>
      </c>
      <c r="C85" t="s">
        <v>59</v>
      </c>
      <c r="D85" t="s">
        <v>72</v>
      </c>
      <c r="E85" t="s">
        <v>80</v>
      </c>
    </row>
    <row r="86" spans="1:5" ht="15.75" customHeight="1" x14ac:dyDescent="0.2">
      <c r="A86" t="s">
        <v>64</v>
      </c>
      <c r="B86" t="s">
        <v>70</v>
      </c>
      <c r="C86" t="s">
        <v>67</v>
      </c>
      <c r="D86" t="s">
        <v>72</v>
      </c>
      <c r="E86" t="s">
        <v>80</v>
      </c>
    </row>
    <row r="87" spans="1:5" ht="15.75" customHeight="1" x14ac:dyDescent="0.2">
      <c r="A87" t="s">
        <v>81</v>
      </c>
      <c r="B87" t="s">
        <v>58</v>
      </c>
      <c r="C87" t="s">
        <v>59</v>
      </c>
      <c r="D87" t="s">
        <v>72</v>
      </c>
      <c r="E87" t="s">
        <v>83</v>
      </c>
    </row>
    <row r="88" spans="1:5" ht="15.75" customHeight="1" x14ac:dyDescent="0.2">
      <c r="A88" t="s">
        <v>82</v>
      </c>
      <c r="B88" t="s">
        <v>57</v>
      </c>
      <c r="C88" t="s">
        <v>63</v>
      </c>
      <c r="D88" t="s">
        <v>72</v>
      </c>
      <c r="E88" t="s">
        <v>80</v>
      </c>
    </row>
    <row r="89" spans="1:5" ht="15.75" customHeight="1" x14ac:dyDescent="0.2">
      <c r="A89" t="s">
        <v>87</v>
      </c>
      <c r="B89" t="s">
        <v>58</v>
      </c>
      <c r="C89" t="s">
        <v>59</v>
      </c>
      <c r="D89" t="s">
        <v>72</v>
      </c>
      <c r="E89" t="s">
        <v>83</v>
      </c>
    </row>
    <row r="90" spans="1:5" ht="15.75" customHeight="1" x14ac:dyDescent="0.2">
      <c r="A90" t="s">
        <v>92</v>
      </c>
      <c r="B90" t="s">
        <v>70</v>
      </c>
      <c r="C90" t="s">
        <v>59</v>
      </c>
      <c r="D90" t="s">
        <v>72</v>
      </c>
      <c r="E90" t="s">
        <v>95</v>
      </c>
    </row>
    <row r="91" spans="1:5" ht="15.75" customHeight="1" x14ac:dyDescent="0.2">
      <c r="A91" t="s">
        <v>66</v>
      </c>
      <c r="B91" t="s">
        <v>58</v>
      </c>
      <c r="C91" t="s">
        <v>63</v>
      </c>
      <c r="D91" t="s">
        <v>72</v>
      </c>
      <c r="E91" t="s">
        <v>95</v>
      </c>
    </row>
    <row r="92" spans="1:5" ht="15.75" customHeight="1" x14ac:dyDescent="0.2">
      <c r="A92" t="s">
        <v>62</v>
      </c>
      <c r="B92" t="s">
        <v>58</v>
      </c>
      <c r="C92" t="s">
        <v>59</v>
      </c>
      <c r="D92" t="s">
        <v>72</v>
      </c>
      <c r="E92" t="s">
        <v>91</v>
      </c>
    </row>
    <row r="93" spans="1:5" ht="15.75" customHeight="1" x14ac:dyDescent="0.2">
      <c r="A93" t="s">
        <v>81</v>
      </c>
      <c r="B93" t="s">
        <v>58</v>
      </c>
      <c r="C93" t="s">
        <v>67</v>
      </c>
      <c r="D93" t="s">
        <v>72</v>
      </c>
      <c r="E93" t="s">
        <v>91</v>
      </c>
    </row>
    <row r="94" spans="1:5" ht="15.75" customHeight="1" x14ac:dyDescent="0.2">
      <c r="A94" t="s">
        <v>73</v>
      </c>
      <c r="B94" t="s">
        <v>58</v>
      </c>
      <c r="C94" t="s">
        <v>59</v>
      </c>
      <c r="D94" t="s">
        <v>72</v>
      </c>
      <c r="E94" t="s">
        <v>61</v>
      </c>
    </row>
    <row r="95" spans="1:5" ht="15.75" customHeight="1" x14ac:dyDescent="0.2">
      <c r="A95" t="s">
        <v>74</v>
      </c>
      <c r="B95" t="s">
        <v>58</v>
      </c>
      <c r="C95" t="s">
        <v>59</v>
      </c>
      <c r="D95" t="s">
        <v>72</v>
      </c>
      <c r="E95" t="s">
        <v>61</v>
      </c>
    </row>
    <row r="96" spans="1:5" ht="15.75" customHeight="1" x14ac:dyDescent="0.2">
      <c r="A96" t="s">
        <v>56</v>
      </c>
      <c r="B96" t="s">
        <v>70</v>
      </c>
      <c r="C96" t="s">
        <v>63</v>
      </c>
      <c r="D96" t="s">
        <v>72</v>
      </c>
      <c r="E96" t="s">
        <v>80</v>
      </c>
    </row>
    <row r="97" spans="1:5" ht="15.75" customHeight="1" x14ac:dyDescent="0.2">
      <c r="A97" t="s">
        <v>64</v>
      </c>
      <c r="B97" t="s">
        <v>57</v>
      </c>
      <c r="C97" t="s">
        <v>63</v>
      </c>
      <c r="D97" t="s">
        <v>72</v>
      </c>
      <c r="E97" t="s">
        <v>80</v>
      </c>
    </row>
    <row r="98" spans="1:5" ht="15.75" customHeight="1" x14ac:dyDescent="0.2">
      <c r="A98" t="s">
        <v>71</v>
      </c>
      <c r="B98" t="s">
        <v>58</v>
      </c>
      <c r="C98" t="s">
        <v>59</v>
      </c>
      <c r="D98" t="s">
        <v>72</v>
      </c>
      <c r="E98" t="s">
        <v>80</v>
      </c>
    </row>
    <row r="99" spans="1:5" ht="15.75" customHeight="1" x14ac:dyDescent="0.2">
      <c r="A99" t="s">
        <v>86</v>
      </c>
      <c r="B99" t="s">
        <v>58</v>
      </c>
      <c r="C99" t="s">
        <v>59</v>
      </c>
      <c r="D99" t="s">
        <v>72</v>
      </c>
      <c r="E99" t="s">
        <v>83</v>
      </c>
    </row>
    <row r="100" spans="1:5" ht="15.75" customHeight="1" x14ac:dyDescent="0.2">
      <c r="A100" t="s">
        <v>73</v>
      </c>
      <c r="B100" t="s">
        <v>70</v>
      </c>
      <c r="C100" t="s">
        <v>67</v>
      </c>
      <c r="D100" t="s">
        <v>72</v>
      </c>
      <c r="E100" t="s">
        <v>95</v>
      </c>
    </row>
    <row r="101" spans="1:5" ht="15.75" customHeight="1" x14ac:dyDescent="0.2">
      <c r="A101" t="s">
        <v>56</v>
      </c>
      <c r="B101" t="s">
        <v>70</v>
      </c>
      <c r="C101" t="s">
        <v>67</v>
      </c>
      <c r="D101" t="s">
        <v>72</v>
      </c>
      <c r="E101" t="s">
        <v>95</v>
      </c>
    </row>
    <row r="102" spans="1:5" ht="15.75" customHeight="1" x14ac:dyDescent="0.2">
      <c r="A102" t="s">
        <v>56</v>
      </c>
      <c r="B102" t="s">
        <v>58</v>
      </c>
      <c r="C102" t="s">
        <v>67</v>
      </c>
      <c r="D102" t="s">
        <v>75</v>
      </c>
      <c r="E102" t="s">
        <v>61</v>
      </c>
    </row>
    <row r="103" spans="1:5" ht="15.75" customHeight="1" x14ac:dyDescent="0.2">
      <c r="A103" t="s">
        <v>56</v>
      </c>
      <c r="B103" t="s">
        <v>57</v>
      </c>
      <c r="C103" t="s">
        <v>59</v>
      </c>
      <c r="D103" t="s">
        <v>75</v>
      </c>
      <c r="E103" t="s">
        <v>61</v>
      </c>
    </row>
    <row r="104" spans="1:5" ht="15.75" customHeight="1" x14ac:dyDescent="0.2">
      <c r="A104" t="s">
        <v>56</v>
      </c>
      <c r="B104" t="s">
        <v>58</v>
      </c>
      <c r="C104" t="s">
        <v>59</v>
      </c>
      <c r="D104" t="s">
        <v>75</v>
      </c>
      <c r="E104" t="s">
        <v>61</v>
      </c>
    </row>
    <row r="105" spans="1:5" ht="15.75" customHeight="1" x14ac:dyDescent="0.2">
      <c r="A105" t="s">
        <v>76</v>
      </c>
      <c r="B105" t="s">
        <v>57</v>
      </c>
      <c r="C105" t="s">
        <v>59</v>
      </c>
      <c r="D105" t="s">
        <v>75</v>
      </c>
      <c r="E105" t="s">
        <v>61</v>
      </c>
    </row>
    <row r="106" spans="1:5" ht="15.75" customHeight="1" x14ac:dyDescent="0.2">
      <c r="A106" t="s">
        <v>56</v>
      </c>
      <c r="B106" t="s">
        <v>57</v>
      </c>
      <c r="C106" t="s">
        <v>59</v>
      </c>
      <c r="D106" t="s">
        <v>75</v>
      </c>
      <c r="E106" t="s">
        <v>61</v>
      </c>
    </row>
    <row r="107" spans="1:5" ht="15.75" customHeight="1" x14ac:dyDescent="0.2">
      <c r="A107" t="s">
        <v>64</v>
      </c>
      <c r="B107" t="s">
        <v>58</v>
      </c>
      <c r="C107" t="s">
        <v>59</v>
      </c>
      <c r="D107" t="s">
        <v>75</v>
      </c>
      <c r="E107" t="s">
        <v>61</v>
      </c>
    </row>
    <row r="108" spans="1:5" ht="15.75" customHeight="1" x14ac:dyDescent="0.2">
      <c r="A108" t="s">
        <v>73</v>
      </c>
      <c r="B108" t="s">
        <v>58</v>
      </c>
      <c r="C108" t="s">
        <v>67</v>
      </c>
      <c r="D108" t="s">
        <v>75</v>
      </c>
      <c r="E108" t="s">
        <v>61</v>
      </c>
    </row>
    <row r="109" spans="1:5" ht="15.75" customHeight="1" x14ac:dyDescent="0.2">
      <c r="A109" t="s">
        <v>62</v>
      </c>
      <c r="B109" t="s">
        <v>58</v>
      </c>
      <c r="C109" t="s">
        <v>67</v>
      </c>
      <c r="D109" t="s">
        <v>75</v>
      </c>
      <c r="E109" t="s">
        <v>80</v>
      </c>
    </row>
    <row r="110" spans="1:5" ht="15.75" customHeight="1" x14ac:dyDescent="0.2">
      <c r="A110" t="s">
        <v>68</v>
      </c>
      <c r="B110" t="s">
        <v>58</v>
      </c>
      <c r="C110" t="s">
        <v>59</v>
      </c>
      <c r="D110" t="s">
        <v>75</v>
      </c>
      <c r="E110" t="s">
        <v>83</v>
      </c>
    </row>
    <row r="111" spans="1:5" ht="15.75" customHeight="1" x14ac:dyDescent="0.2">
      <c r="A111" t="s">
        <v>71</v>
      </c>
      <c r="B111" t="s">
        <v>70</v>
      </c>
      <c r="C111" t="s">
        <v>59</v>
      </c>
      <c r="D111" t="s">
        <v>75</v>
      </c>
      <c r="E111" t="s">
        <v>80</v>
      </c>
    </row>
    <row r="112" spans="1:5" ht="15.75" customHeight="1" x14ac:dyDescent="0.2">
      <c r="A112" t="s">
        <v>82</v>
      </c>
      <c r="B112" t="s">
        <v>58</v>
      </c>
      <c r="C112" t="s">
        <v>67</v>
      </c>
      <c r="D112" t="s">
        <v>75</v>
      </c>
      <c r="E112" t="s">
        <v>83</v>
      </c>
    </row>
    <row r="113" spans="1:5" ht="15.75" customHeight="1" x14ac:dyDescent="0.2">
      <c r="A113" t="s">
        <v>81</v>
      </c>
      <c r="B113" t="s">
        <v>70</v>
      </c>
      <c r="C113" t="s">
        <v>67</v>
      </c>
      <c r="D113" t="s">
        <v>75</v>
      </c>
      <c r="E113" t="s">
        <v>80</v>
      </c>
    </row>
    <row r="114" spans="1:5" ht="15.75" customHeight="1" x14ac:dyDescent="0.2">
      <c r="A114" t="s">
        <v>93</v>
      </c>
      <c r="B114" t="s">
        <v>58</v>
      </c>
      <c r="C114" t="s">
        <v>59</v>
      </c>
      <c r="D114" t="s">
        <v>75</v>
      </c>
      <c r="E114" t="s">
        <v>91</v>
      </c>
    </row>
    <row r="115" spans="1:5" ht="15.75" customHeight="1" x14ac:dyDescent="0.2">
      <c r="A115" t="s">
        <v>62</v>
      </c>
      <c r="B115" t="s">
        <v>57</v>
      </c>
      <c r="C115" t="s">
        <v>63</v>
      </c>
      <c r="D115" t="s">
        <v>75</v>
      </c>
      <c r="E115" t="s">
        <v>91</v>
      </c>
    </row>
    <row r="116" spans="1:5" ht="15.75" customHeight="1" x14ac:dyDescent="0.2">
      <c r="A116" t="s">
        <v>73</v>
      </c>
      <c r="B116" t="s">
        <v>57</v>
      </c>
      <c r="C116" t="s">
        <v>59</v>
      </c>
      <c r="D116" t="s">
        <v>75</v>
      </c>
      <c r="E116" t="s">
        <v>91</v>
      </c>
    </row>
    <row r="117" spans="1:5" ht="15.75" customHeight="1" x14ac:dyDescent="0.2">
      <c r="A117" t="s">
        <v>56</v>
      </c>
      <c r="B117" t="s">
        <v>57</v>
      </c>
      <c r="C117" t="s">
        <v>63</v>
      </c>
      <c r="D117" t="s">
        <v>75</v>
      </c>
      <c r="E117" t="s">
        <v>61</v>
      </c>
    </row>
    <row r="118" spans="1:5" ht="15.75" customHeight="1" x14ac:dyDescent="0.2">
      <c r="A118" t="s">
        <v>56</v>
      </c>
      <c r="B118" t="s">
        <v>70</v>
      </c>
      <c r="C118" t="s">
        <v>59</v>
      </c>
      <c r="D118" t="s">
        <v>75</v>
      </c>
      <c r="E118" t="s">
        <v>80</v>
      </c>
    </row>
    <row r="119" spans="1:5" ht="15.75" customHeight="1" x14ac:dyDescent="0.2">
      <c r="A119" t="s">
        <v>56</v>
      </c>
      <c r="B119" t="s">
        <v>57</v>
      </c>
      <c r="C119" t="s">
        <v>63</v>
      </c>
      <c r="D119" t="s">
        <v>75</v>
      </c>
      <c r="E119" t="s">
        <v>91</v>
      </c>
    </row>
    <row r="120" spans="1:5" ht="15.75" customHeight="1" x14ac:dyDescent="0.2">
      <c r="A120" t="s">
        <v>56</v>
      </c>
      <c r="B120" t="s">
        <v>70</v>
      </c>
      <c r="C120" t="s">
        <v>67</v>
      </c>
      <c r="D120" t="s">
        <v>75</v>
      </c>
      <c r="E120" t="s">
        <v>95</v>
      </c>
    </row>
    <row r="121" spans="1:5" ht="15.75" customHeight="1" x14ac:dyDescent="0.2">
      <c r="A121" t="s">
        <v>56</v>
      </c>
      <c r="B121" t="s">
        <v>70</v>
      </c>
      <c r="C121" t="s">
        <v>63</v>
      </c>
      <c r="D121" t="s">
        <v>75</v>
      </c>
      <c r="E121" t="s">
        <v>83</v>
      </c>
    </row>
    <row r="122" spans="1:5" ht="15.75" customHeight="1" x14ac:dyDescent="0.2">
      <c r="A122" t="s">
        <v>56</v>
      </c>
      <c r="B122" t="s">
        <v>58</v>
      </c>
      <c r="C122" t="s">
        <v>67</v>
      </c>
      <c r="D122" t="s">
        <v>77</v>
      </c>
      <c r="E122" t="s">
        <v>61</v>
      </c>
    </row>
    <row r="123" spans="1:5" ht="15.75" customHeight="1" x14ac:dyDescent="0.2">
      <c r="A123" t="s">
        <v>56</v>
      </c>
      <c r="B123" t="s">
        <v>58</v>
      </c>
      <c r="C123" t="s">
        <v>67</v>
      </c>
      <c r="D123" t="s">
        <v>77</v>
      </c>
      <c r="E123" t="s">
        <v>80</v>
      </c>
    </row>
    <row r="124" spans="1:5" ht="15.75" customHeight="1" x14ac:dyDescent="0.2">
      <c r="A124" t="s">
        <v>56</v>
      </c>
      <c r="B124" t="s">
        <v>58</v>
      </c>
      <c r="C124" t="s">
        <v>59</v>
      </c>
      <c r="D124" t="s">
        <v>77</v>
      </c>
      <c r="E124" t="s">
        <v>80</v>
      </c>
    </row>
    <row r="125" spans="1:5" ht="15.75" customHeight="1" x14ac:dyDescent="0.2">
      <c r="A125" t="s">
        <v>56</v>
      </c>
      <c r="B125" t="s">
        <v>58</v>
      </c>
      <c r="C125" t="s">
        <v>59</v>
      </c>
      <c r="D125" t="s">
        <v>77</v>
      </c>
      <c r="E125" t="s">
        <v>80</v>
      </c>
    </row>
    <row r="126" spans="1:5" ht="15.75" customHeight="1" x14ac:dyDescent="0.2">
      <c r="A126" t="s">
        <v>62</v>
      </c>
      <c r="B126" t="s">
        <v>70</v>
      </c>
      <c r="C126" t="s">
        <v>63</v>
      </c>
      <c r="D126" t="s">
        <v>77</v>
      </c>
      <c r="E126" t="s">
        <v>80</v>
      </c>
    </row>
    <row r="127" spans="1:5" ht="15.75" customHeight="1" x14ac:dyDescent="0.2">
      <c r="A127" t="s">
        <v>62</v>
      </c>
      <c r="B127" t="s">
        <v>70</v>
      </c>
      <c r="C127" t="s">
        <v>67</v>
      </c>
      <c r="D127" t="s">
        <v>77</v>
      </c>
      <c r="E127" t="s">
        <v>80</v>
      </c>
    </row>
    <row r="128" spans="1:5" ht="15.75" customHeight="1" x14ac:dyDescent="0.2">
      <c r="A128" t="s">
        <v>64</v>
      </c>
      <c r="B128" t="s">
        <v>58</v>
      </c>
      <c r="C128" t="s">
        <v>63</v>
      </c>
      <c r="D128" t="s">
        <v>77</v>
      </c>
      <c r="E128" t="s">
        <v>83</v>
      </c>
    </row>
    <row r="129" spans="1:5" ht="15.75" customHeight="1" x14ac:dyDescent="0.2">
      <c r="A129" t="s">
        <v>56</v>
      </c>
      <c r="B129" t="s">
        <v>70</v>
      </c>
      <c r="C129" t="s">
        <v>59</v>
      </c>
      <c r="D129" t="s">
        <v>77</v>
      </c>
      <c r="E129" t="s">
        <v>80</v>
      </c>
    </row>
    <row r="130" spans="1:5" ht="15.75" customHeight="1" x14ac:dyDescent="0.2">
      <c r="A130" t="s">
        <v>64</v>
      </c>
      <c r="B130" t="s">
        <v>70</v>
      </c>
      <c r="C130" t="s">
        <v>67</v>
      </c>
      <c r="D130" t="s">
        <v>77</v>
      </c>
      <c r="E130" t="s">
        <v>80</v>
      </c>
    </row>
    <row r="131" spans="1:5" ht="15.75" customHeight="1" x14ac:dyDescent="0.2">
      <c r="A131" t="s">
        <v>64</v>
      </c>
      <c r="B131" t="s">
        <v>70</v>
      </c>
      <c r="C131" t="s">
        <v>59</v>
      </c>
      <c r="D131" t="s">
        <v>77</v>
      </c>
      <c r="E131" t="s">
        <v>83</v>
      </c>
    </row>
    <row r="132" spans="1:5" ht="15.75" customHeight="1" x14ac:dyDescent="0.2">
      <c r="A132" t="s">
        <v>71</v>
      </c>
      <c r="B132" t="s">
        <v>58</v>
      </c>
      <c r="C132" t="s">
        <v>59</v>
      </c>
      <c r="D132" t="s">
        <v>77</v>
      </c>
      <c r="E132" t="s">
        <v>91</v>
      </c>
    </row>
    <row r="133" spans="1:5" ht="15.75" customHeight="1" x14ac:dyDescent="0.2">
      <c r="A133" t="s">
        <v>56</v>
      </c>
      <c r="B133" t="s">
        <v>58</v>
      </c>
      <c r="C133" t="s">
        <v>59</v>
      </c>
      <c r="D133" t="s">
        <v>77</v>
      </c>
      <c r="E133" t="s">
        <v>91</v>
      </c>
    </row>
    <row r="134" spans="1:5" ht="15.75" customHeight="1" x14ac:dyDescent="0.2">
      <c r="A134" t="s">
        <v>56</v>
      </c>
      <c r="B134" t="s">
        <v>57</v>
      </c>
      <c r="C134" t="s">
        <v>63</v>
      </c>
      <c r="D134" t="s">
        <v>78</v>
      </c>
      <c r="E134" t="s">
        <v>61</v>
      </c>
    </row>
    <row r="135" spans="1:5" ht="15.75" customHeight="1" x14ac:dyDescent="0.2">
      <c r="A135" t="s">
        <v>71</v>
      </c>
      <c r="B135" t="s">
        <v>70</v>
      </c>
      <c r="C135" t="s">
        <v>59</v>
      </c>
      <c r="D135" t="s">
        <v>78</v>
      </c>
      <c r="E135" t="s">
        <v>61</v>
      </c>
    </row>
    <row r="136" spans="1:5" ht="15.75" customHeight="1" x14ac:dyDescent="0.2">
      <c r="A136" t="s">
        <v>79</v>
      </c>
      <c r="B136" t="s">
        <v>58</v>
      </c>
      <c r="C136" t="s">
        <v>67</v>
      </c>
      <c r="D136" t="s">
        <v>78</v>
      </c>
      <c r="E136" t="s">
        <v>61</v>
      </c>
    </row>
    <row r="137" spans="1:5" ht="15.75" customHeight="1" x14ac:dyDescent="0.2">
      <c r="A137" t="s">
        <v>64</v>
      </c>
      <c r="B137" t="s">
        <v>58</v>
      </c>
      <c r="C137" t="s">
        <v>59</v>
      </c>
      <c r="D137" t="s">
        <v>78</v>
      </c>
      <c r="E137" t="s">
        <v>80</v>
      </c>
    </row>
    <row r="138" spans="1:5" ht="15.75" customHeight="1" x14ac:dyDescent="0.2">
      <c r="A138" t="s">
        <v>71</v>
      </c>
      <c r="B138" t="s">
        <v>70</v>
      </c>
      <c r="C138" t="s">
        <v>63</v>
      </c>
      <c r="D138" t="s">
        <v>78</v>
      </c>
      <c r="E138" t="s">
        <v>80</v>
      </c>
    </row>
    <row r="139" spans="1:5" ht="15.75" customHeight="1" x14ac:dyDescent="0.2">
      <c r="A139" t="s">
        <v>81</v>
      </c>
      <c r="B139" t="s">
        <v>57</v>
      </c>
      <c r="C139" t="s">
        <v>63</v>
      </c>
      <c r="D139" t="s">
        <v>78</v>
      </c>
      <c r="E139" t="s">
        <v>80</v>
      </c>
    </row>
    <row r="140" spans="1:5" ht="15.75" customHeight="1" x14ac:dyDescent="0.2">
      <c r="A140" t="s">
        <v>81</v>
      </c>
      <c r="B140" t="s">
        <v>70</v>
      </c>
      <c r="C140" t="s">
        <v>59</v>
      </c>
      <c r="D140" t="s">
        <v>78</v>
      </c>
      <c r="E140" t="s">
        <v>80</v>
      </c>
    </row>
    <row r="141" spans="1:5" ht="15.75" customHeight="1" x14ac:dyDescent="0.2">
      <c r="A141" t="s">
        <v>62</v>
      </c>
      <c r="B141" t="s">
        <v>57</v>
      </c>
      <c r="C141" t="s">
        <v>67</v>
      </c>
      <c r="D141" t="s">
        <v>78</v>
      </c>
      <c r="E141" t="s">
        <v>80</v>
      </c>
    </row>
    <row r="142" spans="1:5" ht="15.75" customHeight="1" x14ac:dyDescent="0.2">
      <c r="A142" t="s">
        <v>56</v>
      </c>
      <c r="B142" t="s">
        <v>58</v>
      </c>
      <c r="C142" t="s">
        <v>67</v>
      </c>
      <c r="D142" t="s">
        <v>78</v>
      </c>
      <c r="E142" t="s">
        <v>80</v>
      </c>
    </row>
    <row r="143" spans="1:5" ht="15.75" customHeight="1" x14ac:dyDescent="0.2">
      <c r="A143" t="s">
        <v>56</v>
      </c>
      <c r="B143" t="s">
        <v>70</v>
      </c>
      <c r="C143" t="s">
        <v>67</v>
      </c>
      <c r="D143" t="s">
        <v>78</v>
      </c>
      <c r="E143" t="s">
        <v>83</v>
      </c>
    </row>
    <row r="144" spans="1:5" ht="15.75" customHeight="1" x14ac:dyDescent="0.2">
      <c r="A144" t="s">
        <v>68</v>
      </c>
      <c r="B144" t="s">
        <v>58</v>
      </c>
      <c r="C144" t="s">
        <v>63</v>
      </c>
      <c r="D144" t="s">
        <v>78</v>
      </c>
      <c r="E144" t="s">
        <v>83</v>
      </c>
    </row>
    <row r="145" spans="1:5" ht="15.75" customHeight="1" x14ac:dyDescent="0.2">
      <c r="A145" t="s">
        <v>84</v>
      </c>
      <c r="B145" t="s">
        <v>70</v>
      </c>
      <c r="C145" t="s">
        <v>59</v>
      </c>
      <c r="D145" t="s">
        <v>78</v>
      </c>
      <c r="E145" t="s">
        <v>83</v>
      </c>
    </row>
    <row r="146" spans="1:5" ht="15.75" customHeight="1" x14ac:dyDescent="0.2">
      <c r="A146" t="s">
        <v>71</v>
      </c>
      <c r="B146" t="s">
        <v>70</v>
      </c>
      <c r="C146" t="s">
        <v>59</v>
      </c>
      <c r="D146" t="s">
        <v>78</v>
      </c>
      <c r="E146" t="s">
        <v>83</v>
      </c>
    </row>
    <row r="147" spans="1:5" ht="15.75" customHeight="1" x14ac:dyDescent="0.2">
      <c r="A147" t="s">
        <v>71</v>
      </c>
      <c r="B147" t="s">
        <v>58</v>
      </c>
      <c r="C147" t="s">
        <v>59</v>
      </c>
      <c r="D147" t="s">
        <v>78</v>
      </c>
      <c r="E147" t="s">
        <v>80</v>
      </c>
    </row>
    <row r="148" spans="1:5" ht="15.75" customHeight="1" x14ac:dyDescent="0.2">
      <c r="A148" t="s">
        <v>71</v>
      </c>
      <c r="B148" t="s">
        <v>58</v>
      </c>
      <c r="C148" t="s">
        <v>67</v>
      </c>
      <c r="D148" t="s">
        <v>78</v>
      </c>
      <c r="E148" t="s">
        <v>83</v>
      </c>
    </row>
    <row r="149" spans="1:5" ht="15.75" customHeight="1" x14ac:dyDescent="0.2">
      <c r="A149" t="s">
        <v>64</v>
      </c>
      <c r="B149" t="s">
        <v>58</v>
      </c>
      <c r="C149" t="s">
        <v>59</v>
      </c>
      <c r="D149" t="s">
        <v>78</v>
      </c>
      <c r="E149" t="s">
        <v>83</v>
      </c>
    </row>
    <row r="150" spans="1:5" ht="15.75" customHeight="1" x14ac:dyDescent="0.2">
      <c r="A150" t="s">
        <v>94</v>
      </c>
      <c r="B150" t="s">
        <v>58</v>
      </c>
      <c r="C150" t="s">
        <v>59</v>
      </c>
      <c r="D150" t="s">
        <v>78</v>
      </c>
      <c r="E150" t="s">
        <v>91</v>
      </c>
    </row>
    <row r="151" spans="1:5" ht="15.75" customHeight="1" x14ac:dyDescent="0.2">
      <c r="A151" t="s">
        <v>56</v>
      </c>
      <c r="B151" t="s">
        <v>70</v>
      </c>
      <c r="C151" t="s">
        <v>63</v>
      </c>
      <c r="D151" t="s">
        <v>78</v>
      </c>
      <c r="E151" t="s">
        <v>91</v>
      </c>
    </row>
    <row r="152" spans="1:5" ht="15.75" customHeight="1" x14ac:dyDescent="0.2">
      <c r="A152" t="s">
        <v>62</v>
      </c>
      <c r="B152" t="s">
        <v>70</v>
      </c>
      <c r="C152" t="s">
        <v>59</v>
      </c>
      <c r="D152" t="s">
        <v>78</v>
      </c>
      <c r="E152" t="s">
        <v>95</v>
      </c>
    </row>
    <row r="153" spans="1:5" ht="15.75" customHeight="1" x14ac:dyDescent="0.2">
      <c r="A153" t="s">
        <v>71</v>
      </c>
      <c r="B153" t="s">
        <v>70</v>
      </c>
      <c r="C153" t="s">
        <v>59</v>
      </c>
      <c r="D153" t="s">
        <v>78</v>
      </c>
      <c r="E153" t="s">
        <v>95</v>
      </c>
    </row>
    <row r="154" spans="1:5" ht="15.75" customHeight="1" x14ac:dyDescent="0.2">
      <c r="A154" t="s">
        <v>56</v>
      </c>
      <c r="B154" t="s">
        <v>58</v>
      </c>
      <c r="C154" t="s">
        <v>59</v>
      </c>
      <c r="D154" t="s">
        <v>78</v>
      </c>
      <c r="E154" t="s">
        <v>91</v>
      </c>
    </row>
    <row r="155" spans="1:5" ht="15.75" customHeight="1" x14ac:dyDescent="0.2">
      <c r="A155" t="s">
        <v>56</v>
      </c>
      <c r="B155" t="s">
        <v>57</v>
      </c>
      <c r="C155" t="s">
        <v>59</v>
      </c>
      <c r="D155" t="s">
        <v>78</v>
      </c>
      <c r="E155" t="s">
        <v>91</v>
      </c>
    </row>
    <row r="156" spans="1:5" ht="15.75" customHeight="1" x14ac:dyDescent="0.2">
      <c r="A156" t="s">
        <v>71</v>
      </c>
      <c r="B156" t="s">
        <v>70</v>
      </c>
      <c r="C156" t="s">
        <v>67</v>
      </c>
      <c r="D156" t="s">
        <v>78</v>
      </c>
      <c r="E156" t="s">
        <v>91</v>
      </c>
    </row>
    <row r="157" spans="1:5" ht="15.75" customHeight="1" x14ac:dyDescent="0.2">
      <c r="A157" t="s">
        <v>56</v>
      </c>
      <c r="B157" t="s">
        <v>58</v>
      </c>
      <c r="C157" t="s">
        <v>59</v>
      </c>
      <c r="D157" t="s">
        <v>78</v>
      </c>
      <c r="E157" t="s">
        <v>91</v>
      </c>
    </row>
    <row r="158" spans="1:5" ht="15.75" customHeight="1" x14ac:dyDescent="0.2">
      <c r="A158" t="s">
        <v>71</v>
      </c>
      <c r="B158" t="s">
        <v>70</v>
      </c>
      <c r="C158" t="s">
        <v>67</v>
      </c>
      <c r="D158" t="s">
        <v>78</v>
      </c>
      <c r="E158" t="s">
        <v>95</v>
      </c>
    </row>
    <row r="159" spans="1:5" ht="15.75" customHeight="1" x14ac:dyDescent="0.2">
      <c r="A159" t="s">
        <v>56</v>
      </c>
      <c r="B159" t="s">
        <v>58</v>
      </c>
      <c r="C159" t="s">
        <v>67</v>
      </c>
      <c r="D159" t="s">
        <v>78</v>
      </c>
      <c r="E159" t="s">
        <v>95</v>
      </c>
    </row>
    <row r="160" spans="1:5" ht="15.75" customHeight="1" x14ac:dyDescent="0.2">
      <c r="A160" t="s">
        <v>71</v>
      </c>
      <c r="B160" t="s">
        <v>70</v>
      </c>
      <c r="C160" t="s">
        <v>67</v>
      </c>
      <c r="D160" t="s">
        <v>89</v>
      </c>
      <c r="E160" t="s">
        <v>90</v>
      </c>
    </row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</sheetData>
  <autoFilter ref="A1:E160" xr:uid="{00000000-0009-0000-0000-000000000000}">
    <sortState xmlns:xlrd2="http://schemas.microsoft.com/office/spreadsheetml/2017/richdata2" ref="A2:E160">
      <sortCondition ref="D1:D160"/>
    </sortState>
  </autoFilter>
  <customSheetViews>
    <customSheetView guid="{A4FA0CF9-8CBC-42B6-84BB-2A742EAD5B15}" filter="1" showAutoFilter="1">
      <pageMargins left="0.7" right="0.7" top="0.75" bottom="0.75" header="0.3" footer="0.3"/>
      <autoFilter ref="A1:P160" xr:uid="{00000000-0000-0000-0000-000000000000}"/>
    </customSheetView>
  </customSheetView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>
    <outlinePr summaryBelow="0" summaryRight="0"/>
  </sheetPr>
  <dimension ref="A1:A3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sheetData>
    <row r="1" spans="1:1" x14ac:dyDescent="0.2">
      <c r="A1" s="16" t="s">
        <v>5</v>
      </c>
    </row>
    <row r="2" spans="1:1" x14ac:dyDescent="0.2">
      <c r="A2" s="15" t="str">
        <f ca="1">IFERROR(__xludf.DUMMYFUNCTION("UNIQUE(TRANSPOSE(SPLIT(JOIN("", "",'Trả lời biểu mẫu'!I2:I1000),"", "",FALSE)))"),"Không")</f>
        <v>Không</v>
      </c>
    </row>
    <row r="3" spans="1:1" x14ac:dyDescent="0.2">
      <c r="A3" s="15" t="str">
        <f ca="1">IFERROR(__xludf.DUMMYFUNCTION("""COMPUTED_VALUE"""),"Có")</f>
        <v>Có</v>
      </c>
    </row>
  </sheetData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>
    <outlinePr summaryBelow="0" summaryRight="0"/>
  </sheetPr>
  <dimension ref="A1:A4"/>
  <sheetViews>
    <sheetView workbookViewId="0"/>
  </sheetViews>
  <sheetFormatPr defaultColWidth="14.42578125" defaultRowHeight="15" customHeight="1" x14ac:dyDescent="0.2"/>
  <sheetData>
    <row r="1" spans="1:1" x14ac:dyDescent="0.2">
      <c r="A1" s="3" t="s">
        <v>6</v>
      </c>
    </row>
    <row r="2" spans="1:1" x14ac:dyDescent="0.2">
      <c r="A2" s="15" t="str">
        <f ca="1">IFERROR(__xludf.DUMMYFUNCTION("UNIQUE(TRANSPOSE(SPLIT(JOIN("", "",'Trả lời biểu mẫu'!J2:J1000),"", "",FALSE)))"),"Chỉ 1-2 lần")</f>
        <v>Chỉ 1-2 lần</v>
      </c>
    </row>
    <row r="3" spans="1:1" x14ac:dyDescent="0.2">
      <c r="A3" s="15" t="str">
        <f ca="1">IFERROR(__xludf.DUMMYFUNCTION("""COMPUTED_VALUE"""),"Không")</f>
        <v>Không</v>
      </c>
    </row>
    <row r="4" spans="1:1" x14ac:dyDescent="0.2">
      <c r="A4" s="15" t="str">
        <f ca="1">IFERROR(__xludf.DUMMYFUNCTION("""COMPUTED_VALUE"""),"Trên 2 lần")</f>
        <v>Trên 2 lần</v>
      </c>
    </row>
  </sheetData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>
    <outlinePr summaryBelow="0" summaryRight="0"/>
  </sheetPr>
  <dimension ref="A1:A4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sheetData>
    <row r="1" spans="1:1" x14ac:dyDescent="0.2">
      <c r="A1" s="16" t="s">
        <v>7</v>
      </c>
    </row>
    <row r="2" spans="1:1" x14ac:dyDescent="0.2">
      <c r="A2" s="15" t="str">
        <f ca="1">IFERROR(__xludf.DUMMYFUNCTION("UNIQUE(TRANSPOSE(SPLIT(JOIN("", "",'Trả lời biểu mẫu'!K2:K1000),"", "",FALSE)))"),"1 giờ - 3 giờ (cỡ 30p 1 ngày)")</f>
        <v>1 giờ - 3 giờ (cỡ 30p 1 ngày)</v>
      </c>
    </row>
    <row r="3" spans="1:1" x14ac:dyDescent="0.2">
      <c r="A3" s="15" t="str">
        <f ca="1">IFERROR(__xludf.DUMMYFUNCTION("""COMPUTED_VALUE"""),"Dưới 1 giờ (hầu như không đọc)")</f>
        <v>Dưới 1 giờ (hầu như không đọc)</v>
      </c>
    </row>
    <row r="4" spans="1:1" x14ac:dyDescent="0.2">
      <c r="A4" s="15" t="str">
        <f ca="1">IFERROR(__xludf.DUMMYFUNCTION("""COMPUTED_VALUE"""),"Trên 3 giờ (nhiều hơn 30p 1 ngày)")</f>
        <v>Trên 3 giờ (nhiều hơn 30p 1 ngày)</v>
      </c>
    </row>
  </sheetData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>
    <outlinePr summaryBelow="0" summaryRight="0"/>
  </sheetPr>
  <dimension ref="A1:Z8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sheetData>
    <row r="1" spans="1:26" x14ac:dyDescent="0.2">
      <c r="A1" s="16" t="s">
        <v>8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x14ac:dyDescent="0.2">
      <c r="A2" s="15" t="str">
        <f ca="1">IFERROR(__xludf.DUMMYFUNCTION("UNIQUE(TRANSPOSE(SPLIT(JOIN("", "",'Trả lời biểu mẫu'!L2:L1000),"", "",FALSE)))"),"Qua tóm tắt")</f>
        <v>Qua tóm tắt</v>
      </c>
    </row>
    <row r="3" spans="1:26" x14ac:dyDescent="0.2">
      <c r="A3" s="15" t="str">
        <f ca="1">IFERROR(__xludf.DUMMYFUNCTION("""COMPUTED_VALUE"""),"Qua ảnh bìa")</f>
        <v>Qua ảnh bìa</v>
      </c>
    </row>
    <row r="4" spans="1:26" x14ac:dyDescent="0.2">
      <c r="A4" s="15" t="str">
        <f ca="1">IFERROR(__xludf.DUMMYFUNCTION("""COMPUTED_VALUE"""),"Qua tác giả")</f>
        <v>Qua tác giả</v>
      </c>
    </row>
    <row r="5" spans="1:26" x14ac:dyDescent="0.2">
      <c r="A5" s="15" t="str">
        <f ca="1">IFERROR(__xludf.DUMMYFUNCTION("""COMPUTED_VALUE"""),"Qua đánh giá")</f>
        <v>Qua đánh giá</v>
      </c>
    </row>
    <row r="6" spans="1:26" x14ac:dyDescent="0.2">
      <c r="A6" s="15" t="str">
        <f ca="1">IFERROR(__xludf.DUMMYFUNCTION("""COMPUTED_VALUE"""),"Qua giá tiền")</f>
        <v>Qua giá tiền</v>
      </c>
    </row>
    <row r="7" spans="1:26" x14ac:dyDescent="0.2">
      <c r="A7" s="15" t="str">
        <f ca="1">IFERROR(__xludf.DUMMYFUNCTION("""COMPUTED_VALUE"""),"Khác")</f>
        <v>Khác</v>
      </c>
    </row>
    <row r="8" spans="1:26" x14ac:dyDescent="0.2">
      <c r="A8" s="15" t="str">
        <f ca="1">IFERROR(__xludf.DUMMYFUNCTION("""COMPUTED_VALUE"""),"Qua thể loại")</f>
        <v>Qua thể loại</v>
      </c>
    </row>
  </sheetData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>
    <outlinePr summaryBelow="0" summaryRight="0"/>
  </sheetPr>
  <dimension ref="A1:A4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sheetData>
    <row r="1" spans="1:1" x14ac:dyDescent="0.2">
      <c r="A1" s="16" t="s">
        <v>9</v>
      </c>
    </row>
    <row r="2" spans="1:1" x14ac:dyDescent="0.2">
      <c r="A2" s="15" t="str">
        <f ca="1">IFERROR(__xludf.DUMMYFUNCTION("UNIQUE(TRANSPOSE(SPLIT(JOIN("", "",'Trả lời biểu mẫu'!M2:M1000),"", "",FALSE)))"),"Thư giãn")</f>
        <v>Thư giãn</v>
      </c>
    </row>
    <row r="3" spans="1:1" x14ac:dyDescent="0.2">
      <c r="A3" s="15" t="str">
        <f ca="1">IFERROR(__xludf.DUMMYFUNCTION("""COMPUTED_VALUE"""),"Phát triển bản thân")</f>
        <v>Phát triển bản thân</v>
      </c>
    </row>
    <row r="4" spans="1:1" x14ac:dyDescent="0.2">
      <c r="A4" s="15" t="str">
        <f ca="1">IFERROR(__xludf.DUMMYFUNCTION("""COMPUTED_VALUE"""),"Học tập")</f>
        <v>Học tập</v>
      </c>
    </row>
  </sheetData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>
    <outlinePr summaryBelow="0" summaryRight="0"/>
  </sheetPr>
  <dimension ref="A1:A3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sheetData>
    <row r="1" spans="1:1" x14ac:dyDescent="0.2">
      <c r="A1" s="16" t="s">
        <v>10</v>
      </c>
    </row>
    <row r="2" spans="1:1" x14ac:dyDescent="0.2">
      <c r="A2" s="15" t="str">
        <f ca="1">IFERROR(__xludf.DUMMYFUNCTION("UNIQUE(TRANSPOSE(SPLIT(JOIN("", "",'Trả lời biểu mẫu'!N2:N1000),"", "",FALSE)))"),"Không")</f>
        <v>Không</v>
      </c>
    </row>
    <row r="3" spans="1:1" x14ac:dyDescent="0.2">
      <c r="A3" s="15" t="str">
        <f ca="1">IFERROR(__xludf.DUMMYFUNCTION("""COMPUTED_VALUE"""),"Có")</f>
        <v>Có</v>
      </c>
    </row>
  </sheetData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outlinePr summaryBelow="0" summaryRight="0"/>
  </sheetPr>
  <dimension ref="A1:Z4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sheetData>
    <row r="1" spans="1:26" x14ac:dyDescent="0.2">
      <c r="A1" s="16" t="s">
        <v>11</v>
      </c>
      <c r="B1" s="17"/>
      <c r="C1" s="17"/>
      <c r="D1" s="17"/>
      <c r="E1" s="17"/>
      <c r="F1" s="17"/>
      <c r="G1" s="17"/>
      <c r="H1" s="17"/>
      <c r="I1" s="17"/>
      <c r="J1" s="17"/>
      <c r="K1" s="17"/>
      <c r="L1" s="17"/>
      <c r="M1" s="17"/>
      <c r="N1" s="17"/>
      <c r="O1" s="17"/>
      <c r="P1" s="17"/>
      <c r="Q1" s="17"/>
      <c r="R1" s="17"/>
      <c r="S1" s="17"/>
      <c r="T1" s="17"/>
      <c r="U1" s="17"/>
      <c r="V1" s="17"/>
      <c r="W1" s="17"/>
      <c r="X1" s="17"/>
      <c r="Y1" s="17"/>
      <c r="Z1" s="17"/>
    </row>
    <row r="2" spans="1:26" x14ac:dyDescent="0.2">
      <c r="A2" s="15" t="str">
        <f ca="1">IFERROR(__xludf.DUMMYFUNCTION("UNIQUE(TRANSPOSE(SPLIT(JOIN("", "",'Trả lời biểu mẫu'!O2:O1000),"", "",FALSE)))"),"Môi trường xung quanh")</f>
        <v>Môi trường xung quanh</v>
      </c>
    </row>
    <row r="3" spans="1:26" x14ac:dyDescent="0.2">
      <c r="A3" s="15" t="str">
        <f ca="1">IFERROR(__xludf.DUMMYFUNCTION("""COMPUTED_VALUE"""),"Thiếu động lực")</f>
        <v>Thiếu động lực</v>
      </c>
    </row>
    <row r="4" spans="1:26" x14ac:dyDescent="0.2">
      <c r="A4" s="15" t="str">
        <f ca="1">IFERROR(__xludf.DUMMYFUNCTION("""COMPUTED_VALUE"""),"Thời gian")</f>
        <v>Thời gian</v>
      </c>
    </row>
  </sheetData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>
    <outlinePr summaryBelow="0" summaryRight="0"/>
  </sheetPr>
  <dimension ref="A1:A4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sheetData>
    <row r="1" spans="1:1" x14ac:dyDescent="0.2">
      <c r="A1" s="16" t="s">
        <v>12</v>
      </c>
    </row>
    <row r="2" spans="1:1" x14ac:dyDescent="0.2">
      <c r="A2" s="3" t="str">
        <f ca="1">IFERROR(__xludf.DUMMYFUNCTION("UNIQUE(TRANSPOSE(SPLIT(JOIN("", "",'Trả lời biểu mẫu'!P2:P1000),"", "",FALSE)))"),"Bất cứ khi nào")</f>
        <v>Bất cứ khi nào</v>
      </c>
    </row>
    <row r="3" spans="1:1" x14ac:dyDescent="0.2">
      <c r="A3" s="15" t="str">
        <f ca="1">IFERROR(__xludf.DUMMYFUNCTION("""COMPUTED_VALUE"""),"Thời gian rảnh")</f>
        <v>Thời gian rảnh</v>
      </c>
    </row>
    <row r="4" spans="1:1" x14ac:dyDescent="0.2">
      <c r="A4" s="15" t="str">
        <f ca="1">IFERROR(__xludf.DUMMYFUNCTION("""COMPUTED_VALUE"""),"Khi tâm trạng không tốt")</f>
        <v>Khi tâm trạng không tốt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1000"/>
  <sheetViews>
    <sheetView workbookViewId="0"/>
  </sheetViews>
  <sheetFormatPr defaultColWidth="14.42578125" defaultRowHeight="15" customHeight="1" x14ac:dyDescent="0.2"/>
  <cols>
    <col min="1" max="2" width="35.42578125" customWidth="1"/>
    <col min="3" max="6" width="14.42578125" customWidth="1"/>
  </cols>
  <sheetData>
    <row r="1" spans="1:2" ht="15.75" customHeight="1" x14ac:dyDescent="0.2">
      <c r="A1" s="1" t="s">
        <v>0</v>
      </c>
      <c r="B1" s="1" t="s">
        <v>13</v>
      </c>
    </row>
    <row r="2" spans="1:2" ht="15.75" customHeight="1" x14ac:dyDescent="0.2">
      <c r="A2" s="7" t="s">
        <v>34</v>
      </c>
      <c r="B2" s="4" t="s">
        <v>15</v>
      </c>
    </row>
    <row r="3" spans="1:2" ht="15.75" customHeight="1" x14ac:dyDescent="0.2">
      <c r="A3" s="7" t="s">
        <v>20</v>
      </c>
      <c r="B3" s="4" t="s">
        <v>15</v>
      </c>
    </row>
    <row r="4" spans="1:2" ht="15.75" customHeight="1" x14ac:dyDescent="0.2">
      <c r="A4" s="7" t="s">
        <v>20</v>
      </c>
      <c r="B4" s="4" t="s">
        <v>15</v>
      </c>
    </row>
    <row r="5" spans="1:2" ht="15.75" customHeight="1" x14ac:dyDescent="0.2">
      <c r="A5" s="7" t="s">
        <v>20</v>
      </c>
      <c r="B5" s="4" t="s">
        <v>15</v>
      </c>
    </row>
    <row r="6" spans="1:2" ht="15.75" customHeight="1" x14ac:dyDescent="0.2">
      <c r="A6" s="7" t="s">
        <v>20</v>
      </c>
      <c r="B6" s="4" t="s">
        <v>15</v>
      </c>
    </row>
    <row r="7" spans="1:2" ht="15.75" customHeight="1" x14ac:dyDescent="0.2">
      <c r="A7" s="7" t="s">
        <v>20</v>
      </c>
      <c r="B7" s="4" t="s">
        <v>15</v>
      </c>
    </row>
    <row r="8" spans="1:2" ht="15.75" customHeight="1" x14ac:dyDescent="0.2">
      <c r="A8" s="7" t="s">
        <v>20</v>
      </c>
      <c r="B8" s="4" t="s">
        <v>15</v>
      </c>
    </row>
    <row r="9" spans="1:2" ht="15.75" customHeight="1" x14ac:dyDescent="0.2">
      <c r="A9" s="7" t="s">
        <v>20</v>
      </c>
      <c r="B9" s="4" t="s">
        <v>15</v>
      </c>
    </row>
    <row r="10" spans="1:2" ht="15.75" customHeight="1" x14ac:dyDescent="0.2">
      <c r="A10" s="7" t="s">
        <v>20</v>
      </c>
      <c r="B10" s="4" t="s">
        <v>15</v>
      </c>
    </row>
    <row r="11" spans="1:2" ht="15.75" customHeight="1" x14ac:dyDescent="0.2">
      <c r="A11" s="7" t="s">
        <v>20</v>
      </c>
      <c r="B11" s="4" t="s">
        <v>15</v>
      </c>
    </row>
    <row r="12" spans="1:2" ht="15.75" customHeight="1" x14ac:dyDescent="0.2">
      <c r="A12" s="7" t="s">
        <v>20</v>
      </c>
      <c r="B12" s="4" t="s">
        <v>15</v>
      </c>
    </row>
    <row r="13" spans="1:2" ht="15.75" customHeight="1" x14ac:dyDescent="0.2">
      <c r="A13" s="7" t="s">
        <v>20</v>
      </c>
      <c r="B13" s="4" t="s">
        <v>15</v>
      </c>
    </row>
    <row r="14" spans="1:2" ht="15.75" customHeight="1" x14ac:dyDescent="0.2">
      <c r="A14" s="7" t="s">
        <v>20</v>
      </c>
      <c r="B14" s="4" t="s">
        <v>15</v>
      </c>
    </row>
    <row r="15" spans="1:2" ht="15.75" customHeight="1" x14ac:dyDescent="0.2">
      <c r="A15" s="7" t="s">
        <v>20</v>
      </c>
      <c r="B15" s="4" t="s">
        <v>15</v>
      </c>
    </row>
    <row r="16" spans="1:2" ht="15.75" customHeight="1" x14ac:dyDescent="0.2">
      <c r="A16" s="7" t="s">
        <v>20</v>
      </c>
      <c r="B16" s="4" t="s">
        <v>15</v>
      </c>
    </row>
    <row r="17" spans="1:2" ht="15.75" customHeight="1" x14ac:dyDescent="0.2">
      <c r="A17" s="7" t="s">
        <v>20</v>
      </c>
      <c r="B17" s="4" t="s">
        <v>15</v>
      </c>
    </row>
    <row r="18" spans="1:2" ht="15.75" customHeight="1" x14ac:dyDescent="0.2">
      <c r="A18" s="7" t="s">
        <v>20</v>
      </c>
      <c r="B18" s="4" t="s">
        <v>15</v>
      </c>
    </row>
    <row r="19" spans="1:2" ht="15.75" customHeight="1" x14ac:dyDescent="0.2">
      <c r="A19" s="7" t="s">
        <v>20</v>
      </c>
      <c r="B19" s="4" t="s">
        <v>15</v>
      </c>
    </row>
    <row r="20" spans="1:2" ht="15.75" customHeight="1" x14ac:dyDescent="0.2">
      <c r="A20" s="7" t="s">
        <v>20</v>
      </c>
      <c r="B20" s="4" t="s">
        <v>15</v>
      </c>
    </row>
    <row r="21" spans="1:2" ht="15.75" customHeight="1" x14ac:dyDescent="0.2">
      <c r="A21" s="7" t="s">
        <v>37</v>
      </c>
      <c r="B21" s="4" t="s">
        <v>15</v>
      </c>
    </row>
    <row r="22" spans="1:2" ht="15.75" customHeight="1" x14ac:dyDescent="0.2">
      <c r="A22" s="7" t="s">
        <v>37</v>
      </c>
      <c r="B22" s="4" t="s">
        <v>15</v>
      </c>
    </row>
    <row r="23" spans="1:2" ht="15.75" customHeight="1" x14ac:dyDescent="0.2">
      <c r="A23" s="6" t="s">
        <v>19</v>
      </c>
      <c r="B23" s="8" t="s">
        <v>25</v>
      </c>
    </row>
    <row r="24" spans="1:2" ht="15.75" customHeight="1" x14ac:dyDescent="0.2">
      <c r="A24" s="6" t="s">
        <v>19</v>
      </c>
      <c r="B24" s="8" t="s">
        <v>25</v>
      </c>
    </row>
    <row r="25" spans="1:2" ht="15.75" customHeight="1" x14ac:dyDescent="0.2">
      <c r="A25" s="6" t="s">
        <v>19</v>
      </c>
      <c r="B25" s="8" t="s">
        <v>25</v>
      </c>
    </row>
    <row r="26" spans="1:2" ht="15.75" customHeight="1" x14ac:dyDescent="0.2">
      <c r="A26" s="6" t="s">
        <v>19</v>
      </c>
      <c r="B26" s="8" t="s">
        <v>25</v>
      </c>
    </row>
    <row r="27" spans="1:2" ht="15.75" customHeight="1" x14ac:dyDescent="0.2">
      <c r="A27" s="6" t="s">
        <v>19</v>
      </c>
      <c r="B27" s="8" t="s">
        <v>25</v>
      </c>
    </row>
    <row r="28" spans="1:2" ht="15.75" customHeight="1" x14ac:dyDescent="0.2">
      <c r="A28" s="6" t="s">
        <v>45</v>
      </c>
      <c r="B28" s="8" t="s">
        <v>25</v>
      </c>
    </row>
    <row r="29" spans="1:2" ht="15.75" customHeight="1" x14ac:dyDescent="0.2">
      <c r="A29" s="6" t="s">
        <v>47</v>
      </c>
      <c r="B29" s="8" t="s">
        <v>25</v>
      </c>
    </row>
    <row r="30" spans="1:2" ht="15.75" customHeight="1" x14ac:dyDescent="0.2">
      <c r="A30" s="6" t="s">
        <v>32</v>
      </c>
      <c r="B30" s="8" t="s">
        <v>25</v>
      </c>
    </row>
    <row r="31" spans="1:2" ht="15.75" customHeight="1" x14ac:dyDescent="0.2">
      <c r="A31" s="6" t="s">
        <v>32</v>
      </c>
      <c r="B31" s="8" t="s">
        <v>25</v>
      </c>
    </row>
    <row r="32" spans="1:2" ht="15.75" customHeight="1" x14ac:dyDescent="0.2">
      <c r="A32" s="6" t="s">
        <v>32</v>
      </c>
      <c r="B32" s="8" t="s">
        <v>25</v>
      </c>
    </row>
    <row r="33" spans="1:2" ht="15.75" customHeight="1" x14ac:dyDescent="0.2">
      <c r="A33" s="6" t="s">
        <v>32</v>
      </c>
      <c r="B33" s="8" t="s">
        <v>25</v>
      </c>
    </row>
    <row r="34" spans="1:2" ht="15.75" customHeight="1" x14ac:dyDescent="0.2">
      <c r="A34" s="6" t="s">
        <v>32</v>
      </c>
      <c r="B34" s="8" t="s">
        <v>25</v>
      </c>
    </row>
    <row r="35" spans="1:2" ht="15.75" customHeight="1" x14ac:dyDescent="0.2">
      <c r="A35" s="6" t="s">
        <v>22</v>
      </c>
      <c r="B35" s="8" t="s">
        <v>25</v>
      </c>
    </row>
    <row r="36" spans="1:2" ht="15.75" customHeight="1" x14ac:dyDescent="0.2">
      <c r="A36" s="6" t="s">
        <v>27</v>
      </c>
      <c r="B36" s="8" t="s">
        <v>25</v>
      </c>
    </row>
    <row r="37" spans="1:2" ht="15.75" customHeight="1" x14ac:dyDescent="0.2">
      <c r="A37" s="6" t="s">
        <v>18</v>
      </c>
      <c r="B37" s="8" t="s">
        <v>25</v>
      </c>
    </row>
    <row r="38" spans="1:2" ht="15.75" customHeight="1" x14ac:dyDescent="0.2">
      <c r="A38" s="6" t="s">
        <v>18</v>
      </c>
      <c r="B38" s="8" t="s">
        <v>25</v>
      </c>
    </row>
    <row r="39" spans="1:2" ht="15.75" customHeight="1" x14ac:dyDescent="0.2">
      <c r="A39" s="6" t="s">
        <v>18</v>
      </c>
      <c r="B39" s="8" t="s">
        <v>25</v>
      </c>
    </row>
    <row r="40" spans="1:2" ht="15.75" customHeight="1" x14ac:dyDescent="0.2">
      <c r="A40" s="6" t="s">
        <v>18</v>
      </c>
      <c r="B40" s="8" t="s">
        <v>25</v>
      </c>
    </row>
    <row r="41" spans="1:2" ht="15.75" customHeight="1" x14ac:dyDescent="0.2">
      <c r="A41" s="6" t="s">
        <v>18</v>
      </c>
      <c r="B41" s="8" t="s">
        <v>25</v>
      </c>
    </row>
    <row r="42" spans="1:2" ht="15.75" customHeight="1" x14ac:dyDescent="0.2">
      <c r="A42" s="6" t="s">
        <v>18</v>
      </c>
      <c r="B42" s="8" t="s">
        <v>25</v>
      </c>
    </row>
    <row r="43" spans="1:2" ht="15.75" customHeight="1" x14ac:dyDescent="0.2">
      <c r="A43" s="6" t="s">
        <v>18</v>
      </c>
      <c r="B43" s="8" t="s">
        <v>25</v>
      </c>
    </row>
    <row r="44" spans="1:2" ht="15.75" customHeight="1" x14ac:dyDescent="0.2">
      <c r="A44" s="6" t="s">
        <v>18</v>
      </c>
      <c r="B44" s="8" t="s">
        <v>25</v>
      </c>
    </row>
    <row r="45" spans="1:2" ht="15.75" customHeight="1" x14ac:dyDescent="0.2">
      <c r="A45" s="6" t="s">
        <v>18</v>
      </c>
      <c r="B45" s="8" t="s">
        <v>25</v>
      </c>
    </row>
    <row r="46" spans="1:2" ht="15.75" customHeight="1" x14ac:dyDescent="0.2">
      <c r="A46" s="6" t="s">
        <v>18</v>
      </c>
      <c r="B46" s="8" t="s">
        <v>25</v>
      </c>
    </row>
    <row r="47" spans="1:2" ht="15.75" customHeight="1" x14ac:dyDescent="0.2">
      <c r="A47" s="6" t="s">
        <v>18</v>
      </c>
      <c r="B47" s="8" t="s">
        <v>25</v>
      </c>
    </row>
    <row r="48" spans="1:2" ht="15.75" customHeight="1" x14ac:dyDescent="0.2">
      <c r="A48" s="6" t="s">
        <v>18</v>
      </c>
      <c r="B48" s="8" t="s">
        <v>25</v>
      </c>
    </row>
    <row r="49" spans="1:2" ht="15.75" customHeight="1" x14ac:dyDescent="0.2">
      <c r="A49" s="6" t="s">
        <v>41</v>
      </c>
      <c r="B49" s="8" t="s">
        <v>25</v>
      </c>
    </row>
    <row r="50" spans="1:2" ht="15.75" customHeight="1" x14ac:dyDescent="0.2">
      <c r="A50" s="6" t="s">
        <v>30</v>
      </c>
      <c r="B50" s="8" t="s">
        <v>25</v>
      </c>
    </row>
    <row r="51" spans="1:2" ht="15.75" customHeight="1" x14ac:dyDescent="0.2">
      <c r="A51" s="6" t="s">
        <v>30</v>
      </c>
      <c r="B51" s="8" t="s">
        <v>25</v>
      </c>
    </row>
    <row r="52" spans="1:2" ht="15.75" customHeight="1" x14ac:dyDescent="0.2">
      <c r="A52" s="6" t="s">
        <v>36</v>
      </c>
      <c r="B52" s="8" t="s">
        <v>25</v>
      </c>
    </row>
    <row r="53" spans="1:2" ht="15.75" customHeight="1" x14ac:dyDescent="0.2">
      <c r="A53" s="6" t="s">
        <v>28</v>
      </c>
      <c r="B53" s="8" t="s">
        <v>25</v>
      </c>
    </row>
    <row r="54" spans="1:2" ht="15.75" customHeight="1" x14ac:dyDescent="0.2">
      <c r="A54" s="6" t="s">
        <v>26</v>
      </c>
      <c r="B54" s="8" t="s">
        <v>25</v>
      </c>
    </row>
    <row r="55" spans="1:2" ht="15.75" customHeight="1" x14ac:dyDescent="0.2">
      <c r="A55" s="6" t="s">
        <v>26</v>
      </c>
      <c r="B55" s="8" t="s">
        <v>25</v>
      </c>
    </row>
    <row r="56" spans="1:2" ht="15.75" customHeight="1" x14ac:dyDescent="0.2">
      <c r="A56" s="6" t="s">
        <v>26</v>
      </c>
      <c r="B56" s="8" t="s">
        <v>25</v>
      </c>
    </row>
    <row r="57" spans="1:2" ht="15.75" customHeight="1" x14ac:dyDescent="0.2">
      <c r="A57" s="2" t="s">
        <v>44</v>
      </c>
      <c r="B57" s="9" t="s">
        <v>31</v>
      </c>
    </row>
    <row r="58" spans="1:2" ht="15.75" customHeight="1" x14ac:dyDescent="0.2">
      <c r="A58" s="2" t="s">
        <v>46</v>
      </c>
      <c r="B58" s="9" t="s">
        <v>31</v>
      </c>
    </row>
    <row r="59" spans="1:2" ht="15.75" customHeight="1" x14ac:dyDescent="0.2">
      <c r="A59" s="2" t="s">
        <v>21</v>
      </c>
      <c r="B59" s="9" t="s">
        <v>31</v>
      </c>
    </row>
    <row r="60" spans="1:2" ht="15.75" customHeight="1" x14ac:dyDescent="0.2">
      <c r="A60" s="2" t="s">
        <v>23</v>
      </c>
      <c r="B60" s="9" t="s">
        <v>31</v>
      </c>
    </row>
    <row r="61" spans="1:2" ht="15.75" customHeight="1" x14ac:dyDescent="0.2">
      <c r="A61" s="2" t="s">
        <v>23</v>
      </c>
      <c r="B61" s="9" t="s">
        <v>31</v>
      </c>
    </row>
    <row r="62" spans="1:2" ht="15.75" customHeight="1" x14ac:dyDescent="0.2">
      <c r="A62" s="2" t="s">
        <v>23</v>
      </c>
      <c r="B62" s="9" t="s">
        <v>31</v>
      </c>
    </row>
    <row r="63" spans="1:2" ht="15.75" customHeight="1" x14ac:dyDescent="0.2">
      <c r="A63" s="2" t="s">
        <v>23</v>
      </c>
      <c r="B63" s="9" t="s">
        <v>31</v>
      </c>
    </row>
    <row r="64" spans="1:2" ht="15.75" customHeight="1" x14ac:dyDescent="0.2">
      <c r="A64" s="2" t="s">
        <v>23</v>
      </c>
      <c r="B64" s="9" t="s">
        <v>31</v>
      </c>
    </row>
    <row r="65" spans="1:2" ht="15.75" customHeight="1" x14ac:dyDescent="0.2">
      <c r="A65" s="2" t="s">
        <v>23</v>
      </c>
      <c r="B65" s="9" t="s">
        <v>31</v>
      </c>
    </row>
    <row r="66" spans="1:2" ht="15.75" customHeight="1" x14ac:dyDescent="0.2">
      <c r="A66" s="2" t="s">
        <v>23</v>
      </c>
      <c r="B66" s="9" t="s">
        <v>31</v>
      </c>
    </row>
    <row r="67" spans="1:2" ht="15.75" customHeight="1" x14ac:dyDescent="0.2">
      <c r="A67" s="2" t="s">
        <v>23</v>
      </c>
      <c r="B67" s="9" t="s">
        <v>31</v>
      </c>
    </row>
    <row r="68" spans="1:2" ht="15.75" customHeight="1" x14ac:dyDescent="0.2">
      <c r="A68" s="2" t="s">
        <v>23</v>
      </c>
      <c r="B68" s="9" t="s">
        <v>31</v>
      </c>
    </row>
    <row r="69" spans="1:2" ht="15.75" customHeight="1" x14ac:dyDescent="0.2">
      <c r="A69" s="2" t="s">
        <v>38</v>
      </c>
      <c r="B69" s="9" t="s">
        <v>31</v>
      </c>
    </row>
    <row r="70" spans="1:2" ht="15.75" customHeight="1" x14ac:dyDescent="0.2">
      <c r="A70" s="2" t="s">
        <v>24</v>
      </c>
      <c r="B70" s="9" t="s">
        <v>31</v>
      </c>
    </row>
    <row r="71" spans="1:2" ht="15.75" customHeight="1" x14ac:dyDescent="0.2">
      <c r="A71" s="2" t="s">
        <v>24</v>
      </c>
      <c r="B71" s="9" t="s">
        <v>31</v>
      </c>
    </row>
    <row r="72" spans="1:2" ht="15.75" customHeight="1" x14ac:dyDescent="0.2">
      <c r="A72" s="2" t="s">
        <v>24</v>
      </c>
      <c r="B72" s="9" t="s">
        <v>31</v>
      </c>
    </row>
    <row r="73" spans="1:2" ht="15.75" customHeight="1" x14ac:dyDescent="0.2">
      <c r="A73" s="2" t="s">
        <v>24</v>
      </c>
      <c r="B73" s="9" t="s">
        <v>31</v>
      </c>
    </row>
    <row r="74" spans="1:2" ht="15.75" customHeight="1" x14ac:dyDescent="0.2">
      <c r="A74" s="2" t="s">
        <v>24</v>
      </c>
      <c r="B74" s="9" t="s">
        <v>31</v>
      </c>
    </row>
    <row r="75" spans="1:2" ht="15.75" customHeight="1" x14ac:dyDescent="0.2">
      <c r="A75" s="2" t="s">
        <v>24</v>
      </c>
      <c r="B75" s="9" t="s">
        <v>31</v>
      </c>
    </row>
    <row r="76" spans="1:2" ht="15.75" customHeight="1" x14ac:dyDescent="0.2">
      <c r="A76" s="2" t="s">
        <v>24</v>
      </c>
      <c r="B76" s="9" t="s">
        <v>31</v>
      </c>
    </row>
    <row r="77" spans="1:2" ht="15.75" customHeight="1" x14ac:dyDescent="0.2">
      <c r="A77" s="2" t="s">
        <v>24</v>
      </c>
      <c r="B77" s="9" t="s">
        <v>31</v>
      </c>
    </row>
    <row r="78" spans="1:2" ht="15.75" customHeight="1" x14ac:dyDescent="0.2">
      <c r="A78" s="2" t="s">
        <v>24</v>
      </c>
      <c r="B78" s="9" t="s">
        <v>31</v>
      </c>
    </row>
    <row r="79" spans="1:2" ht="15.75" customHeight="1" x14ac:dyDescent="0.2">
      <c r="A79" s="2" t="s">
        <v>24</v>
      </c>
      <c r="B79" s="9" t="s">
        <v>31</v>
      </c>
    </row>
    <row r="80" spans="1:2" ht="15.75" customHeight="1" x14ac:dyDescent="0.2">
      <c r="A80" s="2" t="s">
        <v>24</v>
      </c>
      <c r="B80" s="9" t="s">
        <v>31</v>
      </c>
    </row>
    <row r="81" spans="1:2" ht="15.75" customHeight="1" x14ac:dyDescent="0.2">
      <c r="A81" s="2" t="s">
        <v>24</v>
      </c>
      <c r="B81" s="9" t="s">
        <v>31</v>
      </c>
    </row>
    <row r="82" spans="1:2" ht="15.75" customHeight="1" x14ac:dyDescent="0.2">
      <c r="A82" s="2" t="s">
        <v>24</v>
      </c>
      <c r="B82" s="9" t="s">
        <v>31</v>
      </c>
    </row>
    <row r="83" spans="1:2" ht="15.75" customHeight="1" x14ac:dyDescent="0.2">
      <c r="A83" s="2" t="s">
        <v>24</v>
      </c>
      <c r="B83" s="9" t="s">
        <v>31</v>
      </c>
    </row>
    <row r="84" spans="1:2" ht="15.75" customHeight="1" x14ac:dyDescent="0.2">
      <c r="A84" s="2" t="s">
        <v>24</v>
      </c>
      <c r="B84" s="9" t="s">
        <v>31</v>
      </c>
    </row>
    <row r="85" spans="1:2" ht="15.75" customHeight="1" x14ac:dyDescent="0.2">
      <c r="A85" s="2" t="s">
        <v>24</v>
      </c>
      <c r="B85" s="9" t="s">
        <v>31</v>
      </c>
    </row>
    <row r="86" spans="1:2" ht="15.75" customHeight="1" x14ac:dyDescent="0.2">
      <c r="A86" s="2" t="s">
        <v>24</v>
      </c>
      <c r="B86" s="9" t="s">
        <v>31</v>
      </c>
    </row>
    <row r="87" spans="1:2" ht="15.75" customHeight="1" x14ac:dyDescent="0.2">
      <c r="A87" s="2" t="s">
        <v>24</v>
      </c>
      <c r="B87" s="9" t="s">
        <v>31</v>
      </c>
    </row>
    <row r="88" spans="1:2" ht="15.75" customHeight="1" x14ac:dyDescent="0.2">
      <c r="A88" s="2" t="s">
        <v>14</v>
      </c>
      <c r="B88" s="9" t="s">
        <v>31</v>
      </c>
    </row>
    <row r="89" spans="1:2" ht="15.75" customHeight="1" x14ac:dyDescent="0.2">
      <c r="A89" s="2" t="s">
        <v>14</v>
      </c>
      <c r="B89" s="9" t="s">
        <v>31</v>
      </c>
    </row>
    <row r="90" spans="1:2" ht="15.75" customHeight="1" x14ac:dyDescent="0.2">
      <c r="A90" s="2" t="s">
        <v>14</v>
      </c>
      <c r="B90" s="9" t="s">
        <v>31</v>
      </c>
    </row>
    <row r="91" spans="1:2" ht="15.75" customHeight="1" x14ac:dyDescent="0.2">
      <c r="A91" s="2" t="s">
        <v>14</v>
      </c>
      <c r="B91" s="9" t="s">
        <v>31</v>
      </c>
    </row>
    <row r="92" spans="1:2" ht="15.75" customHeight="1" x14ac:dyDescent="0.2">
      <c r="A92" s="2" t="s">
        <v>14</v>
      </c>
      <c r="B92" s="9" t="s">
        <v>31</v>
      </c>
    </row>
    <row r="93" spans="1:2" ht="15.75" customHeight="1" x14ac:dyDescent="0.2">
      <c r="A93" s="2" t="s">
        <v>14</v>
      </c>
      <c r="B93" s="9" t="s">
        <v>31</v>
      </c>
    </row>
    <row r="94" spans="1:2" ht="15.75" customHeight="1" x14ac:dyDescent="0.2">
      <c r="A94" s="2" t="s">
        <v>14</v>
      </c>
      <c r="B94" s="9" t="s">
        <v>31</v>
      </c>
    </row>
    <row r="95" spans="1:2" ht="15.75" customHeight="1" x14ac:dyDescent="0.2">
      <c r="A95" s="2" t="s">
        <v>14</v>
      </c>
      <c r="B95" s="9" t="s">
        <v>31</v>
      </c>
    </row>
    <row r="96" spans="1:2" ht="15.75" customHeight="1" x14ac:dyDescent="0.2">
      <c r="A96" s="2" t="s">
        <v>14</v>
      </c>
      <c r="B96" s="9" t="s">
        <v>31</v>
      </c>
    </row>
    <row r="97" spans="1:2" ht="15.75" customHeight="1" x14ac:dyDescent="0.2">
      <c r="A97" s="2" t="s">
        <v>14</v>
      </c>
      <c r="B97" s="9" t="s">
        <v>31</v>
      </c>
    </row>
    <row r="98" spans="1:2" ht="15.75" customHeight="1" x14ac:dyDescent="0.2">
      <c r="A98" s="2" t="s">
        <v>14</v>
      </c>
      <c r="B98" s="9" t="s">
        <v>31</v>
      </c>
    </row>
    <row r="99" spans="1:2" ht="15.75" customHeight="1" x14ac:dyDescent="0.2">
      <c r="A99" s="2" t="s">
        <v>14</v>
      </c>
      <c r="B99" s="9" t="s">
        <v>31</v>
      </c>
    </row>
    <row r="100" spans="1:2" ht="15.75" customHeight="1" x14ac:dyDescent="0.2">
      <c r="A100" s="2" t="s">
        <v>14</v>
      </c>
      <c r="B100" s="9" t="s">
        <v>31</v>
      </c>
    </row>
    <row r="101" spans="1:2" ht="15.75" customHeight="1" x14ac:dyDescent="0.2">
      <c r="A101" s="2" t="s">
        <v>14</v>
      </c>
      <c r="B101" s="9" t="s">
        <v>31</v>
      </c>
    </row>
    <row r="102" spans="1:2" ht="15.75" customHeight="1" x14ac:dyDescent="0.2">
      <c r="A102" s="2" t="s">
        <v>14</v>
      </c>
      <c r="B102" s="9" t="s">
        <v>31</v>
      </c>
    </row>
    <row r="103" spans="1:2" ht="15.75" customHeight="1" x14ac:dyDescent="0.2">
      <c r="A103" s="2" t="s">
        <v>14</v>
      </c>
      <c r="B103" s="9" t="s">
        <v>31</v>
      </c>
    </row>
    <row r="104" spans="1:2" ht="15.75" customHeight="1" x14ac:dyDescent="0.2">
      <c r="A104" s="2" t="s">
        <v>14</v>
      </c>
      <c r="B104" s="9" t="s">
        <v>31</v>
      </c>
    </row>
    <row r="105" spans="1:2" ht="15.75" customHeight="1" x14ac:dyDescent="0.2">
      <c r="A105" s="2" t="s">
        <v>14</v>
      </c>
      <c r="B105" s="9" t="s">
        <v>31</v>
      </c>
    </row>
    <row r="106" spans="1:2" ht="15.75" customHeight="1" x14ac:dyDescent="0.2">
      <c r="A106" s="2" t="s">
        <v>14</v>
      </c>
      <c r="B106" s="9" t="s">
        <v>31</v>
      </c>
    </row>
    <row r="107" spans="1:2" ht="15.75" customHeight="1" x14ac:dyDescent="0.2">
      <c r="A107" s="2" t="s">
        <v>14</v>
      </c>
      <c r="B107" s="9" t="s">
        <v>31</v>
      </c>
    </row>
    <row r="108" spans="1:2" ht="15.75" customHeight="1" x14ac:dyDescent="0.2">
      <c r="A108" s="2" t="s">
        <v>14</v>
      </c>
      <c r="B108" s="9" t="s">
        <v>31</v>
      </c>
    </row>
    <row r="109" spans="1:2" ht="15.75" customHeight="1" x14ac:dyDescent="0.2">
      <c r="A109" s="2" t="s">
        <v>14</v>
      </c>
      <c r="B109" s="9" t="s">
        <v>31</v>
      </c>
    </row>
    <row r="110" spans="1:2" ht="15.75" customHeight="1" x14ac:dyDescent="0.2">
      <c r="A110" s="2" t="s">
        <v>14</v>
      </c>
      <c r="B110" s="9" t="s">
        <v>31</v>
      </c>
    </row>
    <row r="111" spans="1:2" ht="15.75" customHeight="1" x14ac:dyDescent="0.2">
      <c r="A111" s="2" t="s">
        <v>14</v>
      </c>
      <c r="B111" s="9" t="s">
        <v>31</v>
      </c>
    </row>
    <row r="112" spans="1:2" ht="15.75" customHeight="1" x14ac:dyDescent="0.2">
      <c r="A112" s="2" t="s">
        <v>14</v>
      </c>
      <c r="B112" s="9" t="s">
        <v>31</v>
      </c>
    </row>
    <row r="113" spans="1:2" ht="15.75" customHeight="1" x14ac:dyDescent="0.2">
      <c r="A113" s="2" t="s">
        <v>14</v>
      </c>
      <c r="B113" s="9" t="s">
        <v>31</v>
      </c>
    </row>
    <row r="114" spans="1:2" ht="15.75" customHeight="1" x14ac:dyDescent="0.2">
      <c r="A114" s="2" t="s">
        <v>14</v>
      </c>
      <c r="B114" s="9" t="s">
        <v>31</v>
      </c>
    </row>
    <row r="115" spans="1:2" ht="15.75" customHeight="1" x14ac:dyDescent="0.2">
      <c r="A115" s="2" t="s">
        <v>14</v>
      </c>
      <c r="B115" s="9" t="s">
        <v>31</v>
      </c>
    </row>
    <row r="116" spans="1:2" ht="15.75" customHeight="1" x14ac:dyDescent="0.2">
      <c r="A116" s="2" t="s">
        <v>14</v>
      </c>
      <c r="B116" s="9" t="s">
        <v>31</v>
      </c>
    </row>
    <row r="117" spans="1:2" ht="15.75" customHeight="1" x14ac:dyDescent="0.2">
      <c r="A117" s="2" t="s">
        <v>14</v>
      </c>
      <c r="B117" s="9" t="s">
        <v>31</v>
      </c>
    </row>
    <row r="118" spans="1:2" ht="15.75" customHeight="1" x14ac:dyDescent="0.2">
      <c r="A118" s="2" t="s">
        <v>14</v>
      </c>
      <c r="B118" s="9" t="s">
        <v>31</v>
      </c>
    </row>
    <row r="119" spans="1:2" ht="15.75" customHeight="1" x14ac:dyDescent="0.2">
      <c r="A119" s="2" t="s">
        <v>17</v>
      </c>
      <c r="B119" s="9" t="s">
        <v>31</v>
      </c>
    </row>
    <row r="120" spans="1:2" ht="15.75" customHeight="1" x14ac:dyDescent="0.2">
      <c r="A120" s="2" t="s">
        <v>17</v>
      </c>
      <c r="B120" s="9" t="s">
        <v>31</v>
      </c>
    </row>
    <row r="121" spans="1:2" ht="15.75" customHeight="1" x14ac:dyDescent="0.2">
      <c r="A121" s="2" t="s">
        <v>17</v>
      </c>
      <c r="B121" s="9" t="s">
        <v>31</v>
      </c>
    </row>
    <row r="122" spans="1:2" ht="15.75" customHeight="1" x14ac:dyDescent="0.2">
      <c r="A122" s="2" t="s">
        <v>17</v>
      </c>
      <c r="B122" s="9" t="s">
        <v>31</v>
      </c>
    </row>
    <row r="123" spans="1:2" ht="15.75" customHeight="1" x14ac:dyDescent="0.2">
      <c r="A123" s="2" t="s">
        <v>17</v>
      </c>
      <c r="B123" s="9" t="s">
        <v>31</v>
      </c>
    </row>
    <row r="124" spans="1:2" ht="15.75" customHeight="1" x14ac:dyDescent="0.2">
      <c r="A124" s="2" t="s">
        <v>17</v>
      </c>
      <c r="B124" s="9" t="s">
        <v>31</v>
      </c>
    </row>
    <row r="125" spans="1:2" ht="15.75" customHeight="1" x14ac:dyDescent="0.2">
      <c r="A125" s="2" t="s">
        <v>17</v>
      </c>
      <c r="B125" s="9" t="s">
        <v>31</v>
      </c>
    </row>
    <row r="126" spans="1:2" ht="15.75" customHeight="1" x14ac:dyDescent="0.2">
      <c r="A126" s="2" t="s">
        <v>17</v>
      </c>
      <c r="B126" s="9" t="s">
        <v>31</v>
      </c>
    </row>
    <row r="127" spans="1:2" ht="15.75" customHeight="1" x14ac:dyDescent="0.2">
      <c r="A127" s="2" t="s">
        <v>17</v>
      </c>
      <c r="B127" s="9" t="s">
        <v>31</v>
      </c>
    </row>
    <row r="128" spans="1:2" ht="15.75" customHeight="1" x14ac:dyDescent="0.2">
      <c r="A128" s="2" t="s">
        <v>17</v>
      </c>
      <c r="B128" s="9" t="s">
        <v>31</v>
      </c>
    </row>
    <row r="129" spans="1:2" ht="15.75" customHeight="1" x14ac:dyDescent="0.2">
      <c r="A129" s="2" t="s">
        <v>17</v>
      </c>
      <c r="B129" s="9" t="s">
        <v>31</v>
      </c>
    </row>
    <row r="130" spans="1:2" ht="15.75" customHeight="1" x14ac:dyDescent="0.2">
      <c r="A130" s="2" t="s">
        <v>17</v>
      </c>
      <c r="B130" s="9" t="s">
        <v>31</v>
      </c>
    </row>
    <row r="131" spans="1:2" ht="15.75" customHeight="1" x14ac:dyDescent="0.2">
      <c r="A131" s="2" t="s">
        <v>17</v>
      </c>
      <c r="B131" s="9" t="s">
        <v>31</v>
      </c>
    </row>
    <row r="132" spans="1:2" ht="15.75" customHeight="1" x14ac:dyDescent="0.2">
      <c r="A132" s="2" t="s">
        <v>17</v>
      </c>
      <c r="B132" s="9" t="s">
        <v>31</v>
      </c>
    </row>
    <row r="133" spans="1:2" ht="15.75" customHeight="1" x14ac:dyDescent="0.2">
      <c r="A133" s="2" t="s">
        <v>17</v>
      </c>
      <c r="B133" s="9" t="s">
        <v>31</v>
      </c>
    </row>
    <row r="134" spans="1:2" ht="15.75" customHeight="1" x14ac:dyDescent="0.2">
      <c r="A134" s="2" t="s">
        <v>17</v>
      </c>
      <c r="B134" s="9" t="s">
        <v>31</v>
      </c>
    </row>
    <row r="135" spans="1:2" ht="15.75" customHeight="1" x14ac:dyDescent="0.2">
      <c r="A135" s="5" t="s">
        <v>33</v>
      </c>
      <c r="B135" s="10" t="s">
        <v>42</v>
      </c>
    </row>
    <row r="136" spans="1:2" ht="15.75" customHeight="1" x14ac:dyDescent="0.2">
      <c r="A136" s="5" t="s">
        <v>33</v>
      </c>
      <c r="B136" s="10" t="s">
        <v>42</v>
      </c>
    </row>
    <row r="137" spans="1:2" ht="15.75" customHeight="1" x14ac:dyDescent="0.2">
      <c r="A137" s="5" t="s">
        <v>33</v>
      </c>
      <c r="B137" s="10" t="s">
        <v>42</v>
      </c>
    </row>
    <row r="138" spans="1:2" ht="15.75" customHeight="1" x14ac:dyDescent="0.2">
      <c r="A138" s="5" t="s">
        <v>33</v>
      </c>
      <c r="B138" s="10" t="s">
        <v>42</v>
      </c>
    </row>
    <row r="139" spans="1:2" ht="15.75" customHeight="1" x14ac:dyDescent="0.2">
      <c r="A139" s="5" t="s">
        <v>33</v>
      </c>
      <c r="B139" s="10" t="s">
        <v>42</v>
      </c>
    </row>
    <row r="140" spans="1:2" ht="15.75" customHeight="1" x14ac:dyDescent="0.2">
      <c r="A140" s="5" t="s">
        <v>43</v>
      </c>
      <c r="B140" s="10" t="s">
        <v>42</v>
      </c>
    </row>
    <row r="141" spans="1:2" ht="15.75" customHeight="1" x14ac:dyDescent="0.2">
      <c r="A141" s="5" t="s">
        <v>43</v>
      </c>
      <c r="B141" s="10" t="s">
        <v>42</v>
      </c>
    </row>
    <row r="142" spans="1:2" ht="15.75" customHeight="1" x14ac:dyDescent="0.2">
      <c r="A142" s="5" t="s">
        <v>29</v>
      </c>
      <c r="B142" s="10" t="s">
        <v>42</v>
      </c>
    </row>
    <row r="143" spans="1:2" ht="15.75" customHeight="1" x14ac:dyDescent="0.2">
      <c r="A143" s="5" t="s">
        <v>29</v>
      </c>
      <c r="B143" s="10" t="s">
        <v>42</v>
      </c>
    </row>
    <row r="144" spans="1:2" ht="15.75" customHeight="1" x14ac:dyDescent="0.2">
      <c r="A144" s="5" t="s">
        <v>40</v>
      </c>
      <c r="B144" s="10" t="s">
        <v>42</v>
      </c>
    </row>
    <row r="145" spans="1:2" ht="15.75" customHeight="1" x14ac:dyDescent="0.2">
      <c r="A145" s="5" t="s">
        <v>39</v>
      </c>
      <c r="B145" s="10" t="s">
        <v>42</v>
      </c>
    </row>
    <row r="146" spans="1:2" ht="15.75" customHeight="1" x14ac:dyDescent="0.2">
      <c r="A146" s="5" t="s">
        <v>35</v>
      </c>
      <c r="B146" s="10" t="s">
        <v>42</v>
      </c>
    </row>
    <row r="147" spans="1:2" ht="15.75" customHeight="1" x14ac:dyDescent="0.2">
      <c r="A147" s="5" t="s">
        <v>16</v>
      </c>
      <c r="B147" s="10" t="s">
        <v>42</v>
      </c>
    </row>
    <row r="148" spans="1:2" ht="15.75" customHeight="1" x14ac:dyDescent="0.2">
      <c r="A148" s="5" t="s">
        <v>16</v>
      </c>
      <c r="B148" s="10" t="s">
        <v>42</v>
      </c>
    </row>
    <row r="149" spans="1:2" ht="15.75" customHeight="1" x14ac:dyDescent="0.2">
      <c r="A149" s="5" t="s">
        <v>16</v>
      </c>
      <c r="B149" s="10" t="s">
        <v>42</v>
      </c>
    </row>
    <row r="150" spans="1:2" ht="15.75" customHeight="1" x14ac:dyDescent="0.2">
      <c r="A150" s="5" t="s">
        <v>16</v>
      </c>
      <c r="B150" s="10" t="s">
        <v>42</v>
      </c>
    </row>
    <row r="151" spans="1:2" ht="15.75" customHeight="1" x14ac:dyDescent="0.2">
      <c r="A151" s="5" t="s">
        <v>16</v>
      </c>
      <c r="B151" s="10" t="s">
        <v>42</v>
      </c>
    </row>
    <row r="152" spans="1:2" ht="15.75" customHeight="1" x14ac:dyDescent="0.2">
      <c r="A152" s="5" t="s">
        <v>16</v>
      </c>
      <c r="B152" s="10" t="s">
        <v>42</v>
      </c>
    </row>
    <row r="153" spans="1:2" ht="15.75" customHeight="1" x14ac:dyDescent="0.2">
      <c r="A153" s="5" t="s">
        <v>16</v>
      </c>
      <c r="B153" s="10" t="s">
        <v>42</v>
      </c>
    </row>
    <row r="154" spans="1:2" ht="15.75" customHeight="1" x14ac:dyDescent="0.2">
      <c r="A154" s="5" t="s">
        <v>16</v>
      </c>
      <c r="B154" s="10" t="s">
        <v>42</v>
      </c>
    </row>
    <row r="155" spans="1:2" ht="15.75" customHeight="1" x14ac:dyDescent="0.2">
      <c r="A155" s="5" t="s">
        <v>16</v>
      </c>
      <c r="B155" s="10" t="s">
        <v>42</v>
      </c>
    </row>
    <row r="156" spans="1:2" ht="15.75" customHeight="1" x14ac:dyDescent="0.2">
      <c r="A156" s="5" t="s">
        <v>16</v>
      </c>
      <c r="B156" s="10" t="s">
        <v>42</v>
      </c>
    </row>
    <row r="157" spans="1:2" ht="15.75" customHeight="1" x14ac:dyDescent="0.2">
      <c r="A157" s="5" t="s">
        <v>16</v>
      </c>
      <c r="B157" s="10" t="s">
        <v>42</v>
      </c>
    </row>
    <row r="158" spans="1:2" ht="15.75" customHeight="1" x14ac:dyDescent="0.2">
      <c r="A158" s="5" t="s">
        <v>16</v>
      </c>
      <c r="B158" s="10" t="s">
        <v>42</v>
      </c>
    </row>
    <row r="159" spans="1:2" ht="15.75" customHeight="1" x14ac:dyDescent="0.2">
      <c r="A159" s="5" t="s">
        <v>16</v>
      </c>
      <c r="B159" s="10" t="s">
        <v>42</v>
      </c>
    </row>
    <row r="160" spans="1:2" ht="15.75" customHeight="1" x14ac:dyDescent="0.2">
      <c r="A160" s="5" t="s">
        <v>16</v>
      </c>
      <c r="B160" s="10" t="s">
        <v>42</v>
      </c>
    </row>
    <row r="161" spans="1:2" ht="15.75" customHeight="1" x14ac:dyDescent="0.2">
      <c r="A161" s="5" t="s">
        <v>16</v>
      </c>
      <c r="B161" s="10" t="s">
        <v>42</v>
      </c>
    </row>
    <row r="162" spans="1:2" ht="15.75" customHeight="1" x14ac:dyDescent="0.2">
      <c r="A162" s="5" t="s">
        <v>16</v>
      </c>
      <c r="B162" s="10" t="s">
        <v>42</v>
      </c>
    </row>
    <row r="163" spans="1:2" ht="15.75" customHeight="1" x14ac:dyDescent="0.2">
      <c r="A163" s="5" t="s">
        <v>16</v>
      </c>
      <c r="B163" s="10" t="s">
        <v>42</v>
      </c>
    </row>
    <row r="164" spans="1:2" ht="15.75" customHeight="1" x14ac:dyDescent="0.2">
      <c r="A164" s="5" t="s">
        <v>16</v>
      </c>
      <c r="B164" s="10" t="s">
        <v>42</v>
      </c>
    </row>
    <row r="165" spans="1:2" ht="15.75" customHeight="1" x14ac:dyDescent="0.2">
      <c r="A165" s="5" t="s">
        <v>16</v>
      </c>
      <c r="B165" s="10" t="s">
        <v>42</v>
      </c>
    </row>
    <row r="166" spans="1:2" ht="15.75" customHeight="1" x14ac:dyDescent="0.2"/>
    <row r="167" spans="1:2" ht="15.75" customHeight="1" x14ac:dyDescent="0.2"/>
    <row r="168" spans="1:2" ht="15.75" customHeight="1" x14ac:dyDescent="0.2"/>
    <row r="169" spans="1:2" ht="15.75" customHeight="1" x14ac:dyDescent="0.2"/>
    <row r="170" spans="1:2" ht="15.75" customHeight="1" x14ac:dyDescent="0.2"/>
    <row r="171" spans="1:2" ht="15.75" customHeight="1" x14ac:dyDescent="0.2"/>
    <row r="172" spans="1:2" ht="15.75" customHeight="1" x14ac:dyDescent="0.2"/>
    <row r="173" spans="1:2" ht="15.75" customHeight="1" x14ac:dyDescent="0.2"/>
    <row r="174" spans="1:2" ht="15.75" customHeight="1" x14ac:dyDescent="0.2"/>
    <row r="175" spans="1:2" ht="15.75" customHeight="1" x14ac:dyDescent="0.2"/>
    <row r="176" spans="1:2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autoFilter ref="A1:B165" xr:uid="{00000000-0009-0000-0000-000001000000}"/>
  <customSheetViews>
    <customSheetView guid="{A4FA0CF9-8CBC-42B6-84BB-2A742EAD5B15}" filter="1" showAutoFilter="1">
      <pageMargins left="0.7" right="0.7" top="0.75" bottom="0.75" header="0.3" footer="0.3"/>
      <autoFilter ref="A1:A165" xr:uid="{00000000-0000-0000-0000-000000000000}"/>
    </customSheetView>
  </customSheetView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>
    <outlinePr summaryBelow="0" summaryRight="0"/>
  </sheetPr>
  <dimension ref="A1:E1000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42.5703125" customWidth="1"/>
    <col min="2" max="2" width="34.28515625" customWidth="1"/>
    <col min="3" max="6" width="14.42578125" customWidth="1"/>
  </cols>
  <sheetData>
    <row r="1" spans="1:5" ht="15.75" customHeight="1" x14ac:dyDescent="0.2">
      <c r="A1" s="11" t="s">
        <v>48</v>
      </c>
    </row>
    <row r="2" spans="1:5" ht="15.75" customHeight="1" x14ac:dyDescent="0.2">
      <c r="A2" s="1" t="str">
        <f ca="1">IFERROR(__xludf.DUMMYFUNCTION("UNIQUE('Trả lời biểu mẫu'!C2:C160)"),"Đại học KHTN TP.HCM")</f>
        <v>Đại học KHTN TP.HCM</v>
      </c>
    </row>
    <row r="3" spans="1:5" ht="15.75" customHeight="1" x14ac:dyDescent="0.2">
      <c r="A3" s="1" t="str">
        <f ca="1">IFERROR(__xludf.DUMMYFUNCTION("""COMPUTED_VALUE"""),"Đại học Kinh tế TP.HCM")</f>
        <v>Đại học Kinh tế TP.HCM</v>
      </c>
    </row>
    <row r="4" spans="1:5" ht="15.75" customHeight="1" x14ac:dyDescent="0.2">
      <c r="A4" s="1" t="str">
        <f ca="1">IFERROR(__xludf.DUMMYFUNCTION("""COMPUTED_VALUE"""),"Đại học Sư phạm Kỹ Thuật TP.HCM")</f>
        <v>Đại học Sư phạm Kỹ Thuật TP.HCM</v>
      </c>
    </row>
    <row r="5" spans="1:5" ht="15.75" customHeight="1" x14ac:dyDescent="0.2">
      <c r="A5" s="1" t="str">
        <f ca="1">IFERROR(__xludf.DUMMYFUNCTION("""COMPUTED_VALUE"""),"Đại học Tôn Đức Thắng")</f>
        <v>Đại học Tôn Đức Thắng</v>
      </c>
    </row>
    <row r="6" spans="1:5" ht="15.75" customHeight="1" x14ac:dyDescent="0.2">
      <c r="A6" s="1" t="str">
        <f ca="1">IFERROR(__xludf.DUMMYFUNCTION("""COMPUTED_VALUE"""),"Đại học Giao Thông Vận Tải TP.HCM")</f>
        <v>Đại học Giao Thông Vận Tải TP.HCM</v>
      </c>
    </row>
    <row r="7" spans="1:5" ht="15.75" customHeight="1" x14ac:dyDescent="0.2">
      <c r="A7" s="1" t="str">
        <f ca="1">IFERROR(__xludf.DUMMYFUNCTION("""COMPUTED_VALUE"""),"Đại học KH XHNV TP.HCM")</f>
        <v>Đại học KH XHNV TP.HCM</v>
      </c>
    </row>
    <row r="8" spans="1:5" ht="15.75" customHeight="1" x14ac:dyDescent="0.2">
      <c r="A8" s="1" t="str">
        <f ca="1">IFERROR(__xludf.DUMMYFUNCTION("""COMPUTED_VALUE"""),"Đại học Công nghệ TP.HCM")</f>
        <v>Đại học Công nghệ TP.HCM</v>
      </c>
      <c r="D8" s="12"/>
      <c r="E8" s="12"/>
    </row>
    <row r="9" spans="1:5" ht="15.75" customHeight="1" x14ac:dyDescent="0.2">
      <c r="A9" s="1" t="str">
        <f ca="1">IFERROR(__xludf.DUMMYFUNCTION("""COMPUTED_VALUE"""),"Đại học Quốc tế Hồng Bàng")</f>
        <v>Đại học Quốc tế Hồng Bàng</v>
      </c>
      <c r="D9" s="13"/>
      <c r="E9" s="13"/>
    </row>
    <row r="10" spans="1:5" ht="15.75" customHeight="1" x14ac:dyDescent="0.2">
      <c r="A10" s="1" t="str">
        <f ca="1">IFERROR(__xludf.DUMMYFUNCTION("""COMPUTED_VALUE"""),"Đại học CNTT TP.HCM")</f>
        <v>Đại học CNTT TP.HCM</v>
      </c>
      <c r="D10" s="13"/>
      <c r="E10" s="13"/>
    </row>
    <row r="11" spans="1:5" ht="15.75" customHeight="1" x14ac:dyDescent="0.2">
      <c r="A11" s="1" t="str">
        <f ca="1">IFERROR(__xludf.DUMMYFUNCTION("""COMPUTED_VALUE"""),"Đại học Bách Khoa TP.HCM")</f>
        <v>Đại học Bách Khoa TP.HCM</v>
      </c>
      <c r="D11" s="13"/>
      <c r="E11" s="13"/>
    </row>
    <row r="12" spans="1:5" ht="15.75" customHeight="1" x14ac:dyDescent="0.2">
      <c r="A12" s="1" t="str">
        <f ca="1">IFERROR(__xludf.DUMMYFUNCTION("""COMPUTED_VALUE"""),"Đại học Nông Lâm TPHCM")</f>
        <v>Đại học Nông Lâm TPHCM</v>
      </c>
    </row>
    <row r="13" spans="1:5" ht="15.75" customHeight="1" x14ac:dyDescent="0.2">
      <c r="A13" s="1" t="str">
        <f ca="1">IFERROR(__xludf.DUMMYFUNCTION("""COMPUTED_VALUE"""),"Đại học Sài Gòn")</f>
        <v>Đại học Sài Gòn</v>
      </c>
    </row>
    <row r="14" spans="1:5" ht="15.75" customHeight="1" x14ac:dyDescent="0.2">
      <c r="A14" s="1" t="str">
        <f ca="1">IFERROR(__xludf.DUMMYFUNCTION("""COMPUTED_VALUE"""),"Đại học Nguyễn Tất Thành ")</f>
        <v xml:space="preserve">Đại học Nguyễn Tất Thành </v>
      </c>
    </row>
    <row r="15" spans="1:5" ht="15.75" customHeight="1" x14ac:dyDescent="0.2">
      <c r="A15" s="1" t="str">
        <f ca="1">IFERROR(__xludf.DUMMYFUNCTION("""COMPUTED_VALUE"""),"Đại học Tài Chính - Marketing")</f>
        <v>Đại học Tài Chính - Marketing</v>
      </c>
    </row>
    <row r="16" spans="1:5" ht="15.75" customHeight="1" x14ac:dyDescent="0.2">
      <c r="A16" s="1" t="str">
        <f ca="1">IFERROR(__xludf.DUMMYFUNCTION("""COMPUTED_VALUE"""),"Đại học Văn Lang")</f>
        <v>Đại học Văn Lang</v>
      </c>
    </row>
    <row r="17" spans="1:1" ht="15.75" customHeight="1" x14ac:dyDescent="0.2">
      <c r="A17" s="1" t="str">
        <f ca="1">IFERROR(__xludf.DUMMYFUNCTION("""COMPUTED_VALUE"""),"Đại học Quốc tế")</f>
        <v>Đại học Quốc tế</v>
      </c>
    </row>
    <row r="18" spans="1:1" ht="15.75" customHeight="1" x14ac:dyDescent="0.2">
      <c r="A18" s="1" t="str">
        <f ca="1">IFERROR(__xludf.DUMMYFUNCTION("""COMPUTED_VALUE"""),"Đại học Kinh tế - Luật")</f>
        <v>Đại học Kinh tế - Luật</v>
      </c>
    </row>
    <row r="19" spans="1:1" ht="15.75" customHeight="1" x14ac:dyDescent="0.2">
      <c r="A19" s="1" t="str">
        <f ca="1">IFERROR(__xludf.DUMMYFUNCTION("""COMPUTED_VALUE"""),"Đại học Luật TP. HCM")</f>
        <v>Đại học Luật TP. HCM</v>
      </c>
    </row>
    <row r="20" spans="1:1" ht="15.75" customHeight="1" x14ac:dyDescent="0.2">
      <c r="A20" s="1" t="str">
        <f ca="1">IFERROR(__xludf.DUMMYFUNCTION("""COMPUTED_VALUE"""),"Cao đẳng kinh tế kỹ thuật TP.HCM")</f>
        <v>Cao đẳng kinh tế kỹ thuật TP.HCM</v>
      </c>
    </row>
    <row r="21" spans="1:1" ht="15.75" customHeight="1" x14ac:dyDescent="0.2">
      <c r="A21" s="1" t="str">
        <f ca="1">IFERROR(__xludf.DUMMYFUNCTION("""COMPUTED_VALUE"""),"Đại học Y Dược")</f>
        <v>Đại học Y Dược</v>
      </c>
    </row>
    <row r="22" spans="1:1" ht="15.75" customHeight="1" x14ac:dyDescent="0.2">
      <c r="A22" s="1" t="str">
        <f ca="1">IFERROR(__xludf.DUMMYFUNCTION("""COMPUTED_VALUE"""),"Đại học Sư phạm TP.HCM")</f>
        <v>Đại học Sư phạm TP.HCM</v>
      </c>
    </row>
    <row r="23" spans="1:1" ht="15.75" customHeight="1" x14ac:dyDescent="0.2">
      <c r="A23" s="1" t="str">
        <f ca="1">IFERROR(__xludf.DUMMYFUNCTION("""COMPUTED_VALUE"""),"Cao đẳng bách khoa nam sài gòn")</f>
        <v>Cao đẳng bách khoa nam sài gòn</v>
      </c>
    </row>
    <row r="24" spans="1:1" ht="15.75" customHeight="1" x14ac:dyDescent="0.2">
      <c r="A24" s="1" t="str">
        <f ca="1">IFERROR(__xludf.DUMMYFUNCTION("""COMPUTED_VALUE"""),"Đại học Ngoại thương ")</f>
        <v xml:space="preserve">Đại học Ngoại thương </v>
      </c>
    </row>
    <row r="25" spans="1:1" ht="15.75" customHeight="1" x14ac:dyDescent="0.2">
      <c r="A25" s="1" t="str">
        <f ca="1">IFERROR(__xludf.DUMMYFUNCTION("""COMPUTED_VALUE"""),"Đại học Ngân Hàng TP.HCM")</f>
        <v>Đại học Ngân Hàng TP.HCM</v>
      </c>
    </row>
    <row r="26" spans="1:1" ht="15.75" customHeight="1" x14ac:dyDescent="0.2">
      <c r="A26" s="1" t="str">
        <f ca="1">IFERROR(__xludf.DUMMYFUNCTION("""COMPUTED_VALUE"""),"Đai học Văn Lang")</f>
        <v>Đai học Văn Lang</v>
      </c>
    </row>
    <row r="27" spans="1:1" ht="15.75" customHeight="1" x14ac:dyDescent="0.2">
      <c r="A27" s="1" t="str">
        <f ca="1">IFERROR(__xludf.DUMMYFUNCTION("""COMPUTED_VALUE"""),"Đại học Kinh tế Tài chính TPHCM")</f>
        <v>Đại học Kinh tế Tài chính TPHCM</v>
      </c>
    </row>
    <row r="28" spans="1:1" ht="15.75" customHeight="1" x14ac:dyDescent="0.2">
      <c r="A28" s="1" t="str">
        <f ca="1">IFERROR(__xludf.DUMMYFUNCTION("""COMPUTED_VALUE"""),"Đại học Kiến Trúc TP.HCM")</f>
        <v>Đại học Kiến Trúc TP.HCM</v>
      </c>
    </row>
    <row r="29" spans="1:1" ht="15.75" customHeight="1" x14ac:dyDescent="0.2">
      <c r="A29" s="1" t="str">
        <f ca="1">IFERROR(__xludf.DUMMYFUNCTION("""COMPUTED_VALUE"""),"Đại học Hoa Sen ")</f>
        <v xml:space="preserve">Đại học Hoa Sen </v>
      </c>
    </row>
    <row r="30" spans="1:1" ht="15.75" customHeight="1" x14ac:dyDescent="0.2">
      <c r="A30" s="1" t="str">
        <f ca="1">IFERROR(__xludf.DUMMYFUNCTION("""COMPUTED_VALUE"""),"Cao đẳng Công nghệ Thủ Đức")</f>
        <v>Cao đẳng Công nghệ Thủ Đức</v>
      </c>
    </row>
    <row r="31" spans="1:1" ht="15.75" customHeight="1" x14ac:dyDescent="0.2">
      <c r="A31" s="1"/>
    </row>
    <row r="32" spans="1:1" ht="15.75" customHeight="1" x14ac:dyDescent="0.2"/>
    <row r="33" ht="15.75" customHeight="1" x14ac:dyDescent="0.2"/>
    <row r="34" ht="15.75" customHeight="1" x14ac:dyDescent="0.2"/>
    <row r="35" ht="15.75" customHeight="1" x14ac:dyDescent="0.2"/>
    <row r="36" ht="15.75" customHeight="1" x14ac:dyDescent="0.2"/>
    <row r="37" ht="15.75" customHeight="1" x14ac:dyDescent="0.2"/>
    <row r="38" ht="15.75" customHeight="1" x14ac:dyDescent="0.2"/>
    <row r="39" ht="15.75" customHeight="1" x14ac:dyDescent="0.2"/>
    <row r="40" ht="15.75" customHeight="1" x14ac:dyDescent="0.2"/>
    <row r="41" ht="15.75" customHeight="1" x14ac:dyDescent="0.2"/>
    <row r="42" ht="15.75" customHeight="1" x14ac:dyDescent="0.2"/>
    <row r="43" ht="15.75" customHeight="1" x14ac:dyDescent="0.2"/>
    <row r="44" ht="15.75" customHeight="1" x14ac:dyDescent="0.2"/>
    <row r="45" ht="15.75" customHeight="1" x14ac:dyDescent="0.2"/>
    <row r="46" ht="15.75" customHeight="1" x14ac:dyDescent="0.2"/>
    <row r="47" ht="15.75" customHeight="1" x14ac:dyDescent="0.2"/>
    <row r="48" ht="15.75" customHeight="1" x14ac:dyDescent="0.2"/>
    <row r="49" ht="15.75" customHeight="1" x14ac:dyDescent="0.2"/>
    <row r="50" ht="15.75" customHeight="1" x14ac:dyDescent="0.2"/>
    <row r="51" ht="15.75" customHeight="1" x14ac:dyDescent="0.2"/>
    <row r="52" ht="15.75" customHeight="1" x14ac:dyDescent="0.2"/>
    <row r="53" ht="15.75" customHeight="1" x14ac:dyDescent="0.2"/>
    <row r="54" ht="15.75" customHeight="1" x14ac:dyDescent="0.2"/>
    <row r="55" ht="15.75" customHeight="1" x14ac:dyDescent="0.2"/>
    <row r="56" ht="15.75" customHeight="1" x14ac:dyDescent="0.2"/>
    <row r="57" ht="15.75" customHeight="1" x14ac:dyDescent="0.2"/>
    <row r="58" ht="15.75" customHeight="1" x14ac:dyDescent="0.2"/>
    <row r="59" ht="15.75" customHeight="1" x14ac:dyDescent="0.2"/>
    <row r="60" ht="15.75" customHeight="1" x14ac:dyDescent="0.2"/>
    <row r="61" ht="15.75" customHeight="1" x14ac:dyDescent="0.2"/>
    <row r="62" ht="15.75" customHeight="1" x14ac:dyDescent="0.2"/>
    <row r="63" ht="15.75" customHeight="1" x14ac:dyDescent="0.2"/>
    <row r="64" ht="15.75" customHeight="1" x14ac:dyDescent="0.2"/>
    <row r="65" ht="15.75" customHeight="1" x14ac:dyDescent="0.2"/>
    <row r="66" ht="15.75" customHeight="1" x14ac:dyDescent="0.2"/>
    <row r="67" ht="15.75" customHeight="1" x14ac:dyDescent="0.2"/>
    <row r="68" ht="15.75" customHeight="1" x14ac:dyDescent="0.2"/>
    <row r="69" ht="15.75" customHeight="1" x14ac:dyDescent="0.2"/>
    <row r="70" ht="15.75" customHeight="1" x14ac:dyDescent="0.2"/>
    <row r="71" ht="15.75" customHeight="1" x14ac:dyDescent="0.2"/>
    <row r="72" ht="15.75" customHeight="1" x14ac:dyDescent="0.2"/>
    <row r="73" ht="15.75" customHeight="1" x14ac:dyDescent="0.2"/>
    <row r="74" ht="15.75" customHeight="1" x14ac:dyDescent="0.2"/>
    <row r="75" ht="15.75" customHeight="1" x14ac:dyDescent="0.2"/>
    <row r="76" ht="15.75" customHeight="1" x14ac:dyDescent="0.2"/>
    <row r="77" ht="15.75" customHeight="1" x14ac:dyDescent="0.2"/>
    <row r="78" ht="15.75" customHeight="1" x14ac:dyDescent="0.2"/>
    <row r="79" ht="15.75" customHeight="1" x14ac:dyDescent="0.2"/>
    <row r="80" ht="15.75" customHeight="1" x14ac:dyDescent="0.2"/>
    <row r="81" ht="15.75" customHeight="1" x14ac:dyDescent="0.2"/>
    <row r="82" ht="15.75" customHeight="1" x14ac:dyDescent="0.2"/>
    <row r="83" ht="15.75" customHeight="1" x14ac:dyDescent="0.2"/>
    <row r="84" ht="15.75" customHeight="1" x14ac:dyDescent="0.2"/>
    <row r="85" ht="15.75" customHeight="1" x14ac:dyDescent="0.2"/>
    <row r="86" ht="15.75" customHeight="1" x14ac:dyDescent="0.2"/>
    <row r="87" ht="15.75" customHeight="1" x14ac:dyDescent="0.2"/>
    <row r="88" ht="15.75" customHeight="1" x14ac:dyDescent="0.2"/>
    <row r="89" ht="15.75" customHeight="1" x14ac:dyDescent="0.2"/>
    <row r="90" ht="15.75" customHeight="1" x14ac:dyDescent="0.2"/>
    <row r="91" ht="15.75" customHeight="1" x14ac:dyDescent="0.2"/>
    <row r="92" ht="15.75" customHeight="1" x14ac:dyDescent="0.2"/>
    <row r="93" ht="15.75" customHeight="1" x14ac:dyDescent="0.2"/>
    <row r="94" ht="15.75" customHeight="1" x14ac:dyDescent="0.2"/>
    <row r="95" ht="15.75" customHeight="1" x14ac:dyDescent="0.2"/>
    <row r="96" ht="15.75" customHeight="1" x14ac:dyDescent="0.2"/>
    <row r="97" ht="15.75" customHeight="1" x14ac:dyDescent="0.2"/>
    <row r="98" ht="15.75" customHeight="1" x14ac:dyDescent="0.2"/>
    <row r="99" ht="15.75" customHeight="1" x14ac:dyDescent="0.2"/>
    <row r="100" ht="15.75" customHeight="1" x14ac:dyDescent="0.2"/>
    <row r="101" ht="15.75" customHeight="1" x14ac:dyDescent="0.2"/>
    <row r="102" ht="15.75" customHeight="1" x14ac:dyDescent="0.2"/>
    <row r="103" ht="15.75" customHeight="1" x14ac:dyDescent="0.2"/>
    <row r="104" ht="15.75" customHeight="1" x14ac:dyDescent="0.2"/>
    <row r="105" ht="15.75" customHeight="1" x14ac:dyDescent="0.2"/>
    <row r="106" ht="15.75" customHeight="1" x14ac:dyDescent="0.2"/>
    <row r="107" ht="15.75" customHeight="1" x14ac:dyDescent="0.2"/>
    <row r="108" ht="15.75" customHeight="1" x14ac:dyDescent="0.2"/>
    <row r="109" ht="15.75" customHeight="1" x14ac:dyDescent="0.2"/>
    <row r="110" ht="15.75" customHeight="1" x14ac:dyDescent="0.2"/>
    <row r="111" ht="15.75" customHeight="1" x14ac:dyDescent="0.2"/>
    <row r="112" ht="15.75" customHeight="1" x14ac:dyDescent="0.2"/>
    <row r="113" ht="15.75" customHeight="1" x14ac:dyDescent="0.2"/>
    <row r="114" ht="15.75" customHeight="1" x14ac:dyDescent="0.2"/>
    <row r="115" ht="15.75" customHeight="1" x14ac:dyDescent="0.2"/>
    <row r="116" ht="15.75" customHeight="1" x14ac:dyDescent="0.2"/>
    <row r="117" ht="15.75" customHeight="1" x14ac:dyDescent="0.2"/>
    <row r="118" ht="15.75" customHeight="1" x14ac:dyDescent="0.2"/>
    <row r="119" ht="15.75" customHeight="1" x14ac:dyDescent="0.2"/>
    <row r="120" ht="15.75" customHeight="1" x14ac:dyDescent="0.2"/>
    <row r="121" ht="15.75" customHeight="1" x14ac:dyDescent="0.2"/>
    <row r="122" ht="15.75" customHeight="1" x14ac:dyDescent="0.2"/>
    <row r="123" ht="15.75" customHeight="1" x14ac:dyDescent="0.2"/>
    <row r="124" ht="15.75" customHeight="1" x14ac:dyDescent="0.2"/>
    <row r="125" ht="15.75" customHeight="1" x14ac:dyDescent="0.2"/>
    <row r="126" ht="15.75" customHeight="1" x14ac:dyDescent="0.2"/>
    <row r="127" ht="15.75" customHeight="1" x14ac:dyDescent="0.2"/>
    <row r="128" ht="15.75" customHeight="1" x14ac:dyDescent="0.2"/>
    <row r="129" ht="15.75" customHeight="1" x14ac:dyDescent="0.2"/>
    <row r="130" ht="15.75" customHeight="1" x14ac:dyDescent="0.2"/>
    <row r="131" ht="15.75" customHeight="1" x14ac:dyDescent="0.2"/>
    <row r="132" ht="15.75" customHeight="1" x14ac:dyDescent="0.2"/>
    <row r="133" ht="15.75" customHeight="1" x14ac:dyDescent="0.2"/>
    <row r="134" ht="15.75" customHeight="1" x14ac:dyDescent="0.2"/>
    <row r="135" ht="15.75" customHeight="1" x14ac:dyDescent="0.2"/>
    <row r="136" ht="15.75" customHeight="1" x14ac:dyDescent="0.2"/>
    <row r="137" ht="15.75" customHeight="1" x14ac:dyDescent="0.2"/>
    <row r="138" ht="15.75" customHeight="1" x14ac:dyDescent="0.2"/>
    <row r="139" ht="15.75" customHeight="1" x14ac:dyDescent="0.2"/>
    <row r="140" ht="15.75" customHeight="1" x14ac:dyDescent="0.2"/>
    <row r="141" ht="15.75" customHeight="1" x14ac:dyDescent="0.2"/>
    <row r="142" ht="15.75" customHeight="1" x14ac:dyDescent="0.2"/>
    <row r="143" ht="15.75" customHeight="1" x14ac:dyDescent="0.2"/>
    <row r="144" ht="15.75" customHeight="1" x14ac:dyDescent="0.2"/>
    <row r="145" ht="15.75" customHeight="1" x14ac:dyDescent="0.2"/>
    <row r="146" ht="15.75" customHeight="1" x14ac:dyDescent="0.2"/>
    <row r="147" ht="15.75" customHeight="1" x14ac:dyDescent="0.2"/>
    <row r="148" ht="15.75" customHeight="1" x14ac:dyDescent="0.2"/>
    <row r="149" ht="15.75" customHeight="1" x14ac:dyDescent="0.2"/>
    <row r="150" ht="15.75" customHeight="1" x14ac:dyDescent="0.2"/>
    <row r="151" ht="15.75" customHeight="1" x14ac:dyDescent="0.2"/>
    <row r="152" ht="15.75" customHeight="1" x14ac:dyDescent="0.2"/>
    <row r="153" ht="15.75" customHeight="1" x14ac:dyDescent="0.2"/>
    <row r="154" ht="15.75" customHeight="1" x14ac:dyDescent="0.2"/>
    <row r="155" ht="15.75" customHeight="1" x14ac:dyDescent="0.2"/>
    <row r="156" ht="15.75" customHeight="1" x14ac:dyDescent="0.2"/>
    <row r="157" ht="15.75" customHeight="1" x14ac:dyDescent="0.2"/>
    <row r="158" ht="15.75" customHeight="1" x14ac:dyDescent="0.2"/>
    <row r="159" ht="15.75" customHeight="1" x14ac:dyDescent="0.2"/>
    <row r="160" ht="15.75" customHeight="1" x14ac:dyDescent="0.2"/>
    <row r="161" ht="15.75" customHeight="1" x14ac:dyDescent="0.2"/>
    <row r="162" ht="15.75" customHeight="1" x14ac:dyDescent="0.2"/>
    <row r="163" ht="15.75" customHeight="1" x14ac:dyDescent="0.2"/>
    <row r="164" ht="15.75" customHeight="1" x14ac:dyDescent="0.2"/>
    <row r="165" ht="15.75" customHeight="1" x14ac:dyDescent="0.2"/>
    <row r="166" ht="15.75" customHeight="1" x14ac:dyDescent="0.2"/>
    <row r="167" ht="15.75" customHeight="1" x14ac:dyDescent="0.2"/>
    <row r="168" ht="15.75" customHeight="1" x14ac:dyDescent="0.2"/>
    <row r="169" ht="15.75" customHeight="1" x14ac:dyDescent="0.2"/>
    <row r="170" ht="15.75" customHeight="1" x14ac:dyDescent="0.2"/>
    <row r="171" ht="15.75" customHeight="1" x14ac:dyDescent="0.2"/>
    <row r="172" ht="15.75" customHeight="1" x14ac:dyDescent="0.2"/>
    <row r="173" ht="15.75" customHeight="1" x14ac:dyDescent="0.2"/>
    <row r="174" ht="15.75" customHeight="1" x14ac:dyDescent="0.2"/>
    <row r="175" ht="15.75" customHeight="1" x14ac:dyDescent="0.2"/>
    <row r="176" ht="15.75" customHeight="1" x14ac:dyDescent="0.2"/>
    <row r="177" ht="15.75" customHeight="1" x14ac:dyDescent="0.2"/>
    <row r="178" ht="15.75" customHeight="1" x14ac:dyDescent="0.2"/>
    <row r="179" ht="15.75" customHeight="1" x14ac:dyDescent="0.2"/>
    <row r="180" ht="15.75" customHeight="1" x14ac:dyDescent="0.2"/>
    <row r="181" ht="15.75" customHeight="1" x14ac:dyDescent="0.2"/>
    <row r="182" ht="15.75" customHeight="1" x14ac:dyDescent="0.2"/>
    <row r="183" ht="15.75" customHeight="1" x14ac:dyDescent="0.2"/>
    <row r="184" ht="15.75" customHeight="1" x14ac:dyDescent="0.2"/>
    <row r="185" ht="15.75" customHeight="1" x14ac:dyDescent="0.2"/>
    <row r="186" ht="15.75" customHeight="1" x14ac:dyDescent="0.2"/>
    <row r="187" ht="15.75" customHeight="1" x14ac:dyDescent="0.2"/>
    <row r="188" ht="15.75" customHeight="1" x14ac:dyDescent="0.2"/>
    <row r="189" ht="15.75" customHeight="1" x14ac:dyDescent="0.2"/>
    <row r="190" ht="15.75" customHeight="1" x14ac:dyDescent="0.2"/>
    <row r="191" ht="15.75" customHeight="1" x14ac:dyDescent="0.2"/>
    <row r="192" ht="15.75" customHeight="1" x14ac:dyDescent="0.2"/>
    <row r="193" ht="15.75" customHeight="1" x14ac:dyDescent="0.2"/>
    <row r="194" ht="15.75" customHeight="1" x14ac:dyDescent="0.2"/>
    <row r="195" ht="15.75" customHeight="1" x14ac:dyDescent="0.2"/>
    <row r="196" ht="15.75" customHeight="1" x14ac:dyDescent="0.2"/>
    <row r="197" ht="15.75" customHeight="1" x14ac:dyDescent="0.2"/>
    <row r="198" ht="15.75" customHeight="1" x14ac:dyDescent="0.2"/>
    <row r="199" ht="15.75" customHeight="1" x14ac:dyDescent="0.2"/>
    <row r="200" ht="15.75" customHeight="1" x14ac:dyDescent="0.2"/>
    <row r="201" ht="15.75" customHeight="1" x14ac:dyDescent="0.2"/>
    <row r="202" ht="15.75" customHeight="1" x14ac:dyDescent="0.2"/>
    <row r="203" ht="15.75" customHeight="1" x14ac:dyDescent="0.2"/>
    <row r="204" ht="15.75" customHeight="1" x14ac:dyDescent="0.2"/>
    <row r="205" ht="15.75" customHeight="1" x14ac:dyDescent="0.2"/>
    <row r="206" ht="15.75" customHeight="1" x14ac:dyDescent="0.2"/>
    <row r="207" ht="15.75" customHeight="1" x14ac:dyDescent="0.2"/>
    <row r="208" ht="15.75" customHeight="1" x14ac:dyDescent="0.2"/>
    <row r="209" ht="15.75" customHeight="1" x14ac:dyDescent="0.2"/>
    <row r="210" ht="15.75" customHeight="1" x14ac:dyDescent="0.2"/>
    <row r="211" ht="15.75" customHeight="1" x14ac:dyDescent="0.2"/>
    <row r="212" ht="15.75" customHeight="1" x14ac:dyDescent="0.2"/>
    <row r="213" ht="15.75" customHeight="1" x14ac:dyDescent="0.2"/>
    <row r="214" ht="15.75" customHeight="1" x14ac:dyDescent="0.2"/>
    <row r="215" ht="15.75" customHeight="1" x14ac:dyDescent="0.2"/>
    <row r="216" ht="15.75" customHeight="1" x14ac:dyDescent="0.2"/>
    <row r="217" ht="15.75" customHeight="1" x14ac:dyDescent="0.2"/>
    <row r="218" ht="15.75" customHeight="1" x14ac:dyDescent="0.2"/>
    <row r="219" ht="15.75" customHeight="1" x14ac:dyDescent="0.2"/>
    <row r="220" ht="15.75" customHeight="1" x14ac:dyDescent="0.2"/>
    <row r="221" ht="15.75" customHeight="1" x14ac:dyDescent="0.2"/>
    <row r="222" ht="15.75" customHeight="1" x14ac:dyDescent="0.2"/>
    <row r="223" ht="15.75" customHeight="1" x14ac:dyDescent="0.2"/>
    <row r="224" ht="15.75" customHeight="1" x14ac:dyDescent="0.2"/>
    <row r="225" ht="15.75" customHeight="1" x14ac:dyDescent="0.2"/>
    <row r="226" ht="15.75" customHeight="1" x14ac:dyDescent="0.2"/>
    <row r="227" ht="15.75" customHeight="1" x14ac:dyDescent="0.2"/>
    <row r="228" ht="15.75" customHeight="1" x14ac:dyDescent="0.2"/>
    <row r="229" ht="15.75" customHeight="1" x14ac:dyDescent="0.2"/>
    <row r="230" ht="15.75" customHeight="1" x14ac:dyDescent="0.2"/>
    <row r="231" ht="15.75" customHeight="1" x14ac:dyDescent="0.2"/>
    <row r="232" ht="15.75" customHeight="1" x14ac:dyDescent="0.2"/>
    <row r="233" ht="15.75" customHeight="1" x14ac:dyDescent="0.2"/>
    <row r="234" ht="15.75" customHeight="1" x14ac:dyDescent="0.2"/>
    <row r="235" ht="15.75" customHeight="1" x14ac:dyDescent="0.2"/>
    <row r="236" ht="15.75" customHeight="1" x14ac:dyDescent="0.2"/>
    <row r="237" ht="15.75" customHeight="1" x14ac:dyDescent="0.2"/>
    <row r="238" ht="15.75" customHeight="1" x14ac:dyDescent="0.2"/>
    <row r="239" ht="15.75" customHeight="1" x14ac:dyDescent="0.2"/>
    <row r="240" ht="15.75" customHeight="1" x14ac:dyDescent="0.2"/>
    <row r="241" ht="15.75" customHeight="1" x14ac:dyDescent="0.2"/>
    <row r="242" ht="15.75" customHeight="1" x14ac:dyDescent="0.2"/>
    <row r="243" ht="15.75" customHeight="1" x14ac:dyDescent="0.2"/>
    <row r="244" ht="15.75" customHeight="1" x14ac:dyDescent="0.2"/>
    <row r="245" ht="15.75" customHeight="1" x14ac:dyDescent="0.2"/>
    <row r="246" ht="15.75" customHeight="1" x14ac:dyDescent="0.2"/>
    <row r="247" ht="15.75" customHeight="1" x14ac:dyDescent="0.2"/>
    <row r="248" ht="15.75" customHeight="1" x14ac:dyDescent="0.2"/>
    <row r="249" ht="15.75" customHeight="1" x14ac:dyDescent="0.2"/>
    <row r="250" ht="15.75" customHeight="1" x14ac:dyDescent="0.2"/>
    <row r="251" ht="15.75" customHeight="1" x14ac:dyDescent="0.2"/>
    <row r="252" ht="15.75" customHeight="1" x14ac:dyDescent="0.2"/>
    <row r="253" ht="15.75" customHeight="1" x14ac:dyDescent="0.2"/>
    <row r="254" ht="15.75" customHeight="1" x14ac:dyDescent="0.2"/>
    <row r="255" ht="15.75" customHeight="1" x14ac:dyDescent="0.2"/>
    <row r="256" ht="15.75" customHeight="1" x14ac:dyDescent="0.2"/>
    <row r="257" ht="15.75" customHeight="1" x14ac:dyDescent="0.2"/>
    <row r="258" ht="15.75" customHeight="1" x14ac:dyDescent="0.2"/>
    <row r="259" ht="15.75" customHeight="1" x14ac:dyDescent="0.2"/>
    <row r="260" ht="15.75" customHeight="1" x14ac:dyDescent="0.2"/>
    <row r="261" ht="15.75" customHeight="1" x14ac:dyDescent="0.2"/>
    <row r="262" ht="15.75" customHeight="1" x14ac:dyDescent="0.2"/>
    <row r="263" ht="15.75" customHeight="1" x14ac:dyDescent="0.2"/>
    <row r="264" ht="15.75" customHeight="1" x14ac:dyDescent="0.2"/>
    <row r="265" ht="15.75" customHeight="1" x14ac:dyDescent="0.2"/>
    <row r="266" ht="15.75" customHeight="1" x14ac:dyDescent="0.2"/>
    <row r="267" ht="15.75" customHeight="1" x14ac:dyDescent="0.2"/>
    <row r="268" ht="15.75" customHeight="1" x14ac:dyDescent="0.2"/>
    <row r="269" ht="15.75" customHeight="1" x14ac:dyDescent="0.2"/>
    <row r="270" ht="15.75" customHeight="1" x14ac:dyDescent="0.2"/>
    <row r="271" ht="15.75" customHeight="1" x14ac:dyDescent="0.2"/>
    <row r="272" ht="15.75" customHeight="1" x14ac:dyDescent="0.2"/>
    <row r="273" ht="15.75" customHeight="1" x14ac:dyDescent="0.2"/>
    <row r="274" ht="15.75" customHeight="1" x14ac:dyDescent="0.2"/>
    <row r="275" ht="15.75" customHeight="1" x14ac:dyDescent="0.2"/>
    <row r="276" ht="15.75" customHeight="1" x14ac:dyDescent="0.2"/>
    <row r="277" ht="15.75" customHeight="1" x14ac:dyDescent="0.2"/>
    <row r="278" ht="15.75" customHeight="1" x14ac:dyDescent="0.2"/>
    <row r="279" ht="15.75" customHeight="1" x14ac:dyDescent="0.2"/>
    <row r="280" ht="15.75" customHeight="1" x14ac:dyDescent="0.2"/>
    <row r="281" ht="15.75" customHeight="1" x14ac:dyDescent="0.2"/>
    <row r="282" ht="15.75" customHeight="1" x14ac:dyDescent="0.2"/>
    <row r="283" ht="15.75" customHeight="1" x14ac:dyDescent="0.2"/>
    <row r="284" ht="15.75" customHeight="1" x14ac:dyDescent="0.2"/>
    <row r="285" ht="15.75" customHeight="1" x14ac:dyDescent="0.2"/>
    <row r="286" ht="15.75" customHeight="1" x14ac:dyDescent="0.2"/>
    <row r="287" ht="15.75" customHeight="1" x14ac:dyDescent="0.2"/>
    <row r="288" ht="15.75" customHeight="1" x14ac:dyDescent="0.2"/>
    <row r="289" ht="15.75" customHeight="1" x14ac:dyDescent="0.2"/>
    <row r="290" ht="15.75" customHeight="1" x14ac:dyDescent="0.2"/>
    <row r="291" ht="15.75" customHeight="1" x14ac:dyDescent="0.2"/>
    <row r="292" ht="15.75" customHeight="1" x14ac:dyDescent="0.2"/>
    <row r="293" ht="15.75" customHeight="1" x14ac:dyDescent="0.2"/>
    <row r="294" ht="15.75" customHeight="1" x14ac:dyDescent="0.2"/>
    <row r="295" ht="15.75" customHeight="1" x14ac:dyDescent="0.2"/>
    <row r="296" ht="15.75" customHeight="1" x14ac:dyDescent="0.2"/>
    <row r="297" ht="15.75" customHeight="1" x14ac:dyDescent="0.2"/>
    <row r="298" ht="15.75" customHeight="1" x14ac:dyDescent="0.2"/>
    <row r="299" ht="15.75" customHeight="1" x14ac:dyDescent="0.2"/>
    <row r="300" ht="15.75" customHeight="1" x14ac:dyDescent="0.2"/>
    <row r="301" ht="15.75" customHeight="1" x14ac:dyDescent="0.2"/>
    <row r="302" ht="15.75" customHeight="1" x14ac:dyDescent="0.2"/>
    <row r="303" ht="15.75" customHeight="1" x14ac:dyDescent="0.2"/>
    <row r="304" ht="15.75" customHeight="1" x14ac:dyDescent="0.2"/>
    <row r="305" ht="15.75" customHeight="1" x14ac:dyDescent="0.2"/>
    <row r="306" ht="15.75" customHeight="1" x14ac:dyDescent="0.2"/>
    <row r="307" ht="15.75" customHeight="1" x14ac:dyDescent="0.2"/>
    <row r="308" ht="15.75" customHeight="1" x14ac:dyDescent="0.2"/>
    <row r="309" ht="15.75" customHeight="1" x14ac:dyDescent="0.2"/>
    <row r="310" ht="15.75" customHeight="1" x14ac:dyDescent="0.2"/>
    <row r="311" ht="15.75" customHeight="1" x14ac:dyDescent="0.2"/>
    <row r="312" ht="15.75" customHeight="1" x14ac:dyDescent="0.2"/>
    <row r="313" ht="15.75" customHeight="1" x14ac:dyDescent="0.2"/>
    <row r="314" ht="15.75" customHeight="1" x14ac:dyDescent="0.2"/>
    <row r="315" ht="15.75" customHeight="1" x14ac:dyDescent="0.2"/>
    <row r="316" ht="15.75" customHeight="1" x14ac:dyDescent="0.2"/>
    <row r="317" ht="15.75" customHeight="1" x14ac:dyDescent="0.2"/>
    <row r="318" ht="15.75" customHeight="1" x14ac:dyDescent="0.2"/>
    <row r="319" ht="15.75" customHeight="1" x14ac:dyDescent="0.2"/>
    <row r="320" ht="15.75" customHeight="1" x14ac:dyDescent="0.2"/>
    <row r="321" ht="15.75" customHeight="1" x14ac:dyDescent="0.2"/>
    <row r="322" ht="15.75" customHeight="1" x14ac:dyDescent="0.2"/>
    <row r="323" ht="15.75" customHeight="1" x14ac:dyDescent="0.2"/>
    <row r="324" ht="15.75" customHeight="1" x14ac:dyDescent="0.2"/>
    <row r="325" ht="15.75" customHeight="1" x14ac:dyDescent="0.2"/>
    <row r="326" ht="15.75" customHeight="1" x14ac:dyDescent="0.2"/>
    <row r="327" ht="15.75" customHeight="1" x14ac:dyDescent="0.2"/>
    <row r="328" ht="15.75" customHeight="1" x14ac:dyDescent="0.2"/>
    <row r="329" ht="15.75" customHeight="1" x14ac:dyDescent="0.2"/>
    <row r="330" ht="15.75" customHeight="1" x14ac:dyDescent="0.2"/>
    <row r="331" ht="15.75" customHeight="1" x14ac:dyDescent="0.2"/>
    <row r="332" ht="15.75" customHeight="1" x14ac:dyDescent="0.2"/>
    <row r="333" ht="15.75" customHeight="1" x14ac:dyDescent="0.2"/>
    <row r="334" ht="15.75" customHeight="1" x14ac:dyDescent="0.2"/>
    <row r="335" ht="15.75" customHeight="1" x14ac:dyDescent="0.2"/>
    <row r="336" ht="15.75" customHeight="1" x14ac:dyDescent="0.2"/>
    <row r="337" ht="15.75" customHeight="1" x14ac:dyDescent="0.2"/>
    <row r="338" ht="15.75" customHeight="1" x14ac:dyDescent="0.2"/>
    <row r="339" ht="15.75" customHeight="1" x14ac:dyDescent="0.2"/>
    <row r="340" ht="15.75" customHeight="1" x14ac:dyDescent="0.2"/>
    <row r="341" ht="15.75" customHeight="1" x14ac:dyDescent="0.2"/>
    <row r="342" ht="15.75" customHeight="1" x14ac:dyDescent="0.2"/>
    <row r="343" ht="15.75" customHeight="1" x14ac:dyDescent="0.2"/>
    <row r="344" ht="15.75" customHeight="1" x14ac:dyDescent="0.2"/>
    <row r="345" ht="15.75" customHeight="1" x14ac:dyDescent="0.2"/>
    <row r="346" ht="15.75" customHeight="1" x14ac:dyDescent="0.2"/>
    <row r="347" ht="15.75" customHeight="1" x14ac:dyDescent="0.2"/>
    <row r="348" ht="15.75" customHeight="1" x14ac:dyDescent="0.2"/>
    <row r="349" ht="15.75" customHeight="1" x14ac:dyDescent="0.2"/>
    <row r="350" ht="15.75" customHeight="1" x14ac:dyDescent="0.2"/>
    <row r="351" ht="15.75" customHeight="1" x14ac:dyDescent="0.2"/>
    <row r="352" ht="15.75" customHeight="1" x14ac:dyDescent="0.2"/>
    <row r="353" ht="15.75" customHeight="1" x14ac:dyDescent="0.2"/>
    <row r="354" ht="15.75" customHeight="1" x14ac:dyDescent="0.2"/>
    <row r="355" ht="15.75" customHeight="1" x14ac:dyDescent="0.2"/>
    <row r="356" ht="15.75" customHeight="1" x14ac:dyDescent="0.2"/>
    <row r="357" ht="15.75" customHeight="1" x14ac:dyDescent="0.2"/>
    <row r="358" ht="15.75" customHeight="1" x14ac:dyDescent="0.2"/>
    <row r="359" ht="15.75" customHeight="1" x14ac:dyDescent="0.2"/>
    <row r="360" ht="15.75" customHeight="1" x14ac:dyDescent="0.2"/>
    <row r="361" ht="15.75" customHeight="1" x14ac:dyDescent="0.2"/>
    <row r="362" ht="15.75" customHeight="1" x14ac:dyDescent="0.2"/>
    <row r="363" ht="15.75" customHeight="1" x14ac:dyDescent="0.2"/>
    <row r="364" ht="15.75" customHeight="1" x14ac:dyDescent="0.2"/>
    <row r="365" ht="15.75" customHeight="1" x14ac:dyDescent="0.2"/>
    <row r="366" ht="15.75" customHeight="1" x14ac:dyDescent="0.2"/>
    <row r="367" ht="15.75" customHeight="1" x14ac:dyDescent="0.2"/>
    <row r="368" ht="15.75" customHeight="1" x14ac:dyDescent="0.2"/>
    <row r="369" ht="15.75" customHeight="1" x14ac:dyDescent="0.2"/>
    <row r="370" ht="15.75" customHeight="1" x14ac:dyDescent="0.2"/>
    <row r="371" ht="15.75" customHeight="1" x14ac:dyDescent="0.2"/>
    <row r="372" ht="15.75" customHeight="1" x14ac:dyDescent="0.2"/>
    <row r="373" ht="15.75" customHeight="1" x14ac:dyDescent="0.2"/>
    <row r="374" ht="15.75" customHeight="1" x14ac:dyDescent="0.2"/>
    <row r="375" ht="15.75" customHeight="1" x14ac:dyDescent="0.2"/>
    <row r="376" ht="15.75" customHeight="1" x14ac:dyDescent="0.2"/>
    <row r="377" ht="15.75" customHeight="1" x14ac:dyDescent="0.2"/>
    <row r="378" ht="15.75" customHeight="1" x14ac:dyDescent="0.2"/>
    <row r="379" ht="15.75" customHeight="1" x14ac:dyDescent="0.2"/>
    <row r="380" ht="15.75" customHeight="1" x14ac:dyDescent="0.2"/>
    <row r="381" ht="15.75" customHeight="1" x14ac:dyDescent="0.2"/>
    <row r="382" ht="15.75" customHeight="1" x14ac:dyDescent="0.2"/>
    <row r="383" ht="15.75" customHeight="1" x14ac:dyDescent="0.2"/>
    <row r="384" ht="15.75" customHeight="1" x14ac:dyDescent="0.2"/>
    <row r="385" ht="15.75" customHeight="1" x14ac:dyDescent="0.2"/>
    <row r="386" ht="15.75" customHeight="1" x14ac:dyDescent="0.2"/>
    <row r="387" ht="15.75" customHeight="1" x14ac:dyDescent="0.2"/>
    <row r="388" ht="15.75" customHeight="1" x14ac:dyDescent="0.2"/>
    <row r="389" ht="15.75" customHeight="1" x14ac:dyDescent="0.2"/>
    <row r="390" ht="15.75" customHeight="1" x14ac:dyDescent="0.2"/>
    <row r="391" ht="15.75" customHeight="1" x14ac:dyDescent="0.2"/>
    <row r="392" ht="15.75" customHeight="1" x14ac:dyDescent="0.2"/>
    <row r="393" ht="15.75" customHeight="1" x14ac:dyDescent="0.2"/>
    <row r="394" ht="15.75" customHeight="1" x14ac:dyDescent="0.2"/>
    <row r="395" ht="15.75" customHeight="1" x14ac:dyDescent="0.2"/>
    <row r="396" ht="15.75" customHeight="1" x14ac:dyDescent="0.2"/>
    <row r="397" ht="15.75" customHeight="1" x14ac:dyDescent="0.2"/>
    <row r="398" ht="15.75" customHeight="1" x14ac:dyDescent="0.2"/>
    <row r="399" ht="15.75" customHeight="1" x14ac:dyDescent="0.2"/>
    <row r="400" ht="15.75" customHeight="1" x14ac:dyDescent="0.2"/>
    <row r="401" ht="15.75" customHeight="1" x14ac:dyDescent="0.2"/>
    <row r="402" ht="15.75" customHeight="1" x14ac:dyDescent="0.2"/>
    <row r="403" ht="15.75" customHeight="1" x14ac:dyDescent="0.2"/>
    <row r="404" ht="15.75" customHeight="1" x14ac:dyDescent="0.2"/>
    <row r="405" ht="15.75" customHeight="1" x14ac:dyDescent="0.2"/>
    <row r="406" ht="15.75" customHeight="1" x14ac:dyDescent="0.2"/>
    <row r="407" ht="15.75" customHeight="1" x14ac:dyDescent="0.2"/>
    <row r="408" ht="15.75" customHeight="1" x14ac:dyDescent="0.2"/>
    <row r="409" ht="15.75" customHeight="1" x14ac:dyDescent="0.2"/>
    <row r="410" ht="15.75" customHeight="1" x14ac:dyDescent="0.2"/>
    <row r="411" ht="15.75" customHeight="1" x14ac:dyDescent="0.2"/>
    <row r="412" ht="15.75" customHeight="1" x14ac:dyDescent="0.2"/>
    <row r="413" ht="15.75" customHeight="1" x14ac:dyDescent="0.2"/>
    <row r="414" ht="15.75" customHeight="1" x14ac:dyDescent="0.2"/>
    <row r="415" ht="15.75" customHeight="1" x14ac:dyDescent="0.2"/>
    <row r="416" ht="15.75" customHeight="1" x14ac:dyDescent="0.2"/>
    <row r="417" ht="15.75" customHeight="1" x14ac:dyDescent="0.2"/>
    <row r="418" ht="15.75" customHeight="1" x14ac:dyDescent="0.2"/>
    <row r="419" ht="15.75" customHeight="1" x14ac:dyDescent="0.2"/>
    <row r="420" ht="15.75" customHeight="1" x14ac:dyDescent="0.2"/>
    <row r="421" ht="15.75" customHeight="1" x14ac:dyDescent="0.2"/>
    <row r="422" ht="15.75" customHeight="1" x14ac:dyDescent="0.2"/>
    <row r="423" ht="15.75" customHeight="1" x14ac:dyDescent="0.2"/>
    <row r="424" ht="15.75" customHeight="1" x14ac:dyDescent="0.2"/>
    <row r="425" ht="15.75" customHeight="1" x14ac:dyDescent="0.2"/>
    <row r="426" ht="15.75" customHeight="1" x14ac:dyDescent="0.2"/>
    <row r="427" ht="15.75" customHeight="1" x14ac:dyDescent="0.2"/>
    <row r="428" ht="15.75" customHeight="1" x14ac:dyDescent="0.2"/>
    <row r="429" ht="15.75" customHeight="1" x14ac:dyDescent="0.2"/>
    <row r="430" ht="15.75" customHeight="1" x14ac:dyDescent="0.2"/>
    <row r="431" ht="15.75" customHeight="1" x14ac:dyDescent="0.2"/>
    <row r="432" ht="15.75" customHeight="1" x14ac:dyDescent="0.2"/>
    <row r="433" ht="15.75" customHeight="1" x14ac:dyDescent="0.2"/>
    <row r="434" ht="15.75" customHeight="1" x14ac:dyDescent="0.2"/>
    <row r="435" ht="15.75" customHeight="1" x14ac:dyDescent="0.2"/>
    <row r="436" ht="15.75" customHeight="1" x14ac:dyDescent="0.2"/>
    <row r="437" ht="15.75" customHeight="1" x14ac:dyDescent="0.2"/>
    <row r="438" ht="15.75" customHeight="1" x14ac:dyDescent="0.2"/>
    <row r="439" ht="15.75" customHeight="1" x14ac:dyDescent="0.2"/>
    <row r="440" ht="15.75" customHeight="1" x14ac:dyDescent="0.2"/>
    <row r="441" ht="15.75" customHeight="1" x14ac:dyDescent="0.2"/>
    <row r="442" ht="15.75" customHeight="1" x14ac:dyDescent="0.2"/>
    <row r="443" ht="15.75" customHeight="1" x14ac:dyDescent="0.2"/>
    <row r="444" ht="15.75" customHeight="1" x14ac:dyDescent="0.2"/>
    <row r="445" ht="15.75" customHeight="1" x14ac:dyDescent="0.2"/>
    <row r="446" ht="15.75" customHeight="1" x14ac:dyDescent="0.2"/>
    <row r="447" ht="15.75" customHeight="1" x14ac:dyDescent="0.2"/>
    <row r="448" ht="15.75" customHeight="1" x14ac:dyDescent="0.2"/>
    <row r="449" ht="15.75" customHeight="1" x14ac:dyDescent="0.2"/>
    <row r="450" ht="15.75" customHeight="1" x14ac:dyDescent="0.2"/>
    <row r="451" ht="15.75" customHeight="1" x14ac:dyDescent="0.2"/>
    <row r="452" ht="15.75" customHeight="1" x14ac:dyDescent="0.2"/>
    <row r="453" ht="15.75" customHeight="1" x14ac:dyDescent="0.2"/>
    <row r="454" ht="15.75" customHeight="1" x14ac:dyDescent="0.2"/>
    <row r="455" ht="15.75" customHeight="1" x14ac:dyDescent="0.2"/>
    <row r="456" ht="15.75" customHeight="1" x14ac:dyDescent="0.2"/>
    <row r="457" ht="15.75" customHeight="1" x14ac:dyDescent="0.2"/>
    <row r="458" ht="15.75" customHeight="1" x14ac:dyDescent="0.2"/>
    <row r="459" ht="15.75" customHeight="1" x14ac:dyDescent="0.2"/>
    <row r="460" ht="15.75" customHeight="1" x14ac:dyDescent="0.2"/>
    <row r="461" ht="15.75" customHeight="1" x14ac:dyDescent="0.2"/>
    <row r="462" ht="15.75" customHeight="1" x14ac:dyDescent="0.2"/>
    <row r="463" ht="15.75" customHeight="1" x14ac:dyDescent="0.2"/>
    <row r="464" ht="15.75" customHeight="1" x14ac:dyDescent="0.2"/>
    <row r="465" ht="15.75" customHeight="1" x14ac:dyDescent="0.2"/>
    <row r="466" ht="15.75" customHeight="1" x14ac:dyDescent="0.2"/>
    <row r="467" ht="15.75" customHeight="1" x14ac:dyDescent="0.2"/>
    <row r="468" ht="15.75" customHeight="1" x14ac:dyDescent="0.2"/>
    <row r="469" ht="15.75" customHeight="1" x14ac:dyDescent="0.2"/>
    <row r="470" ht="15.75" customHeight="1" x14ac:dyDescent="0.2"/>
    <row r="471" ht="15.75" customHeight="1" x14ac:dyDescent="0.2"/>
    <row r="472" ht="15.75" customHeight="1" x14ac:dyDescent="0.2"/>
    <row r="473" ht="15.75" customHeight="1" x14ac:dyDescent="0.2"/>
    <row r="474" ht="15.75" customHeight="1" x14ac:dyDescent="0.2"/>
    <row r="475" ht="15.75" customHeight="1" x14ac:dyDescent="0.2"/>
    <row r="476" ht="15.75" customHeight="1" x14ac:dyDescent="0.2"/>
    <row r="477" ht="15.75" customHeight="1" x14ac:dyDescent="0.2"/>
    <row r="478" ht="15.75" customHeight="1" x14ac:dyDescent="0.2"/>
    <row r="479" ht="15.75" customHeight="1" x14ac:dyDescent="0.2"/>
    <row r="480" ht="15.75" customHeight="1" x14ac:dyDescent="0.2"/>
    <row r="481" ht="15.75" customHeight="1" x14ac:dyDescent="0.2"/>
    <row r="482" ht="15.75" customHeight="1" x14ac:dyDescent="0.2"/>
    <row r="483" ht="15.75" customHeight="1" x14ac:dyDescent="0.2"/>
    <row r="484" ht="15.75" customHeight="1" x14ac:dyDescent="0.2"/>
    <row r="485" ht="15.75" customHeight="1" x14ac:dyDescent="0.2"/>
    <row r="486" ht="15.75" customHeight="1" x14ac:dyDescent="0.2"/>
    <row r="487" ht="15.75" customHeight="1" x14ac:dyDescent="0.2"/>
    <row r="488" ht="15.75" customHeight="1" x14ac:dyDescent="0.2"/>
    <row r="489" ht="15.75" customHeight="1" x14ac:dyDescent="0.2"/>
    <row r="490" ht="15.75" customHeight="1" x14ac:dyDescent="0.2"/>
    <row r="491" ht="15.75" customHeight="1" x14ac:dyDescent="0.2"/>
    <row r="492" ht="15.75" customHeight="1" x14ac:dyDescent="0.2"/>
    <row r="493" ht="15.75" customHeight="1" x14ac:dyDescent="0.2"/>
    <row r="494" ht="15.75" customHeight="1" x14ac:dyDescent="0.2"/>
    <row r="495" ht="15.75" customHeight="1" x14ac:dyDescent="0.2"/>
    <row r="496" ht="15.75" customHeight="1" x14ac:dyDescent="0.2"/>
    <row r="497" ht="15.75" customHeight="1" x14ac:dyDescent="0.2"/>
    <row r="498" ht="15.75" customHeight="1" x14ac:dyDescent="0.2"/>
    <row r="499" ht="15.75" customHeight="1" x14ac:dyDescent="0.2"/>
    <row r="500" ht="15.75" customHeight="1" x14ac:dyDescent="0.2"/>
    <row r="501" ht="15.75" customHeight="1" x14ac:dyDescent="0.2"/>
    <row r="502" ht="15.75" customHeight="1" x14ac:dyDescent="0.2"/>
    <row r="503" ht="15.75" customHeight="1" x14ac:dyDescent="0.2"/>
    <row r="504" ht="15.75" customHeight="1" x14ac:dyDescent="0.2"/>
    <row r="505" ht="15.75" customHeight="1" x14ac:dyDescent="0.2"/>
    <row r="506" ht="15.75" customHeight="1" x14ac:dyDescent="0.2"/>
    <row r="507" ht="15.75" customHeight="1" x14ac:dyDescent="0.2"/>
    <row r="508" ht="15.75" customHeight="1" x14ac:dyDescent="0.2"/>
    <row r="509" ht="15.75" customHeight="1" x14ac:dyDescent="0.2"/>
    <row r="510" ht="15.75" customHeight="1" x14ac:dyDescent="0.2"/>
    <row r="511" ht="15.75" customHeight="1" x14ac:dyDescent="0.2"/>
    <row r="512" ht="15.75" customHeight="1" x14ac:dyDescent="0.2"/>
    <row r="513" ht="15.75" customHeight="1" x14ac:dyDescent="0.2"/>
    <row r="514" ht="15.75" customHeight="1" x14ac:dyDescent="0.2"/>
    <row r="515" ht="15.75" customHeight="1" x14ac:dyDescent="0.2"/>
    <row r="516" ht="15.75" customHeight="1" x14ac:dyDescent="0.2"/>
    <row r="517" ht="15.75" customHeight="1" x14ac:dyDescent="0.2"/>
    <row r="518" ht="15.75" customHeight="1" x14ac:dyDescent="0.2"/>
    <row r="519" ht="15.75" customHeight="1" x14ac:dyDescent="0.2"/>
    <row r="520" ht="15.75" customHeight="1" x14ac:dyDescent="0.2"/>
    <row r="521" ht="15.75" customHeight="1" x14ac:dyDescent="0.2"/>
    <row r="522" ht="15.75" customHeight="1" x14ac:dyDescent="0.2"/>
    <row r="523" ht="15.75" customHeight="1" x14ac:dyDescent="0.2"/>
    <row r="524" ht="15.75" customHeight="1" x14ac:dyDescent="0.2"/>
    <row r="525" ht="15.75" customHeight="1" x14ac:dyDescent="0.2"/>
    <row r="526" ht="15.75" customHeight="1" x14ac:dyDescent="0.2"/>
    <row r="527" ht="15.75" customHeight="1" x14ac:dyDescent="0.2"/>
    <row r="528" ht="15.75" customHeight="1" x14ac:dyDescent="0.2"/>
    <row r="529" ht="15.75" customHeight="1" x14ac:dyDescent="0.2"/>
    <row r="530" ht="15.75" customHeight="1" x14ac:dyDescent="0.2"/>
    <row r="531" ht="15.75" customHeight="1" x14ac:dyDescent="0.2"/>
    <row r="532" ht="15.75" customHeight="1" x14ac:dyDescent="0.2"/>
    <row r="533" ht="15.75" customHeight="1" x14ac:dyDescent="0.2"/>
    <row r="534" ht="15.75" customHeight="1" x14ac:dyDescent="0.2"/>
    <row r="535" ht="15.75" customHeight="1" x14ac:dyDescent="0.2"/>
    <row r="536" ht="15.75" customHeight="1" x14ac:dyDescent="0.2"/>
    <row r="537" ht="15.75" customHeight="1" x14ac:dyDescent="0.2"/>
    <row r="538" ht="15.75" customHeight="1" x14ac:dyDescent="0.2"/>
    <row r="539" ht="15.75" customHeight="1" x14ac:dyDescent="0.2"/>
    <row r="540" ht="15.75" customHeight="1" x14ac:dyDescent="0.2"/>
    <row r="541" ht="15.75" customHeight="1" x14ac:dyDescent="0.2"/>
    <row r="542" ht="15.75" customHeight="1" x14ac:dyDescent="0.2"/>
    <row r="543" ht="15.75" customHeight="1" x14ac:dyDescent="0.2"/>
    <row r="544" ht="15.75" customHeight="1" x14ac:dyDescent="0.2"/>
    <row r="545" ht="15.75" customHeight="1" x14ac:dyDescent="0.2"/>
    <row r="546" ht="15.75" customHeight="1" x14ac:dyDescent="0.2"/>
    <row r="547" ht="15.75" customHeight="1" x14ac:dyDescent="0.2"/>
    <row r="548" ht="15.75" customHeight="1" x14ac:dyDescent="0.2"/>
    <row r="549" ht="15.75" customHeight="1" x14ac:dyDescent="0.2"/>
    <row r="550" ht="15.75" customHeight="1" x14ac:dyDescent="0.2"/>
    <row r="551" ht="15.75" customHeight="1" x14ac:dyDescent="0.2"/>
    <row r="552" ht="15.75" customHeight="1" x14ac:dyDescent="0.2"/>
    <row r="553" ht="15.75" customHeight="1" x14ac:dyDescent="0.2"/>
    <row r="554" ht="15.75" customHeight="1" x14ac:dyDescent="0.2"/>
    <row r="555" ht="15.75" customHeight="1" x14ac:dyDescent="0.2"/>
    <row r="556" ht="15.75" customHeight="1" x14ac:dyDescent="0.2"/>
    <row r="557" ht="15.75" customHeight="1" x14ac:dyDescent="0.2"/>
    <row r="558" ht="15.75" customHeight="1" x14ac:dyDescent="0.2"/>
    <row r="559" ht="15.75" customHeight="1" x14ac:dyDescent="0.2"/>
    <row r="560" ht="15.75" customHeight="1" x14ac:dyDescent="0.2"/>
    <row r="561" ht="15.75" customHeight="1" x14ac:dyDescent="0.2"/>
    <row r="562" ht="15.75" customHeight="1" x14ac:dyDescent="0.2"/>
    <row r="563" ht="15.75" customHeight="1" x14ac:dyDescent="0.2"/>
    <row r="564" ht="15.75" customHeight="1" x14ac:dyDescent="0.2"/>
    <row r="565" ht="15.75" customHeight="1" x14ac:dyDescent="0.2"/>
    <row r="566" ht="15.75" customHeight="1" x14ac:dyDescent="0.2"/>
    <row r="567" ht="15.75" customHeight="1" x14ac:dyDescent="0.2"/>
    <row r="568" ht="15.75" customHeight="1" x14ac:dyDescent="0.2"/>
    <row r="569" ht="15.75" customHeight="1" x14ac:dyDescent="0.2"/>
    <row r="570" ht="15.75" customHeight="1" x14ac:dyDescent="0.2"/>
    <row r="571" ht="15.75" customHeight="1" x14ac:dyDescent="0.2"/>
    <row r="572" ht="15.75" customHeight="1" x14ac:dyDescent="0.2"/>
    <row r="573" ht="15.75" customHeight="1" x14ac:dyDescent="0.2"/>
    <row r="574" ht="15.75" customHeight="1" x14ac:dyDescent="0.2"/>
    <row r="575" ht="15.75" customHeight="1" x14ac:dyDescent="0.2"/>
    <row r="576" ht="15.75" customHeight="1" x14ac:dyDescent="0.2"/>
    <row r="577" ht="15.75" customHeight="1" x14ac:dyDescent="0.2"/>
    <row r="578" ht="15.75" customHeight="1" x14ac:dyDescent="0.2"/>
    <row r="579" ht="15.75" customHeight="1" x14ac:dyDescent="0.2"/>
    <row r="580" ht="15.75" customHeight="1" x14ac:dyDescent="0.2"/>
    <row r="581" ht="15.75" customHeight="1" x14ac:dyDescent="0.2"/>
    <row r="582" ht="15.75" customHeight="1" x14ac:dyDescent="0.2"/>
    <row r="583" ht="15.75" customHeight="1" x14ac:dyDescent="0.2"/>
    <row r="584" ht="15.75" customHeight="1" x14ac:dyDescent="0.2"/>
    <row r="585" ht="15.75" customHeight="1" x14ac:dyDescent="0.2"/>
    <row r="586" ht="15.75" customHeight="1" x14ac:dyDescent="0.2"/>
    <row r="587" ht="15.75" customHeight="1" x14ac:dyDescent="0.2"/>
    <row r="588" ht="15.75" customHeight="1" x14ac:dyDescent="0.2"/>
    <row r="589" ht="15.75" customHeight="1" x14ac:dyDescent="0.2"/>
    <row r="590" ht="15.75" customHeight="1" x14ac:dyDescent="0.2"/>
    <row r="591" ht="15.75" customHeight="1" x14ac:dyDescent="0.2"/>
    <row r="592" ht="15.75" customHeight="1" x14ac:dyDescent="0.2"/>
    <row r="593" ht="15.75" customHeight="1" x14ac:dyDescent="0.2"/>
    <row r="594" ht="15.75" customHeight="1" x14ac:dyDescent="0.2"/>
    <row r="595" ht="15.75" customHeight="1" x14ac:dyDescent="0.2"/>
    <row r="596" ht="15.75" customHeight="1" x14ac:dyDescent="0.2"/>
    <row r="597" ht="15.75" customHeight="1" x14ac:dyDescent="0.2"/>
    <row r="598" ht="15.75" customHeight="1" x14ac:dyDescent="0.2"/>
    <row r="599" ht="15.75" customHeight="1" x14ac:dyDescent="0.2"/>
    <row r="600" ht="15.75" customHeight="1" x14ac:dyDescent="0.2"/>
    <row r="601" ht="15.75" customHeight="1" x14ac:dyDescent="0.2"/>
    <row r="602" ht="15.75" customHeight="1" x14ac:dyDescent="0.2"/>
    <row r="603" ht="15.75" customHeight="1" x14ac:dyDescent="0.2"/>
    <row r="604" ht="15.75" customHeight="1" x14ac:dyDescent="0.2"/>
    <row r="605" ht="15.75" customHeight="1" x14ac:dyDescent="0.2"/>
    <row r="606" ht="15.75" customHeight="1" x14ac:dyDescent="0.2"/>
    <row r="607" ht="15.75" customHeight="1" x14ac:dyDescent="0.2"/>
    <row r="608" ht="15.75" customHeight="1" x14ac:dyDescent="0.2"/>
    <row r="609" ht="15.75" customHeight="1" x14ac:dyDescent="0.2"/>
    <row r="610" ht="15.75" customHeight="1" x14ac:dyDescent="0.2"/>
    <row r="611" ht="15.75" customHeight="1" x14ac:dyDescent="0.2"/>
    <row r="612" ht="15.75" customHeight="1" x14ac:dyDescent="0.2"/>
    <row r="613" ht="15.75" customHeight="1" x14ac:dyDescent="0.2"/>
    <row r="614" ht="15.75" customHeight="1" x14ac:dyDescent="0.2"/>
    <row r="615" ht="15.75" customHeight="1" x14ac:dyDescent="0.2"/>
    <row r="616" ht="15.75" customHeight="1" x14ac:dyDescent="0.2"/>
    <row r="617" ht="15.75" customHeight="1" x14ac:dyDescent="0.2"/>
    <row r="618" ht="15.75" customHeight="1" x14ac:dyDescent="0.2"/>
    <row r="619" ht="15.75" customHeight="1" x14ac:dyDescent="0.2"/>
    <row r="620" ht="15.75" customHeight="1" x14ac:dyDescent="0.2"/>
    <row r="621" ht="15.75" customHeight="1" x14ac:dyDescent="0.2"/>
    <row r="622" ht="15.75" customHeight="1" x14ac:dyDescent="0.2"/>
    <row r="623" ht="15.75" customHeight="1" x14ac:dyDescent="0.2"/>
    <row r="624" ht="15.75" customHeight="1" x14ac:dyDescent="0.2"/>
    <row r="625" ht="15.75" customHeight="1" x14ac:dyDescent="0.2"/>
    <row r="626" ht="15.75" customHeight="1" x14ac:dyDescent="0.2"/>
    <row r="627" ht="15.75" customHeight="1" x14ac:dyDescent="0.2"/>
    <row r="628" ht="15.75" customHeight="1" x14ac:dyDescent="0.2"/>
    <row r="629" ht="15.75" customHeight="1" x14ac:dyDescent="0.2"/>
    <row r="630" ht="15.75" customHeight="1" x14ac:dyDescent="0.2"/>
    <row r="631" ht="15.75" customHeight="1" x14ac:dyDescent="0.2"/>
    <row r="632" ht="15.75" customHeight="1" x14ac:dyDescent="0.2"/>
    <row r="633" ht="15.75" customHeight="1" x14ac:dyDescent="0.2"/>
    <row r="634" ht="15.75" customHeight="1" x14ac:dyDescent="0.2"/>
    <row r="635" ht="15.75" customHeight="1" x14ac:dyDescent="0.2"/>
    <row r="636" ht="15.75" customHeight="1" x14ac:dyDescent="0.2"/>
    <row r="637" ht="15.75" customHeight="1" x14ac:dyDescent="0.2"/>
    <row r="638" ht="15.75" customHeight="1" x14ac:dyDescent="0.2"/>
    <row r="639" ht="15.75" customHeight="1" x14ac:dyDescent="0.2"/>
    <row r="640" ht="15.75" customHeight="1" x14ac:dyDescent="0.2"/>
    <row r="641" ht="15.75" customHeight="1" x14ac:dyDescent="0.2"/>
    <row r="642" ht="15.75" customHeight="1" x14ac:dyDescent="0.2"/>
    <row r="643" ht="15.75" customHeight="1" x14ac:dyDescent="0.2"/>
    <row r="644" ht="15.75" customHeight="1" x14ac:dyDescent="0.2"/>
    <row r="645" ht="15.75" customHeight="1" x14ac:dyDescent="0.2"/>
    <row r="646" ht="15.75" customHeight="1" x14ac:dyDescent="0.2"/>
    <row r="647" ht="15.75" customHeight="1" x14ac:dyDescent="0.2"/>
    <row r="648" ht="15.75" customHeight="1" x14ac:dyDescent="0.2"/>
    <row r="649" ht="15.75" customHeight="1" x14ac:dyDescent="0.2"/>
    <row r="650" ht="15.75" customHeight="1" x14ac:dyDescent="0.2"/>
    <row r="651" ht="15.75" customHeight="1" x14ac:dyDescent="0.2"/>
    <row r="652" ht="15.75" customHeight="1" x14ac:dyDescent="0.2"/>
    <row r="653" ht="15.75" customHeight="1" x14ac:dyDescent="0.2"/>
    <row r="654" ht="15.75" customHeight="1" x14ac:dyDescent="0.2"/>
    <row r="655" ht="15.75" customHeight="1" x14ac:dyDescent="0.2"/>
    <row r="656" ht="15.75" customHeight="1" x14ac:dyDescent="0.2"/>
    <row r="657" ht="15.75" customHeight="1" x14ac:dyDescent="0.2"/>
    <row r="658" ht="15.75" customHeight="1" x14ac:dyDescent="0.2"/>
    <row r="659" ht="15.75" customHeight="1" x14ac:dyDescent="0.2"/>
    <row r="660" ht="15.75" customHeight="1" x14ac:dyDescent="0.2"/>
    <row r="661" ht="15.75" customHeight="1" x14ac:dyDescent="0.2"/>
    <row r="662" ht="15.75" customHeight="1" x14ac:dyDescent="0.2"/>
    <row r="663" ht="15.75" customHeight="1" x14ac:dyDescent="0.2"/>
    <row r="664" ht="15.75" customHeight="1" x14ac:dyDescent="0.2"/>
    <row r="665" ht="15.75" customHeight="1" x14ac:dyDescent="0.2"/>
    <row r="666" ht="15.75" customHeight="1" x14ac:dyDescent="0.2"/>
    <row r="667" ht="15.75" customHeight="1" x14ac:dyDescent="0.2"/>
    <row r="668" ht="15.75" customHeight="1" x14ac:dyDescent="0.2"/>
    <row r="669" ht="15.75" customHeight="1" x14ac:dyDescent="0.2"/>
    <row r="670" ht="15.75" customHeight="1" x14ac:dyDescent="0.2"/>
    <row r="671" ht="15.75" customHeight="1" x14ac:dyDescent="0.2"/>
    <row r="672" ht="15.75" customHeight="1" x14ac:dyDescent="0.2"/>
    <row r="673" ht="15.75" customHeight="1" x14ac:dyDescent="0.2"/>
    <row r="674" ht="15.75" customHeight="1" x14ac:dyDescent="0.2"/>
    <row r="675" ht="15.75" customHeight="1" x14ac:dyDescent="0.2"/>
    <row r="676" ht="15.75" customHeight="1" x14ac:dyDescent="0.2"/>
    <row r="677" ht="15.75" customHeight="1" x14ac:dyDescent="0.2"/>
    <row r="678" ht="15.75" customHeight="1" x14ac:dyDescent="0.2"/>
    <row r="679" ht="15.75" customHeight="1" x14ac:dyDescent="0.2"/>
    <row r="680" ht="15.75" customHeight="1" x14ac:dyDescent="0.2"/>
    <row r="681" ht="15.75" customHeight="1" x14ac:dyDescent="0.2"/>
    <row r="682" ht="15.75" customHeight="1" x14ac:dyDescent="0.2"/>
    <row r="683" ht="15.75" customHeight="1" x14ac:dyDescent="0.2"/>
    <row r="684" ht="15.75" customHeight="1" x14ac:dyDescent="0.2"/>
    <row r="685" ht="15.75" customHeight="1" x14ac:dyDescent="0.2"/>
    <row r="686" ht="15.75" customHeight="1" x14ac:dyDescent="0.2"/>
    <row r="687" ht="15.75" customHeight="1" x14ac:dyDescent="0.2"/>
    <row r="688" ht="15.75" customHeight="1" x14ac:dyDescent="0.2"/>
    <row r="689" ht="15.75" customHeight="1" x14ac:dyDescent="0.2"/>
    <row r="690" ht="15.75" customHeight="1" x14ac:dyDescent="0.2"/>
    <row r="691" ht="15.75" customHeight="1" x14ac:dyDescent="0.2"/>
    <row r="692" ht="15.75" customHeight="1" x14ac:dyDescent="0.2"/>
    <row r="693" ht="15.75" customHeight="1" x14ac:dyDescent="0.2"/>
    <row r="694" ht="15.75" customHeight="1" x14ac:dyDescent="0.2"/>
    <row r="695" ht="15.75" customHeight="1" x14ac:dyDescent="0.2"/>
    <row r="696" ht="15.75" customHeight="1" x14ac:dyDescent="0.2"/>
    <row r="697" ht="15.75" customHeight="1" x14ac:dyDescent="0.2"/>
    <row r="698" ht="15.75" customHeight="1" x14ac:dyDescent="0.2"/>
    <row r="699" ht="15.75" customHeight="1" x14ac:dyDescent="0.2"/>
    <row r="700" ht="15.75" customHeight="1" x14ac:dyDescent="0.2"/>
    <row r="701" ht="15.75" customHeight="1" x14ac:dyDescent="0.2"/>
    <row r="702" ht="15.75" customHeight="1" x14ac:dyDescent="0.2"/>
    <row r="703" ht="15.75" customHeight="1" x14ac:dyDescent="0.2"/>
    <row r="704" ht="15.75" customHeight="1" x14ac:dyDescent="0.2"/>
    <row r="705" ht="15.75" customHeight="1" x14ac:dyDescent="0.2"/>
    <row r="706" ht="15.75" customHeight="1" x14ac:dyDescent="0.2"/>
    <row r="707" ht="15.75" customHeight="1" x14ac:dyDescent="0.2"/>
    <row r="708" ht="15.75" customHeight="1" x14ac:dyDescent="0.2"/>
    <row r="709" ht="15.75" customHeight="1" x14ac:dyDescent="0.2"/>
    <row r="710" ht="15.75" customHeight="1" x14ac:dyDescent="0.2"/>
    <row r="711" ht="15.75" customHeight="1" x14ac:dyDescent="0.2"/>
    <row r="712" ht="15.75" customHeight="1" x14ac:dyDescent="0.2"/>
    <row r="713" ht="15.75" customHeight="1" x14ac:dyDescent="0.2"/>
    <row r="714" ht="15.75" customHeight="1" x14ac:dyDescent="0.2"/>
    <row r="715" ht="15.75" customHeight="1" x14ac:dyDescent="0.2"/>
    <row r="716" ht="15.75" customHeight="1" x14ac:dyDescent="0.2"/>
    <row r="717" ht="15.75" customHeight="1" x14ac:dyDescent="0.2"/>
    <row r="718" ht="15.75" customHeight="1" x14ac:dyDescent="0.2"/>
    <row r="719" ht="15.75" customHeight="1" x14ac:dyDescent="0.2"/>
    <row r="720" ht="15.75" customHeight="1" x14ac:dyDescent="0.2"/>
    <row r="721" ht="15.75" customHeight="1" x14ac:dyDescent="0.2"/>
    <row r="722" ht="15.75" customHeight="1" x14ac:dyDescent="0.2"/>
    <row r="723" ht="15.75" customHeight="1" x14ac:dyDescent="0.2"/>
    <row r="724" ht="15.75" customHeight="1" x14ac:dyDescent="0.2"/>
    <row r="725" ht="15.75" customHeight="1" x14ac:dyDescent="0.2"/>
    <row r="726" ht="15.75" customHeight="1" x14ac:dyDescent="0.2"/>
    <row r="727" ht="15.75" customHeight="1" x14ac:dyDescent="0.2"/>
    <row r="728" ht="15.75" customHeight="1" x14ac:dyDescent="0.2"/>
    <row r="729" ht="15.75" customHeight="1" x14ac:dyDescent="0.2"/>
    <row r="730" ht="15.75" customHeight="1" x14ac:dyDescent="0.2"/>
    <row r="731" ht="15.75" customHeight="1" x14ac:dyDescent="0.2"/>
    <row r="732" ht="15.75" customHeight="1" x14ac:dyDescent="0.2"/>
    <row r="733" ht="15.75" customHeight="1" x14ac:dyDescent="0.2"/>
    <row r="734" ht="15.75" customHeight="1" x14ac:dyDescent="0.2"/>
    <row r="735" ht="15.75" customHeight="1" x14ac:dyDescent="0.2"/>
    <row r="736" ht="15.75" customHeight="1" x14ac:dyDescent="0.2"/>
    <row r="737" ht="15.75" customHeight="1" x14ac:dyDescent="0.2"/>
    <row r="738" ht="15.75" customHeight="1" x14ac:dyDescent="0.2"/>
    <row r="739" ht="15.75" customHeight="1" x14ac:dyDescent="0.2"/>
    <row r="740" ht="15.75" customHeight="1" x14ac:dyDescent="0.2"/>
    <row r="741" ht="15.75" customHeight="1" x14ac:dyDescent="0.2"/>
    <row r="742" ht="15.75" customHeight="1" x14ac:dyDescent="0.2"/>
    <row r="743" ht="15.75" customHeight="1" x14ac:dyDescent="0.2"/>
    <row r="744" ht="15.75" customHeight="1" x14ac:dyDescent="0.2"/>
    <row r="745" ht="15.75" customHeight="1" x14ac:dyDescent="0.2"/>
    <row r="746" ht="15.75" customHeight="1" x14ac:dyDescent="0.2"/>
    <row r="747" ht="15.75" customHeight="1" x14ac:dyDescent="0.2"/>
    <row r="748" ht="15.75" customHeight="1" x14ac:dyDescent="0.2"/>
    <row r="749" ht="15.75" customHeight="1" x14ac:dyDescent="0.2"/>
    <row r="750" ht="15.75" customHeight="1" x14ac:dyDescent="0.2"/>
    <row r="751" ht="15.75" customHeight="1" x14ac:dyDescent="0.2"/>
    <row r="752" ht="15.75" customHeight="1" x14ac:dyDescent="0.2"/>
    <row r="753" ht="15.75" customHeight="1" x14ac:dyDescent="0.2"/>
    <row r="754" ht="15.75" customHeight="1" x14ac:dyDescent="0.2"/>
    <row r="755" ht="15.75" customHeight="1" x14ac:dyDescent="0.2"/>
    <row r="756" ht="15.75" customHeight="1" x14ac:dyDescent="0.2"/>
    <row r="757" ht="15.75" customHeight="1" x14ac:dyDescent="0.2"/>
    <row r="758" ht="15.75" customHeight="1" x14ac:dyDescent="0.2"/>
    <row r="759" ht="15.75" customHeight="1" x14ac:dyDescent="0.2"/>
    <row r="760" ht="15.75" customHeight="1" x14ac:dyDescent="0.2"/>
    <row r="761" ht="15.75" customHeight="1" x14ac:dyDescent="0.2"/>
    <row r="762" ht="15.75" customHeight="1" x14ac:dyDescent="0.2"/>
    <row r="763" ht="15.75" customHeight="1" x14ac:dyDescent="0.2"/>
    <row r="764" ht="15.75" customHeight="1" x14ac:dyDescent="0.2"/>
    <row r="765" ht="15.75" customHeight="1" x14ac:dyDescent="0.2"/>
    <row r="766" ht="15.75" customHeight="1" x14ac:dyDescent="0.2"/>
    <row r="767" ht="15.75" customHeight="1" x14ac:dyDescent="0.2"/>
    <row r="768" ht="15.75" customHeight="1" x14ac:dyDescent="0.2"/>
    <row r="769" ht="15.75" customHeight="1" x14ac:dyDescent="0.2"/>
    <row r="770" ht="15.75" customHeight="1" x14ac:dyDescent="0.2"/>
    <row r="771" ht="15.75" customHeight="1" x14ac:dyDescent="0.2"/>
    <row r="772" ht="15.75" customHeight="1" x14ac:dyDescent="0.2"/>
    <row r="773" ht="15.75" customHeight="1" x14ac:dyDescent="0.2"/>
    <row r="774" ht="15.75" customHeight="1" x14ac:dyDescent="0.2"/>
    <row r="775" ht="15.75" customHeight="1" x14ac:dyDescent="0.2"/>
    <row r="776" ht="15.75" customHeight="1" x14ac:dyDescent="0.2"/>
    <row r="777" ht="15.75" customHeight="1" x14ac:dyDescent="0.2"/>
    <row r="778" ht="15.75" customHeight="1" x14ac:dyDescent="0.2"/>
    <row r="779" ht="15.75" customHeight="1" x14ac:dyDescent="0.2"/>
    <row r="780" ht="15.75" customHeight="1" x14ac:dyDescent="0.2"/>
    <row r="781" ht="15.75" customHeight="1" x14ac:dyDescent="0.2"/>
    <row r="782" ht="15.75" customHeight="1" x14ac:dyDescent="0.2"/>
    <row r="783" ht="15.75" customHeight="1" x14ac:dyDescent="0.2"/>
    <row r="784" ht="15.75" customHeight="1" x14ac:dyDescent="0.2"/>
    <row r="785" ht="15.75" customHeight="1" x14ac:dyDescent="0.2"/>
    <row r="786" ht="15.75" customHeight="1" x14ac:dyDescent="0.2"/>
    <row r="787" ht="15.75" customHeight="1" x14ac:dyDescent="0.2"/>
    <row r="788" ht="15.75" customHeight="1" x14ac:dyDescent="0.2"/>
    <row r="789" ht="15.75" customHeight="1" x14ac:dyDescent="0.2"/>
    <row r="790" ht="15.75" customHeight="1" x14ac:dyDescent="0.2"/>
    <row r="791" ht="15.75" customHeight="1" x14ac:dyDescent="0.2"/>
    <row r="792" ht="15.75" customHeight="1" x14ac:dyDescent="0.2"/>
    <row r="793" ht="15.75" customHeight="1" x14ac:dyDescent="0.2"/>
    <row r="794" ht="15.75" customHeight="1" x14ac:dyDescent="0.2"/>
    <row r="795" ht="15.75" customHeight="1" x14ac:dyDescent="0.2"/>
    <row r="796" ht="15.75" customHeight="1" x14ac:dyDescent="0.2"/>
    <row r="797" ht="15.75" customHeight="1" x14ac:dyDescent="0.2"/>
    <row r="798" ht="15.75" customHeight="1" x14ac:dyDescent="0.2"/>
    <row r="799" ht="15.75" customHeight="1" x14ac:dyDescent="0.2"/>
    <row r="800" ht="15.75" customHeight="1" x14ac:dyDescent="0.2"/>
    <row r="801" ht="15.75" customHeight="1" x14ac:dyDescent="0.2"/>
    <row r="802" ht="15.75" customHeight="1" x14ac:dyDescent="0.2"/>
    <row r="803" ht="15.75" customHeight="1" x14ac:dyDescent="0.2"/>
    <row r="804" ht="15.75" customHeight="1" x14ac:dyDescent="0.2"/>
    <row r="805" ht="15.75" customHeight="1" x14ac:dyDescent="0.2"/>
    <row r="806" ht="15.75" customHeight="1" x14ac:dyDescent="0.2"/>
    <row r="807" ht="15.75" customHeight="1" x14ac:dyDescent="0.2"/>
    <row r="808" ht="15.75" customHeight="1" x14ac:dyDescent="0.2"/>
    <row r="809" ht="15.75" customHeight="1" x14ac:dyDescent="0.2"/>
    <row r="810" ht="15.75" customHeight="1" x14ac:dyDescent="0.2"/>
    <row r="811" ht="15.75" customHeight="1" x14ac:dyDescent="0.2"/>
    <row r="812" ht="15.75" customHeight="1" x14ac:dyDescent="0.2"/>
    <row r="813" ht="15.75" customHeight="1" x14ac:dyDescent="0.2"/>
    <row r="814" ht="15.75" customHeight="1" x14ac:dyDescent="0.2"/>
    <row r="815" ht="15.75" customHeight="1" x14ac:dyDescent="0.2"/>
    <row r="816" ht="15.75" customHeight="1" x14ac:dyDescent="0.2"/>
    <row r="817" ht="15.75" customHeight="1" x14ac:dyDescent="0.2"/>
    <row r="818" ht="15.75" customHeight="1" x14ac:dyDescent="0.2"/>
    <row r="819" ht="15.75" customHeight="1" x14ac:dyDescent="0.2"/>
    <row r="820" ht="15.75" customHeight="1" x14ac:dyDescent="0.2"/>
    <row r="821" ht="15.75" customHeight="1" x14ac:dyDescent="0.2"/>
    <row r="822" ht="15.75" customHeight="1" x14ac:dyDescent="0.2"/>
    <row r="823" ht="15.75" customHeight="1" x14ac:dyDescent="0.2"/>
    <row r="824" ht="15.75" customHeight="1" x14ac:dyDescent="0.2"/>
    <row r="825" ht="15.75" customHeight="1" x14ac:dyDescent="0.2"/>
    <row r="826" ht="15.75" customHeight="1" x14ac:dyDescent="0.2"/>
    <row r="827" ht="15.75" customHeight="1" x14ac:dyDescent="0.2"/>
    <row r="828" ht="15.75" customHeight="1" x14ac:dyDescent="0.2"/>
    <row r="829" ht="15.75" customHeight="1" x14ac:dyDescent="0.2"/>
    <row r="830" ht="15.75" customHeight="1" x14ac:dyDescent="0.2"/>
    <row r="831" ht="15.75" customHeight="1" x14ac:dyDescent="0.2"/>
    <row r="832" ht="15.75" customHeight="1" x14ac:dyDescent="0.2"/>
    <row r="833" ht="15.75" customHeight="1" x14ac:dyDescent="0.2"/>
    <row r="834" ht="15.75" customHeight="1" x14ac:dyDescent="0.2"/>
    <row r="835" ht="15.75" customHeight="1" x14ac:dyDescent="0.2"/>
    <row r="836" ht="15.75" customHeight="1" x14ac:dyDescent="0.2"/>
    <row r="837" ht="15.75" customHeight="1" x14ac:dyDescent="0.2"/>
    <row r="838" ht="15.75" customHeight="1" x14ac:dyDescent="0.2"/>
    <row r="839" ht="15.75" customHeight="1" x14ac:dyDescent="0.2"/>
    <row r="840" ht="15.75" customHeight="1" x14ac:dyDescent="0.2"/>
    <row r="841" ht="15.75" customHeight="1" x14ac:dyDescent="0.2"/>
    <row r="842" ht="15.75" customHeight="1" x14ac:dyDescent="0.2"/>
    <row r="843" ht="15.75" customHeight="1" x14ac:dyDescent="0.2"/>
    <row r="844" ht="15.75" customHeight="1" x14ac:dyDescent="0.2"/>
    <row r="845" ht="15.75" customHeight="1" x14ac:dyDescent="0.2"/>
    <row r="846" ht="15.75" customHeight="1" x14ac:dyDescent="0.2"/>
    <row r="847" ht="15.75" customHeight="1" x14ac:dyDescent="0.2"/>
    <row r="848" ht="15.75" customHeight="1" x14ac:dyDescent="0.2"/>
    <row r="849" ht="15.75" customHeight="1" x14ac:dyDescent="0.2"/>
    <row r="850" ht="15.75" customHeight="1" x14ac:dyDescent="0.2"/>
    <row r="851" ht="15.75" customHeight="1" x14ac:dyDescent="0.2"/>
    <row r="852" ht="15.75" customHeight="1" x14ac:dyDescent="0.2"/>
    <row r="853" ht="15.75" customHeight="1" x14ac:dyDescent="0.2"/>
    <row r="854" ht="15.75" customHeight="1" x14ac:dyDescent="0.2"/>
    <row r="855" ht="15.75" customHeight="1" x14ac:dyDescent="0.2"/>
    <row r="856" ht="15.75" customHeight="1" x14ac:dyDescent="0.2"/>
    <row r="857" ht="15.75" customHeight="1" x14ac:dyDescent="0.2"/>
    <row r="858" ht="15.75" customHeight="1" x14ac:dyDescent="0.2"/>
    <row r="859" ht="15.75" customHeight="1" x14ac:dyDescent="0.2"/>
    <row r="860" ht="15.75" customHeight="1" x14ac:dyDescent="0.2"/>
    <row r="861" ht="15.75" customHeight="1" x14ac:dyDescent="0.2"/>
    <row r="862" ht="15.75" customHeight="1" x14ac:dyDescent="0.2"/>
    <row r="863" ht="15.75" customHeight="1" x14ac:dyDescent="0.2"/>
    <row r="864" ht="15.75" customHeight="1" x14ac:dyDescent="0.2"/>
    <row r="865" ht="15.75" customHeight="1" x14ac:dyDescent="0.2"/>
    <row r="866" ht="15.75" customHeight="1" x14ac:dyDescent="0.2"/>
    <row r="867" ht="15.75" customHeight="1" x14ac:dyDescent="0.2"/>
    <row r="868" ht="15.75" customHeight="1" x14ac:dyDescent="0.2"/>
    <row r="869" ht="15.75" customHeight="1" x14ac:dyDescent="0.2"/>
    <row r="870" ht="15.75" customHeight="1" x14ac:dyDescent="0.2"/>
    <row r="871" ht="15.75" customHeight="1" x14ac:dyDescent="0.2"/>
    <row r="872" ht="15.75" customHeight="1" x14ac:dyDescent="0.2"/>
    <row r="873" ht="15.75" customHeight="1" x14ac:dyDescent="0.2"/>
    <row r="874" ht="15.75" customHeight="1" x14ac:dyDescent="0.2"/>
    <row r="875" ht="15.75" customHeight="1" x14ac:dyDescent="0.2"/>
    <row r="876" ht="15.75" customHeight="1" x14ac:dyDescent="0.2"/>
    <row r="877" ht="15.75" customHeight="1" x14ac:dyDescent="0.2"/>
    <row r="878" ht="15.75" customHeight="1" x14ac:dyDescent="0.2"/>
    <row r="879" ht="15.75" customHeight="1" x14ac:dyDescent="0.2"/>
    <row r="880" ht="15.75" customHeight="1" x14ac:dyDescent="0.2"/>
    <row r="881" ht="15.75" customHeight="1" x14ac:dyDescent="0.2"/>
    <row r="882" ht="15.75" customHeight="1" x14ac:dyDescent="0.2"/>
    <row r="883" ht="15.75" customHeight="1" x14ac:dyDescent="0.2"/>
    <row r="884" ht="15.75" customHeight="1" x14ac:dyDescent="0.2"/>
    <row r="885" ht="15.75" customHeight="1" x14ac:dyDescent="0.2"/>
    <row r="886" ht="15.75" customHeight="1" x14ac:dyDescent="0.2"/>
    <row r="887" ht="15.75" customHeight="1" x14ac:dyDescent="0.2"/>
    <row r="888" ht="15.75" customHeight="1" x14ac:dyDescent="0.2"/>
    <row r="889" ht="15.75" customHeight="1" x14ac:dyDescent="0.2"/>
    <row r="890" ht="15.75" customHeight="1" x14ac:dyDescent="0.2"/>
    <row r="891" ht="15.75" customHeight="1" x14ac:dyDescent="0.2"/>
    <row r="892" ht="15.75" customHeight="1" x14ac:dyDescent="0.2"/>
    <row r="893" ht="15.75" customHeight="1" x14ac:dyDescent="0.2"/>
    <row r="894" ht="15.75" customHeight="1" x14ac:dyDescent="0.2"/>
    <row r="895" ht="15.75" customHeight="1" x14ac:dyDescent="0.2"/>
    <row r="896" ht="15.75" customHeight="1" x14ac:dyDescent="0.2"/>
    <row r="897" ht="15.75" customHeight="1" x14ac:dyDescent="0.2"/>
    <row r="898" ht="15.75" customHeight="1" x14ac:dyDescent="0.2"/>
    <row r="899" ht="15.75" customHeight="1" x14ac:dyDescent="0.2"/>
    <row r="900" ht="15.75" customHeight="1" x14ac:dyDescent="0.2"/>
    <row r="901" ht="15.75" customHeight="1" x14ac:dyDescent="0.2"/>
    <row r="902" ht="15.75" customHeight="1" x14ac:dyDescent="0.2"/>
    <row r="903" ht="15.75" customHeight="1" x14ac:dyDescent="0.2"/>
    <row r="904" ht="15.75" customHeight="1" x14ac:dyDescent="0.2"/>
    <row r="905" ht="15.75" customHeight="1" x14ac:dyDescent="0.2"/>
    <row r="906" ht="15.75" customHeight="1" x14ac:dyDescent="0.2"/>
    <row r="907" ht="15.75" customHeight="1" x14ac:dyDescent="0.2"/>
    <row r="908" ht="15.75" customHeight="1" x14ac:dyDescent="0.2"/>
    <row r="909" ht="15.75" customHeight="1" x14ac:dyDescent="0.2"/>
    <row r="910" ht="15.75" customHeight="1" x14ac:dyDescent="0.2"/>
    <row r="911" ht="15.75" customHeight="1" x14ac:dyDescent="0.2"/>
    <row r="912" ht="15.75" customHeight="1" x14ac:dyDescent="0.2"/>
    <row r="913" ht="15.75" customHeight="1" x14ac:dyDescent="0.2"/>
    <row r="914" ht="15.75" customHeight="1" x14ac:dyDescent="0.2"/>
    <row r="915" ht="15.75" customHeight="1" x14ac:dyDescent="0.2"/>
    <row r="916" ht="15.75" customHeight="1" x14ac:dyDescent="0.2"/>
    <row r="917" ht="15.75" customHeight="1" x14ac:dyDescent="0.2"/>
    <row r="918" ht="15.75" customHeight="1" x14ac:dyDescent="0.2"/>
    <row r="919" ht="15.75" customHeight="1" x14ac:dyDescent="0.2"/>
    <row r="920" ht="15.75" customHeight="1" x14ac:dyDescent="0.2"/>
    <row r="921" ht="15.75" customHeight="1" x14ac:dyDescent="0.2"/>
    <row r="922" ht="15.75" customHeight="1" x14ac:dyDescent="0.2"/>
    <row r="923" ht="15.75" customHeight="1" x14ac:dyDescent="0.2"/>
    <row r="924" ht="15.75" customHeight="1" x14ac:dyDescent="0.2"/>
    <row r="925" ht="15.75" customHeight="1" x14ac:dyDescent="0.2"/>
    <row r="926" ht="15.75" customHeight="1" x14ac:dyDescent="0.2"/>
    <row r="927" ht="15.75" customHeight="1" x14ac:dyDescent="0.2"/>
    <row r="928" ht="15.75" customHeight="1" x14ac:dyDescent="0.2"/>
    <row r="929" ht="15.75" customHeight="1" x14ac:dyDescent="0.2"/>
    <row r="930" ht="15.75" customHeight="1" x14ac:dyDescent="0.2"/>
    <row r="931" ht="15.75" customHeight="1" x14ac:dyDescent="0.2"/>
    <row r="932" ht="15.75" customHeight="1" x14ac:dyDescent="0.2"/>
    <row r="933" ht="15.75" customHeight="1" x14ac:dyDescent="0.2"/>
    <row r="934" ht="15.75" customHeight="1" x14ac:dyDescent="0.2"/>
    <row r="935" ht="15.75" customHeight="1" x14ac:dyDescent="0.2"/>
    <row r="936" ht="15.75" customHeight="1" x14ac:dyDescent="0.2"/>
    <row r="937" ht="15.75" customHeight="1" x14ac:dyDescent="0.2"/>
    <row r="938" ht="15.75" customHeight="1" x14ac:dyDescent="0.2"/>
    <row r="939" ht="15.75" customHeight="1" x14ac:dyDescent="0.2"/>
    <row r="940" ht="15.75" customHeight="1" x14ac:dyDescent="0.2"/>
    <row r="941" ht="15.75" customHeight="1" x14ac:dyDescent="0.2"/>
    <row r="942" ht="15.75" customHeight="1" x14ac:dyDescent="0.2"/>
    <row r="943" ht="15.75" customHeight="1" x14ac:dyDescent="0.2"/>
    <row r="944" ht="15.75" customHeight="1" x14ac:dyDescent="0.2"/>
    <row r="945" ht="15.75" customHeight="1" x14ac:dyDescent="0.2"/>
    <row r="946" ht="15.75" customHeight="1" x14ac:dyDescent="0.2"/>
    <row r="947" ht="15.75" customHeight="1" x14ac:dyDescent="0.2"/>
    <row r="948" ht="15.75" customHeight="1" x14ac:dyDescent="0.2"/>
    <row r="949" ht="15.75" customHeight="1" x14ac:dyDescent="0.2"/>
    <row r="950" ht="15.75" customHeight="1" x14ac:dyDescent="0.2"/>
    <row r="951" ht="15.75" customHeight="1" x14ac:dyDescent="0.2"/>
    <row r="952" ht="15.75" customHeight="1" x14ac:dyDescent="0.2"/>
    <row r="953" ht="15.75" customHeight="1" x14ac:dyDescent="0.2"/>
    <row r="954" ht="15.75" customHeight="1" x14ac:dyDescent="0.2"/>
    <row r="955" ht="15.75" customHeight="1" x14ac:dyDescent="0.2"/>
    <row r="956" ht="15.75" customHeight="1" x14ac:dyDescent="0.2"/>
    <row r="957" ht="15.75" customHeight="1" x14ac:dyDescent="0.2"/>
    <row r="958" ht="15.75" customHeight="1" x14ac:dyDescent="0.2"/>
    <row r="959" ht="15.75" customHeight="1" x14ac:dyDescent="0.2"/>
    <row r="960" ht="15.75" customHeight="1" x14ac:dyDescent="0.2"/>
    <row r="961" ht="15.75" customHeight="1" x14ac:dyDescent="0.2"/>
    <row r="962" ht="15.75" customHeight="1" x14ac:dyDescent="0.2"/>
    <row r="963" ht="15.75" customHeight="1" x14ac:dyDescent="0.2"/>
    <row r="964" ht="15.75" customHeight="1" x14ac:dyDescent="0.2"/>
    <row r="965" ht="15.75" customHeight="1" x14ac:dyDescent="0.2"/>
    <row r="966" ht="15.75" customHeight="1" x14ac:dyDescent="0.2"/>
    <row r="967" ht="15.75" customHeight="1" x14ac:dyDescent="0.2"/>
    <row r="968" ht="15.75" customHeight="1" x14ac:dyDescent="0.2"/>
    <row r="969" ht="15.75" customHeight="1" x14ac:dyDescent="0.2"/>
    <row r="970" ht="15.75" customHeight="1" x14ac:dyDescent="0.2"/>
    <row r="971" ht="15.75" customHeight="1" x14ac:dyDescent="0.2"/>
    <row r="972" ht="15.75" customHeight="1" x14ac:dyDescent="0.2"/>
    <row r="973" ht="15.75" customHeight="1" x14ac:dyDescent="0.2"/>
    <row r="974" ht="15.75" customHeight="1" x14ac:dyDescent="0.2"/>
    <row r="975" ht="15.75" customHeight="1" x14ac:dyDescent="0.2"/>
    <row r="976" ht="15.75" customHeight="1" x14ac:dyDescent="0.2"/>
    <row r="977" ht="15.75" customHeight="1" x14ac:dyDescent="0.2"/>
    <row r="978" ht="15.75" customHeight="1" x14ac:dyDescent="0.2"/>
    <row r="979" ht="15.75" customHeight="1" x14ac:dyDescent="0.2"/>
    <row r="980" ht="15.75" customHeight="1" x14ac:dyDescent="0.2"/>
    <row r="981" ht="15.75" customHeight="1" x14ac:dyDescent="0.2"/>
    <row r="982" ht="15.75" customHeight="1" x14ac:dyDescent="0.2"/>
    <row r="983" ht="15.75" customHeight="1" x14ac:dyDescent="0.2"/>
    <row r="984" ht="15.75" customHeight="1" x14ac:dyDescent="0.2"/>
    <row r="985" ht="15.75" customHeight="1" x14ac:dyDescent="0.2"/>
    <row r="986" ht="15.75" customHeight="1" x14ac:dyDescent="0.2"/>
    <row r="987" ht="15.75" customHeight="1" x14ac:dyDescent="0.2"/>
    <row r="988" ht="15.75" customHeight="1" x14ac:dyDescent="0.2"/>
    <row r="989" ht="15.75" customHeight="1" x14ac:dyDescent="0.2"/>
    <row r="990" ht="15.75" customHeight="1" x14ac:dyDescent="0.2"/>
    <row r="991" ht="15.75" customHeight="1" x14ac:dyDescent="0.2"/>
    <row r="992" ht="15.75" customHeight="1" x14ac:dyDescent="0.2"/>
    <row r="993" ht="15.75" customHeight="1" x14ac:dyDescent="0.2"/>
    <row r="994" ht="15.75" customHeight="1" x14ac:dyDescent="0.2"/>
    <row r="995" ht="15.75" customHeight="1" x14ac:dyDescent="0.2"/>
    <row r="996" ht="15.75" customHeight="1" x14ac:dyDescent="0.2"/>
    <row r="997" ht="15.75" customHeight="1" x14ac:dyDescent="0.2"/>
    <row r="998" ht="15.75" customHeight="1" x14ac:dyDescent="0.2"/>
    <row r="999" ht="15.75" customHeight="1" x14ac:dyDescent="0.2"/>
    <row r="1000" ht="15.75" customHeight="1" x14ac:dyDescent="0.2"/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>
    <outlinePr summaryBelow="0" summaryRight="0"/>
  </sheetPr>
  <dimension ref="A1:A5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cols>
    <col min="1" max="1" width="38.7109375" customWidth="1"/>
  </cols>
  <sheetData>
    <row r="1" spans="1:1" x14ac:dyDescent="0.2">
      <c r="A1" s="14" t="s">
        <v>49</v>
      </c>
    </row>
    <row r="2" spans="1:1" x14ac:dyDescent="0.2">
      <c r="A2" s="15" t="str">
        <f ca="1">IFERROR(__xludf.DUMMYFUNCTION("UNIQUE(TRANSPOSE(SPLIT(JOIN("", "",'Trả lời biểu mẫu'!Q2:Q1000),"", "",FALSE)))"),"Nhóm ngành luật - xã hội - nhân văn")</f>
        <v>Nhóm ngành luật - xã hội - nhân văn</v>
      </c>
    </row>
    <row r="3" spans="1:1" x14ac:dyDescent="0.2">
      <c r="A3" s="15" t="str">
        <f ca="1">IFERROR(__xludf.DUMMYFUNCTION("""COMPUTED_VALUE"""),"Nhóm ngành hỗn hợp")</f>
        <v>Nhóm ngành hỗn hợp</v>
      </c>
    </row>
    <row r="4" spans="1:1" x14ac:dyDescent="0.2">
      <c r="A4" s="15" t="str">
        <f ca="1">IFERROR(__xludf.DUMMYFUNCTION("""COMPUTED_VALUE"""),"Nhóm ngành khoa học - kĩ thuật")</f>
        <v>Nhóm ngành khoa học - kĩ thuật</v>
      </c>
    </row>
    <row r="5" spans="1:1" x14ac:dyDescent="0.2">
      <c r="A5" s="15" t="str">
        <f ca="1">IFERROR(__xludf.DUMMYFUNCTION("""COMPUTED_VALUE"""),"Nhóm ngành kinh tế")</f>
        <v>Nhóm ngành kinh tế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>
    <outlinePr summaryBelow="0" summaryRight="0"/>
  </sheetPr>
  <dimension ref="A1:A45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sheetData>
    <row r="1" spans="1:1" x14ac:dyDescent="0.2">
      <c r="A1" s="11" t="s">
        <v>1</v>
      </c>
    </row>
    <row r="2" spans="1:1" x14ac:dyDescent="0.2">
      <c r="A2" s="15" t="str">
        <f ca="1">IFERROR(__xludf.DUMMYFUNCTION("UNIQUE(TRANSPOSE(SPLIT(JOIN("", "",'Trả lời biểu mẫu'!D2:D1000),"", "",FALSE)))"),"Khoa học - tài liệu")</f>
        <v>Khoa học - tài liệu</v>
      </c>
    </row>
    <row r="3" spans="1:1" x14ac:dyDescent="0.2">
      <c r="A3" s="15" t="str">
        <f ca="1">IFERROR(__xludf.DUMMYFUNCTION("""COMPUTED_VALUE"""),"Trinh thám")</f>
        <v>Trinh thám</v>
      </c>
    </row>
    <row r="4" spans="1:1" x14ac:dyDescent="0.2">
      <c r="A4" s="15" t="str">
        <f ca="1">IFERROR(__xludf.DUMMYFUNCTION("""COMPUTED_VALUE"""),"Truyện tranh")</f>
        <v>Truyện tranh</v>
      </c>
    </row>
    <row r="5" spans="1:1" x14ac:dyDescent="0.2">
      <c r="A5" s="15" t="str">
        <f ca="1">IFERROR(__xludf.DUMMYFUNCTION("""COMPUTED_VALUE"""),"Lãng mạn")</f>
        <v>Lãng mạn</v>
      </c>
    </row>
    <row r="6" spans="1:1" x14ac:dyDescent="0.2">
      <c r="A6" s="15" t="str">
        <f ca="1">IFERROR(__xludf.DUMMYFUNCTION("""COMPUTED_VALUE"""),"Tiểu thuyết")</f>
        <v>Tiểu thuyết</v>
      </c>
    </row>
    <row r="7" spans="1:1" x14ac:dyDescent="0.2">
      <c r="A7" s="15" t="str">
        <f ca="1">IFERROR(__xludf.DUMMYFUNCTION("""COMPUTED_VALUE"""),"Light Novel")</f>
        <v>Light Novel</v>
      </c>
    </row>
    <row r="8" spans="1:1" x14ac:dyDescent="0.2">
      <c r="A8" s="15" t="str">
        <f ca="1">IFERROR(__xludf.DUMMYFUNCTION("""COMPUTED_VALUE"""),"Kĩ năng")</f>
        <v>Kĩ năng</v>
      </c>
    </row>
    <row r="9" spans="1:1" x14ac:dyDescent="0.2">
      <c r="A9" s="15" t="str">
        <f ca="1">IFERROR(__xludf.DUMMYFUNCTION("""COMPUTED_VALUE"""),"tư duy sống; Sách khoa học xã hội.")</f>
        <v>tư duy sống; Sách khoa học xã hội.</v>
      </c>
    </row>
    <row r="10" spans="1:1" x14ac:dyDescent="0.2">
      <c r="A10" s="15" t="str">
        <f ca="1">IFERROR(__xludf.DUMMYFUNCTION("""COMPUTED_VALUE"""),"Self - help")</f>
        <v>Self - help</v>
      </c>
    </row>
    <row r="11" spans="1:1" x14ac:dyDescent="0.2">
      <c r="A11" s="15" t="str">
        <f ca="1">IFERROR(__xludf.DUMMYFUNCTION("""COMPUTED_VALUE"""),"Kinh tế")</f>
        <v>Kinh tế</v>
      </c>
    </row>
    <row r="12" spans="1:1" x14ac:dyDescent="0.2">
      <c r="A12" s="15" t="str">
        <f ca="1">IFERROR(__xludf.DUMMYFUNCTION("""COMPUTED_VALUE"""),"Tự truyện")</f>
        <v>Tự truyện</v>
      </c>
    </row>
    <row r="13" spans="1:1" x14ac:dyDescent="0.2">
      <c r="A13" s="15" t="str">
        <f ca="1">IFERROR(__xludf.DUMMYFUNCTION("""COMPUTED_VALUE"""),"Khởi nghiệp...")</f>
        <v>Khởi nghiệp...</v>
      </c>
    </row>
    <row r="14" spans="1:1" x14ac:dyDescent="0.2">
      <c r="A14" s="15" t="str">
        <f ca="1">IFERROR(__xludf.DUMMYFUNCTION("""COMPUTED_VALUE"""),"giáo trình ")</f>
        <v xml:space="preserve">giáo trình </v>
      </c>
    </row>
    <row r="15" spans="1:1" x14ac:dyDescent="0.2">
      <c r="A15" s="15" t="str">
        <f ca="1">IFERROR(__xludf.DUMMYFUNCTION("""COMPUTED_VALUE"""),"Self-help")</f>
        <v>Self-help</v>
      </c>
    </row>
    <row r="16" spans="1:1" x14ac:dyDescent="0.2">
      <c r="A16" s="15" t="str">
        <f ca="1">IFERROR(__xludf.DUMMYFUNCTION("""COMPUTED_VALUE"""),"giáo trình :) ")</f>
        <v xml:space="preserve">giáo trình :) </v>
      </c>
    </row>
    <row r="17" spans="1:1" x14ac:dyDescent="0.2">
      <c r="A17" s="15" t="str">
        <f ca="1">IFERROR(__xludf.DUMMYFUNCTION("""COMPUTED_VALUE"""),"sách phát triển bản thân .")</f>
        <v>sách phát triển bản thân .</v>
      </c>
    </row>
    <row r="18" spans="1:1" x14ac:dyDescent="0.2">
      <c r="A18" s="15" t="str">
        <f ca="1">IFERROR(__xludf.DUMMYFUNCTION("""COMPUTED_VALUE"""),"Đắc Nhân Tâm")</f>
        <v>Đắc Nhân Tâm</v>
      </c>
    </row>
    <row r="19" spans="1:1" x14ac:dyDescent="0.2">
      <c r="A19" s="15" t="str">
        <f ca="1">IFERROR(__xludf.DUMMYFUNCTION("""COMPUTED_VALUE"""),"Tâm lý")</f>
        <v>Tâm lý</v>
      </c>
    </row>
    <row r="20" spans="1:1" x14ac:dyDescent="0.2">
      <c r="A20" s="15" t="str">
        <f ca="1">IFERROR(__xludf.DUMMYFUNCTION("""COMPUTED_VALUE"""),"Tản văn. Tùy bút.")</f>
        <v>Tản văn. Tùy bút.</v>
      </c>
    </row>
    <row r="21" spans="1:1" x14ac:dyDescent="0.2">
      <c r="A21" s="15" t="str">
        <f ca="1">IFERROR(__xludf.DUMMYFUNCTION("""COMPUTED_VALUE"""),"tự truyện")</f>
        <v>tự truyện</v>
      </c>
    </row>
    <row r="22" spans="1:1" x14ac:dyDescent="0.2">
      <c r="A22" s="15" t="str">
        <f ca="1">IFERROR(__xludf.DUMMYFUNCTION("""COMPUTED_VALUE"""),"Ngôn tình")</f>
        <v>Ngôn tình</v>
      </c>
    </row>
    <row r="23" spans="1:1" x14ac:dyDescent="0.2">
      <c r="A23" s="15" t="str">
        <f ca="1">IFERROR(__xludf.DUMMYFUNCTION("""COMPUTED_VALUE"""),"Kĩ năng sống")</f>
        <v>Kĩ năng sống</v>
      </c>
    </row>
    <row r="24" spans="1:1" x14ac:dyDescent="0.2">
      <c r="A24" s="15" t="str">
        <f ca="1">IFERROR(__xludf.DUMMYFUNCTION("""COMPUTED_VALUE"""),"Sách về đời sống")</f>
        <v>Sách về đời sống</v>
      </c>
    </row>
    <row r="25" spans="1:1" x14ac:dyDescent="0.2">
      <c r="A25" s="15" t="str">
        <f ca="1">IFERROR(__xludf.DUMMYFUNCTION("""COMPUTED_VALUE"""),"văn học cổ điển")</f>
        <v>văn học cổ điển</v>
      </c>
    </row>
    <row r="26" spans="1:1" x14ac:dyDescent="0.2">
      <c r="A26" s="15" t="str">
        <f ca="1">IFERROR(__xludf.DUMMYFUNCTION("""COMPUTED_VALUE"""),"kinh dị")</f>
        <v>kinh dị</v>
      </c>
    </row>
    <row r="27" spans="1:1" x14ac:dyDescent="0.2">
      <c r="A27" s="15" t="str">
        <f ca="1">IFERROR(__xludf.DUMMYFUNCTION("""COMPUTED_VALUE"""),"sử Việt")</f>
        <v>sử Việt</v>
      </c>
    </row>
    <row r="28" spans="1:1" x14ac:dyDescent="0.2">
      <c r="A28" s="15" t="str">
        <f ca="1">IFERROR(__xludf.DUMMYFUNCTION("""COMPUTED_VALUE"""),"Seft help")</f>
        <v>Seft help</v>
      </c>
    </row>
    <row r="29" spans="1:1" x14ac:dyDescent="0.2">
      <c r="A29" s="15" t="str">
        <f ca="1">IFERROR(__xludf.DUMMYFUNCTION("""COMPUTED_VALUE"""),"Kinh điển")</f>
        <v>Kinh điển</v>
      </c>
    </row>
    <row r="30" spans="1:1" x14ac:dyDescent="0.2">
      <c r="A30" s="15" t="str">
        <f ca="1">IFERROR(__xludf.DUMMYFUNCTION("""COMPUTED_VALUE"""),"Truyện ngắn truyện dài tản văn...")</f>
        <v>Truyện ngắn truyện dài tản văn...</v>
      </c>
    </row>
    <row r="31" spans="1:1" x14ac:dyDescent="0.2">
      <c r="A31" s="15" t="str">
        <f ca="1">IFERROR(__xludf.DUMMYFUNCTION("""COMPUTED_VALUE"""),"Tâm lý học")</f>
        <v>Tâm lý học</v>
      </c>
    </row>
    <row r="32" spans="1:1" x14ac:dyDescent="0.2">
      <c r="A32" s="15" t="str">
        <f ca="1">IFERROR(__xludf.DUMMYFUNCTION("""COMPUTED_VALUE"""),"truyện ngắn")</f>
        <v>truyện ngắn</v>
      </c>
    </row>
    <row r="33" spans="1:1" x14ac:dyDescent="0.2">
      <c r="A33" s="15" t="str">
        <f ca="1">IFERROR(__xludf.DUMMYFUNCTION("""COMPUTED_VALUE"""),"Lịch Sử")</f>
        <v>Lịch Sử</v>
      </c>
    </row>
    <row r="34" spans="1:1" x14ac:dyDescent="0.2">
      <c r="A34" s="15" t="str">
        <f ca="1">IFERROR(__xludf.DUMMYFUNCTION("""COMPUTED_VALUE"""),"Nghệ thuật")</f>
        <v>Nghệ thuật</v>
      </c>
    </row>
    <row r="35" spans="1:1" x14ac:dyDescent="0.2">
      <c r="A35" s="15" t="str">
        <f ca="1">IFERROR(__xludf.DUMMYFUNCTION("""COMPUTED_VALUE"""),"sách tự lực")</f>
        <v>sách tự lực</v>
      </c>
    </row>
    <row r="36" spans="1:1" x14ac:dyDescent="0.2">
      <c r="A36" s="15" t="str">
        <f ca="1">IFERROR(__xludf.DUMMYFUNCTION("""COMPUTED_VALUE"""),"Sách kỹ năng")</f>
        <v>Sách kỹ năng</v>
      </c>
    </row>
    <row r="37" spans="1:1" x14ac:dyDescent="0.2">
      <c r="A37" s="15" t="str">
        <f ca="1">IFERROR(__xludf.DUMMYFUNCTION("""COMPUTED_VALUE"""),"Tài liệu nghiên cứu")</f>
        <v>Tài liệu nghiên cứu</v>
      </c>
    </row>
    <row r="38" spans="1:1" x14ac:dyDescent="0.2">
      <c r="A38" s="15" t="str">
        <f ca="1">IFERROR(__xludf.DUMMYFUNCTION("""COMPUTED_VALUE"""),"Kỹ năng sống ")</f>
        <v xml:space="preserve">Kỹ năng sống </v>
      </c>
    </row>
    <row r="39" spans="1:1" x14ac:dyDescent="0.2">
      <c r="A39" s="15" t="str">
        <f ca="1">IFERROR(__xludf.DUMMYFUNCTION("""COMPUTED_VALUE"""),"Kỹ năng sống")</f>
        <v>Kỹ năng sống</v>
      </c>
    </row>
    <row r="40" spans="1:1" x14ac:dyDescent="0.2">
      <c r="A40" s="15" t="str">
        <f ca="1">IFERROR(__xludf.DUMMYFUNCTION("""COMPUTED_VALUE"""),"Horror ")</f>
        <v xml:space="preserve">Horror </v>
      </c>
    </row>
    <row r="41" spans="1:1" x14ac:dyDescent="0.2">
      <c r="A41" s="15" t="str">
        <f ca="1">IFERROR(__xludf.DUMMYFUNCTION("""COMPUTED_VALUE"""),"Sách kỹ năng sống")</f>
        <v>Sách kỹ năng sống</v>
      </c>
    </row>
    <row r="42" spans="1:1" x14ac:dyDescent="0.2">
      <c r="A42" s="15" t="str">
        <f ca="1">IFERROR(__xludf.DUMMYFUNCTION("""COMPUTED_VALUE"""),"Kỹ năng")</f>
        <v>Kỹ năng</v>
      </c>
    </row>
    <row r="43" spans="1:1" x14ac:dyDescent="0.2">
      <c r="A43" s="15" t="str">
        <f ca="1">IFERROR(__xludf.DUMMYFUNCTION("""COMPUTED_VALUE"""),"Sefl-help")</f>
        <v>Sefl-help</v>
      </c>
    </row>
    <row r="44" spans="1:1" x14ac:dyDescent="0.2">
      <c r="A44" s="15" t="str">
        <f ca="1">IFERROR(__xludf.DUMMYFUNCTION("""COMPUTED_VALUE"""),"Lifestyle")</f>
        <v>Lifestyle</v>
      </c>
    </row>
    <row r="45" spans="1:1" x14ac:dyDescent="0.2">
      <c r="A45" s="15" t="str">
        <f ca="1">IFERROR(__xludf.DUMMYFUNCTION("""COMPUTED_VALUE"""),"Self-Help")</f>
        <v>Self-Help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>
    <outlinePr summaryBelow="0" summaryRight="0"/>
  </sheetPr>
  <dimension ref="A1:A6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sheetData>
    <row r="1" spans="1:1" x14ac:dyDescent="0.2">
      <c r="A1" s="16" t="s">
        <v>50</v>
      </c>
    </row>
    <row r="2" spans="1:1" x14ac:dyDescent="0.2">
      <c r="A2" s="15" t="str">
        <f ca="1">IFERROR(__xludf.DUMMYFUNCTION("UNIQUE(TRANSPOSE(SPLIT(JOIN("", "",'Trả lời biểu mẫu'!E2:E1000),"", "",FALSE)))"),"Mua sách")</f>
        <v>Mua sách</v>
      </c>
    </row>
    <row r="3" spans="1:1" x14ac:dyDescent="0.2">
      <c r="A3" s="15" t="str">
        <f ca="1">IFERROR(__xludf.DUMMYFUNCTION("""COMPUTED_VALUE"""),"Đọc online")</f>
        <v>Đọc online</v>
      </c>
    </row>
    <row r="4" spans="1:1" x14ac:dyDescent="0.2">
      <c r="A4" s="15" t="str">
        <f ca="1">IFERROR(__xludf.DUMMYFUNCTION("""COMPUTED_VALUE"""),"Mượn sách")</f>
        <v>Mượn sách</v>
      </c>
    </row>
    <row r="5" spans="1:1" x14ac:dyDescent="0.2">
      <c r="A5" s="15" t="str">
        <f ca="1">IFERROR(__xludf.DUMMYFUNCTION("""COMPUTED_VALUE"""),"Đọc ở nhà sách và thư viện")</f>
        <v>Đọc ở nhà sách và thư viện</v>
      </c>
    </row>
    <row r="6" spans="1:1" x14ac:dyDescent="0.2">
      <c r="A6" s="15" t="str">
        <f ca="1">IFERROR(__xludf.DUMMYFUNCTION("""COMPUTED_VALUE"""),"Thuê sách")</f>
        <v>Thuê sách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>
    <outlinePr summaryBelow="0" summaryRight="0"/>
  </sheetPr>
  <dimension ref="A1:A4"/>
  <sheetViews>
    <sheetView workbookViewId="0">
      <pane ySplit="1" topLeftCell="A2" activePane="bottomLeft" state="frozen"/>
      <selection pane="bottomLeft" activeCell="B3" sqref="B3"/>
    </sheetView>
  </sheetViews>
  <sheetFormatPr defaultColWidth="14.42578125" defaultRowHeight="15" customHeight="1" x14ac:dyDescent="0.2"/>
  <sheetData>
    <row r="1" spans="1:1" x14ac:dyDescent="0.2">
      <c r="A1" s="16" t="s">
        <v>2</v>
      </c>
    </row>
    <row r="2" spans="1:1" x14ac:dyDescent="0.2">
      <c r="A2" s="15" t="str">
        <f ca="1">IFERROR(__xludf.DUMMYFUNCTION("UNIQUE(TRANSPOSE(SPLIT(JOIN("", "",'Trả lời biểu mẫu'!F2:F1000),"", "",FALSE)))"),"Mua Online")</f>
        <v>Mua Online</v>
      </c>
    </row>
    <row r="3" spans="1:1" x14ac:dyDescent="0.2">
      <c r="A3" s="15" t="str">
        <f ca="1">IFERROR(__xludf.DUMMYFUNCTION("""COMPUTED_VALUE"""),"Mua trực tiếp nhà sách")</f>
        <v>Mua trực tiếp nhà sách</v>
      </c>
    </row>
    <row r="4" spans="1:1" x14ac:dyDescent="0.2">
      <c r="A4" s="15" t="str">
        <f ca="1">IFERROR(__xludf.DUMMYFUNCTION("""COMPUTED_VALUE"""),"Mua sách cũ")</f>
        <v>Mua sách cũ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>
    <outlinePr summaryBelow="0" summaryRight="0"/>
  </sheetPr>
  <dimension ref="A1:A5"/>
  <sheetViews>
    <sheetView workbookViewId="0"/>
  </sheetViews>
  <sheetFormatPr defaultColWidth="14.42578125" defaultRowHeight="15" customHeight="1" x14ac:dyDescent="0.2"/>
  <sheetData>
    <row r="1" spans="1:1" x14ac:dyDescent="0.2">
      <c r="A1" s="16" t="s">
        <v>3</v>
      </c>
    </row>
    <row r="2" spans="1:1" x14ac:dyDescent="0.2">
      <c r="A2" s="15" t="str">
        <f ca="1">IFERROR(__xludf.DUMMYFUNCTION("UNIQUE(TRANSPOSE(SPLIT(JOIN("", "",'Trả lời biểu mẫu'!G2:G1000),"", "",FALSE)))"),"Giấy")</f>
        <v>Giấy</v>
      </c>
    </row>
    <row r="3" spans="1:1" x14ac:dyDescent="0.2">
      <c r="A3" s="15" t="str">
        <f ca="1">IFERROR(__xludf.DUMMYFUNCTION("""COMPUTED_VALUE"""),"Điện thoại")</f>
        <v>Điện thoại</v>
      </c>
    </row>
    <row r="4" spans="1:1" x14ac:dyDescent="0.2">
      <c r="A4" s="15" t="str">
        <f ca="1">IFERROR(__xludf.DUMMYFUNCTION("""COMPUTED_VALUE"""),"Máy tính")</f>
        <v>Máy tính</v>
      </c>
    </row>
    <row r="5" spans="1:1" x14ac:dyDescent="0.2">
      <c r="A5" s="15" t="str">
        <f ca="1">IFERROR(__xludf.DUMMYFUNCTION("""COMPUTED_VALUE"""),"Máy đọc sách")</f>
        <v>Máy đọc sách</v>
      </c>
    </row>
  </sheetData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>
    <outlinePr summaryBelow="0" summaryRight="0"/>
  </sheetPr>
  <dimension ref="A1:A4"/>
  <sheetViews>
    <sheetView workbookViewId="0"/>
  </sheetViews>
  <sheetFormatPr defaultColWidth="14.42578125" defaultRowHeight="15" customHeight="1" x14ac:dyDescent="0.2"/>
  <sheetData>
    <row r="1" spans="1:1" x14ac:dyDescent="0.2">
      <c r="A1" s="16" t="s">
        <v>4</v>
      </c>
    </row>
    <row r="2" spans="1:1" x14ac:dyDescent="0.2">
      <c r="A2" s="15" t="str">
        <f ca="1">IFERROR(__xludf.DUMMYFUNCTION("UNIQUE(TRANSPOSE(SPLIT(JOIN("", "",'Trả lời biểu mẫu'!H2:H1000),"", "",FALSE)))"),"Tiếng Việt")</f>
        <v>Tiếng Việt</v>
      </c>
    </row>
    <row r="3" spans="1:1" x14ac:dyDescent="0.2">
      <c r="A3" s="15" t="str">
        <f ca="1">IFERROR(__xludf.DUMMYFUNCTION("""COMPUTED_VALUE"""),"Tiếng Anh")</f>
        <v>Tiếng Anh</v>
      </c>
    </row>
    <row r="4" spans="1:1" x14ac:dyDescent="0.2">
      <c r="A4" s="15" t="str">
        <f ca="1">IFERROR(__xludf.DUMMYFUNCTION("""COMPUTED_VALUE"""),"Khác")</f>
        <v>Khác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Trang tính</vt:lpstr>
      </vt:variant>
      <vt:variant>
        <vt:i4>17</vt:i4>
      </vt:variant>
    </vt:vector>
  </HeadingPairs>
  <TitlesOfParts>
    <vt:vector size="17" baseType="lpstr">
      <vt:lpstr>Trả lời biểu mẫu</vt:lpstr>
      <vt:lpstr>Trường + Thuộc tính</vt:lpstr>
      <vt:lpstr>Tên trường</vt:lpstr>
      <vt:lpstr>Thuộc tính ngành</vt:lpstr>
      <vt:lpstr>Thể loại sách</vt:lpstr>
      <vt:lpstr>Muamượnmướn sách</vt:lpstr>
      <vt:lpstr>Hình thức mua sách</vt:lpstr>
      <vt:lpstr>Môi trường đọc sách</vt:lpstr>
      <vt:lpstr>Ngôn ngữ đọc</vt:lpstr>
      <vt:lpstr>Nghe nhạc khi đọc sách</vt:lpstr>
      <vt:lpstr>Tần suất đọc lại sách</vt:lpstr>
      <vt:lpstr>Thời gian đọc sách</vt:lpstr>
      <vt:lpstr>Cách chọn sách</vt:lpstr>
      <vt:lpstr>Mục tiêu khi đọc sách</vt:lpstr>
      <vt:lpstr>Chia sẻ kiến thức</vt:lpstr>
      <vt:lpstr>Cản trở đọc sách</vt:lpstr>
      <vt:lpstr>Đọc sách khi nào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An Võ Quốc</cp:lastModifiedBy>
  <dcterms:modified xsi:type="dcterms:W3CDTF">2020-05-30T15:45:35Z</dcterms:modified>
</cp:coreProperties>
</file>