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21315" windowHeight="9780"/>
  </bookViews>
  <sheets>
    <sheet name="Feuil1" sheetId="1" r:id="rId1"/>
    <sheet name="Formules" sheetId="5" r:id="rId2"/>
    <sheet name="Feuil2" sheetId="2" r:id="rId3"/>
    <sheet name="Feuil3" sheetId="3" r:id="rId4"/>
    <sheet name="Feuil4" sheetId="4" r:id="rId5"/>
  </sheets>
  <calcPr calcId="125725"/>
</workbook>
</file>

<file path=xl/calcChain.xml><?xml version="1.0" encoding="utf-8"?>
<calcChain xmlns="http://schemas.openxmlformats.org/spreadsheetml/2006/main">
  <c r="C20" i="5"/>
  <c r="D18"/>
  <c r="B18"/>
  <c r="D17"/>
  <c r="B17"/>
  <c r="D16"/>
  <c r="B16"/>
  <c r="A16"/>
  <c r="A17" s="1"/>
  <c r="D15"/>
  <c r="B15"/>
  <c r="E15" s="1"/>
  <c r="A15"/>
  <c r="F14"/>
  <c r="F15" s="1"/>
  <c r="E14"/>
  <c r="D14"/>
  <c r="B14"/>
  <c r="G14" s="1"/>
  <c r="C9"/>
  <c r="B9"/>
  <c r="A9"/>
  <c r="C8"/>
  <c r="B8"/>
  <c r="D9" s="1"/>
  <c r="C7"/>
  <c r="B7"/>
  <c r="D8" s="1"/>
  <c r="C6"/>
  <c r="B6"/>
  <c r="D7" s="1"/>
  <c r="C5"/>
  <c r="B5"/>
  <c r="D6" s="1"/>
  <c r="A5"/>
  <c r="A6" s="1"/>
  <c r="A7" s="1"/>
  <c r="A8" s="1"/>
  <c r="D4"/>
  <c r="E4" s="1"/>
  <c r="E5" s="1"/>
  <c r="E6" s="1"/>
  <c r="C4"/>
  <c r="B4"/>
  <c r="D5" s="1"/>
  <c r="A9" i="1"/>
  <c r="D9"/>
  <c r="E9"/>
  <c r="F9" s="1"/>
  <c r="C9"/>
  <c r="B9"/>
  <c r="C20"/>
  <c r="D18" s="1"/>
  <c r="A5"/>
  <c r="B15"/>
  <c r="B16"/>
  <c r="B17"/>
  <c r="B18"/>
  <c r="B14"/>
  <c r="A15"/>
  <c r="A16" s="1"/>
  <c r="A17" s="1"/>
  <c r="A18" s="1"/>
  <c r="B5"/>
  <c r="B6"/>
  <c r="B7"/>
  <c r="B8"/>
  <c r="B4"/>
  <c r="C5"/>
  <c r="C6"/>
  <c r="C7"/>
  <c r="C8"/>
  <c r="C4"/>
  <c r="E18" i="5" l="1"/>
  <c r="A18"/>
  <c r="E7"/>
  <c r="E8" s="1"/>
  <c r="E9" s="1"/>
  <c r="F16"/>
  <c r="F17" s="1"/>
  <c r="F9"/>
  <c r="E17"/>
  <c r="F4"/>
  <c r="F6"/>
  <c r="F8"/>
  <c r="F5"/>
  <c r="F7"/>
  <c r="G15"/>
  <c r="E16"/>
  <c r="D14" i="1"/>
  <c r="E14" s="1"/>
  <c r="F14" s="1"/>
  <c r="E18"/>
  <c r="D15"/>
  <c r="E15" s="1"/>
  <c r="G14"/>
  <c r="D16"/>
  <c r="E16" s="1"/>
  <c r="D17"/>
  <c r="E17" s="1"/>
  <c r="D4"/>
  <c r="E4" s="1"/>
  <c r="F4" s="1"/>
  <c r="A6"/>
  <c r="D6" s="1"/>
  <c r="D5"/>
  <c r="G17" i="5" l="1"/>
  <c r="F18"/>
  <c r="G18" s="1"/>
  <c r="G16"/>
  <c r="F15" i="1"/>
  <c r="G15" s="1"/>
  <c r="E5"/>
  <c r="F5" s="1"/>
  <c r="F16"/>
  <c r="A7"/>
  <c r="A8" s="1"/>
  <c r="E6" l="1"/>
  <c r="F17"/>
  <c r="G16"/>
  <c r="D7"/>
  <c r="E7" s="1"/>
  <c r="F6"/>
  <c r="F18" l="1"/>
  <c r="G18" s="1"/>
  <c r="G17"/>
  <c r="D8"/>
  <c r="E8" s="1"/>
  <c r="F7"/>
  <c r="F8" l="1"/>
</calcChain>
</file>

<file path=xl/sharedStrings.xml><?xml version="1.0" encoding="utf-8"?>
<sst xmlns="http://schemas.openxmlformats.org/spreadsheetml/2006/main" count="34" uniqueCount="11">
  <si>
    <t>date</t>
  </si>
  <si>
    <t>base</t>
  </si>
  <si>
    <t>taux d'amortissement</t>
  </si>
  <si>
    <t>amortissement</t>
  </si>
  <si>
    <t>VO</t>
  </si>
  <si>
    <t>durée</t>
  </si>
  <si>
    <t>date d'acquisition</t>
  </si>
  <si>
    <t>cumul</t>
  </si>
  <si>
    <t>VNC</t>
  </si>
  <si>
    <t>km</t>
  </si>
  <si>
    <t>total km</t>
  </si>
</sst>
</file>

<file path=xl/styles.xml><?xml version="1.0" encoding="utf-8"?>
<styleSheet xmlns="http://schemas.openxmlformats.org/spreadsheetml/2006/main">
  <numFmts count="1">
    <numFmt numFmtId="164" formatCode="#,##0.00\ &quot;€&quot;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164" fontId="0" fillId="0" borderId="1" xfId="0" applyNumberFormat="1" applyBorder="1"/>
    <xf numFmtId="10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4" fontId="0" fillId="0" borderId="5" xfId="0" applyNumberFormat="1" applyBorder="1"/>
    <xf numFmtId="164" fontId="0" fillId="0" borderId="6" xfId="0" applyNumberFormat="1" applyBorder="1"/>
    <xf numFmtId="14" fontId="0" fillId="0" borderId="7" xfId="0" applyNumberFormat="1" applyBorder="1"/>
    <xf numFmtId="164" fontId="0" fillId="0" borderId="8" xfId="0" applyNumberFormat="1" applyBorder="1"/>
    <xf numFmtId="10" fontId="0" fillId="0" borderId="8" xfId="0" applyNumberFormat="1" applyBorder="1"/>
    <xf numFmtId="164" fontId="0" fillId="0" borderId="9" xfId="0" applyNumberFormat="1" applyBorder="1"/>
    <xf numFmtId="0" fontId="0" fillId="0" borderId="8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style val="1"/>
  <c:chart>
    <c:plotArea>
      <c:layout/>
      <c:barChart>
        <c:barDir val="col"/>
        <c:grouping val="clustered"/>
        <c:ser>
          <c:idx val="0"/>
          <c:order val="0"/>
          <c:tx>
            <c:v>Cumul par système linéaire</c:v>
          </c:tx>
          <c:cat>
            <c:numRef>
              <c:f>Feuil1!$A$14:$A$19</c:f>
              <c:numCache>
                <c:formatCode>dd/mm/yyyy</c:formatCode>
                <c:ptCount val="6"/>
                <c:pt idx="0">
                  <c:v>42735</c:v>
                </c:pt>
                <c:pt idx="1">
                  <c:v>43100</c:v>
                </c:pt>
                <c:pt idx="2">
                  <c:v>43465</c:v>
                </c:pt>
                <c:pt idx="3">
                  <c:v>43830</c:v>
                </c:pt>
                <c:pt idx="4">
                  <c:v>44196</c:v>
                </c:pt>
                <c:pt idx="5">
                  <c:v>44454</c:v>
                </c:pt>
              </c:numCache>
            </c:numRef>
          </c:cat>
          <c:val>
            <c:numRef>
              <c:f>Feuil1!$E$4:$E$8</c:f>
              <c:numCache>
                <c:formatCode>#,##0.00\ "€"</c:formatCode>
                <c:ptCount val="5"/>
                <c:pt idx="0">
                  <c:v>1866.6666666666667</c:v>
                </c:pt>
                <c:pt idx="1">
                  <c:v>8266.6666666666661</c:v>
                </c:pt>
                <c:pt idx="2">
                  <c:v>14666.666666666666</c:v>
                </c:pt>
                <c:pt idx="3">
                  <c:v>21066.666666666664</c:v>
                </c:pt>
                <c:pt idx="4">
                  <c:v>27466.666666666664</c:v>
                </c:pt>
              </c:numCache>
            </c:numRef>
          </c:val>
          <c:smooth val="1"/>
        </c:ser>
        <c:ser>
          <c:idx val="1"/>
          <c:order val="1"/>
          <c:tx>
            <c:v>Cumul par unité d'oeuvre</c:v>
          </c:tx>
          <c:cat>
            <c:numRef>
              <c:f>Feuil1!$A$14:$A$19</c:f>
              <c:numCache>
                <c:formatCode>dd/mm/yyyy</c:formatCode>
                <c:ptCount val="6"/>
                <c:pt idx="0">
                  <c:v>42735</c:v>
                </c:pt>
                <c:pt idx="1">
                  <c:v>43100</c:v>
                </c:pt>
                <c:pt idx="2">
                  <c:v>43465</c:v>
                </c:pt>
                <c:pt idx="3">
                  <c:v>43830</c:v>
                </c:pt>
                <c:pt idx="4">
                  <c:v>44196</c:v>
                </c:pt>
                <c:pt idx="5">
                  <c:v>44454</c:v>
                </c:pt>
              </c:numCache>
            </c:numRef>
          </c:cat>
          <c:val>
            <c:numRef>
              <c:f>Feuil1!$F$14:$F$18</c:f>
              <c:numCache>
                <c:formatCode>#,##0.00\ "€"</c:formatCode>
                <c:ptCount val="5"/>
                <c:pt idx="0">
                  <c:v>525.82159624413157</c:v>
                </c:pt>
                <c:pt idx="1">
                  <c:v>5483.5680751173704</c:v>
                </c:pt>
                <c:pt idx="2">
                  <c:v>13370.892018779343</c:v>
                </c:pt>
                <c:pt idx="3">
                  <c:v>21258.215962441314</c:v>
                </c:pt>
                <c:pt idx="4">
                  <c:v>30723.004694835683</c:v>
                </c:pt>
              </c:numCache>
            </c:numRef>
          </c:val>
          <c:smooth val="1"/>
        </c:ser>
        <c:axId val="98591488"/>
        <c:axId val="95109888"/>
      </c:barChart>
      <c:dateAx>
        <c:axId val="98591488"/>
        <c:scaling>
          <c:orientation val="minMax"/>
        </c:scaling>
        <c:axPos val="b"/>
        <c:numFmt formatCode="dd/mm/yyyy" sourceLinked="1"/>
        <c:tickLblPos val="nextTo"/>
        <c:crossAx val="95109888"/>
        <c:crosses val="autoZero"/>
        <c:auto val="1"/>
        <c:lblOffset val="100"/>
      </c:dateAx>
      <c:valAx>
        <c:axId val="95109888"/>
        <c:scaling>
          <c:orientation val="minMax"/>
        </c:scaling>
        <c:axPos val="l"/>
        <c:majorGridlines/>
        <c:numFmt formatCode="#,##0.00\ &quot;€&quot;" sourceLinked="1"/>
        <c:tickLblPos val="nextTo"/>
        <c:crossAx val="9859148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 paperSize="9" orientation="landscape"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style val="17"/>
  <c:chart>
    <c:plotArea>
      <c:layout>
        <c:manualLayout>
          <c:layoutTarget val="inner"/>
          <c:xMode val="edge"/>
          <c:yMode val="edge"/>
          <c:x val="0.16208573928258968"/>
          <c:y val="5.1369075744995857E-2"/>
          <c:w val="0.44692957130358707"/>
          <c:h val="0.69130720056716488"/>
        </c:manualLayout>
      </c:layout>
      <c:barChart>
        <c:barDir val="col"/>
        <c:grouping val="clustered"/>
        <c:ser>
          <c:idx val="0"/>
          <c:order val="0"/>
          <c:tx>
            <c:v>VNC par système linéaire</c:v>
          </c:tx>
          <c:cat>
            <c:numRef>
              <c:f>Feuil1!$A$4:$A$8</c:f>
              <c:numCache>
                <c:formatCode>dd/mm/yyyy</c:formatCode>
                <c:ptCount val="5"/>
                <c:pt idx="0">
                  <c:v>42735</c:v>
                </c:pt>
                <c:pt idx="1">
                  <c:v>43100</c:v>
                </c:pt>
                <c:pt idx="2">
                  <c:v>43465</c:v>
                </c:pt>
                <c:pt idx="3">
                  <c:v>43830</c:v>
                </c:pt>
                <c:pt idx="4">
                  <c:v>44196</c:v>
                </c:pt>
              </c:numCache>
            </c:numRef>
          </c:cat>
          <c:val>
            <c:numRef>
              <c:f>Feuil1!$F$4:$F$9</c:f>
              <c:numCache>
                <c:formatCode>#,##0.00\ "€"</c:formatCode>
                <c:ptCount val="6"/>
                <c:pt idx="0">
                  <c:v>30133.333333333332</c:v>
                </c:pt>
                <c:pt idx="1">
                  <c:v>23733.333333333336</c:v>
                </c:pt>
                <c:pt idx="2">
                  <c:v>17333.333333333336</c:v>
                </c:pt>
                <c:pt idx="3">
                  <c:v>10933.333333333336</c:v>
                </c:pt>
                <c:pt idx="4">
                  <c:v>4533.3333333333358</c:v>
                </c:pt>
                <c:pt idx="5">
                  <c:v>0</c:v>
                </c:pt>
              </c:numCache>
            </c:numRef>
          </c:val>
          <c:smooth val="1"/>
        </c:ser>
        <c:ser>
          <c:idx val="1"/>
          <c:order val="1"/>
          <c:tx>
            <c:v>VNC par unité d'oeuvre</c:v>
          </c:tx>
          <c:cat>
            <c:numRef>
              <c:f>Feuil1!$A$4:$A$8</c:f>
              <c:numCache>
                <c:formatCode>dd/mm/yyyy</c:formatCode>
                <c:ptCount val="5"/>
                <c:pt idx="0">
                  <c:v>42735</c:v>
                </c:pt>
                <c:pt idx="1">
                  <c:v>43100</c:v>
                </c:pt>
                <c:pt idx="2">
                  <c:v>43465</c:v>
                </c:pt>
                <c:pt idx="3">
                  <c:v>43830</c:v>
                </c:pt>
                <c:pt idx="4">
                  <c:v>44196</c:v>
                </c:pt>
              </c:numCache>
            </c:numRef>
          </c:cat>
          <c:val>
            <c:numRef>
              <c:f>Feuil1!$G$14:$G$19</c:f>
              <c:numCache>
                <c:formatCode>#,##0.00\ "€"</c:formatCode>
                <c:ptCount val="6"/>
                <c:pt idx="0">
                  <c:v>31474.178403755868</c:v>
                </c:pt>
                <c:pt idx="1">
                  <c:v>26516.431924882629</c:v>
                </c:pt>
                <c:pt idx="2">
                  <c:v>18629.107981220659</c:v>
                </c:pt>
                <c:pt idx="3">
                  <c:v>10741.784037558686</c:v>
                </c:pt>
                <c:pt idx="4">
                  <c:v>1276.995305164317</c:v>
                </c:pt>
                <c:pt idx="5">
                  <c:v>0</c:v>
                </c:pt>
              </c:numCache>
            </c:numRef>
          </c:val>
          <c:smooth val="1"/>
        </c:ser>
        <c:axId val="96683904"/>
        <c:axId val="97305728"/>
      </c:barChart>
      <c:dateAx>
        <c:axId val="96683904"/>
        <c:scaling>
          <c:orientation val="minMax"/>
        </c:scaling>
        <c:axPos val="b"/>
        <c:numFmt formatCode="dd/mm/yyyy" sourceLinked="1"/>
        <c:tickLblPos val="nextTo"/>
        <c:crossAx val="97305728"/>
        <c:crosses val="autoZero"/>
        <c:auto val="1"/>
        <c:lblOffset val="100"/>
      </c:dateAx>
      <c:valAx>
        <c:axId val="97305728"/>
        <c:scaling>
          <c:orientation val="minMax"/>
        </c:scaling>
        <c:axPos val="l"/>
        <c:majorGridlines/>
        <c:numFmt formatCode="#,##0.00\ &quot;€&quot;" sourceLinked="1"/>
        <c:tickLblPos val="nextTo"/>
        <c:crossAx val="9668390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 paperSize="9" orientation="landscape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639857</xdr:colOff>
      <xdr:row>20</xdr:row>
      <xdr:rowOff>120462</xdr:rowOff>
    </xdr:from>
    <xdr:to>
      <xdr:col>10</xdr:col>
      <xdr:colOff>79562</xdr:colOff>
      <xdr:row>35</xdr:row>
      <xdr:rowOff>1680</xdr:rowOff>
    </xdr:to>
    <xdr:graphicFrame macro="">
      <xdr:nvGraphicFramePr>
        <xdr:cNvPr id="6" name="Cumul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76200</xdr:colOff>
      <xdr:row>20</xdr:row>
      <xdr:rowOff>81243</xdr:rowOff>
    </xdr:from>
    <xdr:to>
      <xdr:col>4</xdr:col>
      <xdr:colOff>502024</xdr:colOff>
      <xdr:row>34</xdr:row>
      <xdr:rowOff>159124</xdr:rowOff>
    </xdr:to>
    <xdr:graphicFrame macro="">
      <xdr:nvGraphicFramePr>
        <xdr:cNvPr id="7" name="Graphique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0.67292</cdr:x>
      <cdr:y>0.10105</cdr:y>
    </cdr:from>
    <cdr:to>
      <cdr:x>0.9625</cdr:x>
      <cdr:y>0.32753</cdr:y>
    </cdr:to>
    <cdr:sp macro="" textlink="">
      <cdr:nvSpPr>
        <cdr:cNvPr id="3" name="ZoneTexte 2"/>
        <cdr:cNvSpPr txBox="1"/>
      </cdr:nvSpPr>
      <cdr:spPr>
        <a:xfrm xmlns:a="http://schemas.openxmlformats.org/drawingml/2006/main">
          <a:off x="3076575" y="276225"/>
          <a:ext cx="1323975" cy="619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fr-FR" sz="1100"/>
            <a:t>Graphe</a:t>
          </a:r>
          <a:r>
            <a:rPr lang="fr-FR" sz="1100" baseline="0"/>
            <a:t> des cumuls d'amortissement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0.68958</cdr:x>
      <cdr:y>0.14583</cdr:y>
    </cdr:from>
    <cdr:to>
      <cdr:x>0.95833</cdr:x>
      <cdr:y>0.26736</cdr:y>
    </cdr:to>
    <cdr:sp macro="" textlink="">
      <cdr:nvSpPr>
        <cdr:cNvPr id="2" name="ZoneTexte 1"/>
        <cdr:cNvSpPr txBox="1"/>
      </cdr:nvSpPr>
      <cdr:spPr>
        <a:xfrm xmlns:a="http://schemas.openxmlformats.org/drawingml/2006/main">
          <a:off x="3152775" y="400050"/>
          <a:ext cx="1228725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fr-FR" sz="1100"/>
            <a:t>Graphe des VNC</a:t>
          </a:r>
        </a:p>
      </cdr:txBody>
    </cdr:sp>
  </cdr:relSizeAnchor>
</c:userShape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zoomScale="85" zoomScaleNormal="85" workbookViewId="0">
      <selection activeCell="H9" sqref="H9"/>
    </sheetView>
  </sheetViews>
  <sheetFormatPr baseColWidth="10" defaultRowHeight="15"/>
  <cols>
    <col min="1" max="1" width="10.7109375" bestFit="1" customWidth="1"/>
    <col min="2" max="2" width="10.42578125" bestFit="1" customWidth="1"/>
    <col min="3" max="4" width="20.42578125" bestFit="1" customWidth="1"/>
    <col min="5" max="5" width="14.42578125" bestFit="1" customWidth="1"/>
    <col min="7" max="7" width="16.85546875" bestFit="1" customWidth="1"/>
  </cols>
  <sheetData>
    <row r="1" spans="1:8">
      <c r="A1" s="2" t="s">
        <v>4</v>
      </c>
      <c r="B1" s="2">
        <v>32000</v>
      </c>
      <c r="D1" s="2" t="s">
        <v>5</v>
      </c>
      <c r="E1" s="2">
        <v>5</v>
      </c>
      <c r="G1" s="2" t="s">
        <v>6</v>
      </c>
      <c r="H1" s="3">
        <v>42628</v>
      </c>
    </row>
    <row r="2" spans="1:8" ht="15.75" thickBot="1"/>
    <row r="3" spans="1:8">
      <c r="A3" s="6" t="s">
        <v>0</v>
      </c>
      <c r="B3" s="7" t="s">
        <v>1</v>
      </c>
      <c r="C3" s="7" t="s">
        <v>2</v>
      </c>
      <c r="D3" s="7" t="s">
        <v>3</v>
      </c>
      <c r="E3" s="7" t="s">
        <v>7</v>
      </c>
      <c r="F3" s="8" t="s">
        <v>8</v>
      </c>
    </row>
    <row r="4" spans="1:8">
      <c r="A4" s="9">
        <v>42735</v>
      </c>
      <c r="B4" s="4">
        <f>$B$1</f>
        <v>32000</v>
      </c>
      <c r="C4" s="5">
        <f>1/$E$1</f>
        <v>0.2</v>
      </c>
      <c r="D4" s="4">
        <f>B4*C4*(DAYS360($H$1,$A$4,1)/360)</f>
        <v>1866.6666666666667</v>
      </c>
      <c r="E4" s="4">
        <f>$D$4</f>
        <v>1866.6666666666667</v>
      </c>
      <c r="F4" s="10">
        <f>B4-E4</f>
        <v>30133.333333333332</v>
      </c>
    </row>
    <row r="5" spans="1:8">
      <c r="A5" s="9">
        <f>DATE(YEAR(A4)+1,MONTH(A4),DAY(A4))</f>
        <v>43100</v>
      </c>
      <c r="B5" s="4">
        <f t="shared" ref="B5:B9" si="0">$B$1</f>
        <v>32000</v>
      </c>
      <c r="C5" s="5">
        <f t="shared" ref="C5:C9" si="1">1/$E$1</f>
        <v>0.2</v>
      </c>
      <c r="D5" s="4">
        <f>B4*C4*(DAYS360(A4,A5,1)/360)</f>
        <v>6400</v>
      </c>
      <c r="E5" s="4">
        <f>E4+D5</f>
        <v>8266.6666666666661</v>
      </c>
      <c r="F5" s="10">
        <f t="shared" ref="F5:F7" si="2">B5-E5</f>
        <v>23733.333333333336</v>
      </c>
      <c r="H5" s="1"/>
    </row>
    <row r="6" spans="1:8">
      <c r="A6" s="9">
        <f t="shared" ref="A6:A9" si="3">DATE(YEAR(A5)+1,MONTH(A5),DAY(A5))</f>
        <v>43465</v>
      </c>
      <c r="B6" s="4">
        <f t="shared" si="0"/>
        <v>32000</v>
      </c>
      <c r="C6" s="5">
        <f t="shared" si="1"/>
        <v>0.2</v>
      </c>
      <c r="D6" s="4">
        <f t="shared" ref="D6:D7" si="4">B5*C5*(DAYS360(A5,A6,1)/360)</f>
        <v>6400</v>
      </c>
      <c r="E6" s="4">
        <f t="shared" ref="E6:E7" si="5">E5+D6</f>
        <v>14666.666666666666</v>
      </c>
      <c r="F6" s="10">
        <f t="shared" si="2"/>
        <v>17333.333333333336</v>
      </c>
    </row>
    <row r="7" spans="1:8">
      <c r="A7" s="9">
        <f t="shared" si="3"/>
        <v>43830</v>
      </c>
      <c r="B7" s="4">
        <f t="shared" si="0"/>
        <v>32000</v>
      </c>
      <c r="C7" s="5">
        <f t="shared" si="1"/>
        <v>0.2</v>
      </c>
      <c r="D7" s="4">
        <f t="shared" si="4"/>
        <v>6400</v>
      </c>
      <c r="E7" s="4">
        <f t="shared" si="5"/>
        <v>21066.666666666664</v>
      </c>
      <c r="F7" s="10">
        <f t="shared" si="2"/>
        <v>10933.333333333336</v>
      </c>
    </row>
    <row r="8" spans="1:8">
      <c r="A8" s="9">
        <f>DATE(YEAR(A7)+1,MONTH(A7),DAY(A7))</f>
        <v>44196</v>
      </c>
      <c r="B8" s="4">
        <f t="shared" si="0"/>
        <v>32000</v>
      </c>
      <c r="C8" s="5">
        <f t="shared" si="1"/>
        <v>0.2</v>
      </c>
      <c r="D8" s="4">
        <f>B7*C7*(DAYS360(A7,A8,1)/360)</f>
        <v>6400</v>
      </c>
      <c r="E8" s="4">
        <f>E7+D8</f>
        <v>27466.666666666664</v>
      </c>
      <c r="F8" s="10">
        <f>B8-E8</f>
        <v>4533.3333333333358</v>
      </c>
    </row>
    <row r="9" spans="1:8" ht="15.75" thickBot="1">
      <c r="A9" s="11">
        <f>DATE(YEAR($H$1)+E1,MONTH($H$1),DAY($H$1))</f>
        <v>44454</v>
      </c>
      <c r="B9" s="12">
        <f t="shared" si="0"/>
        <v>32000</v>
      </c>
      <c r="C9" s="13">
        <f t="shared" si="1"/>
        <v>0.2</v>
      </c>
      <c r="D9" s="12">
        <f>B8*C8*(DAYS360(A8,A9,1)/360)</f>
        <v>4533.3333333333339</v>
      </c>
      <c r="E9" s="12">
        <f>E8+D9</f>
        <v>32000</v>
      </c>
      <c r="F9" s="14">
        <f>B9-E9</f>
        <v>0</v>
      </c>
    </row>
    <row r="12" spans="1:8" ht="15.75" thickBot="1"/>
    <row r="13" spans="1:8">
      <c r="A13" s="6" t="s">
        <v>0</v>
      </c>
      <c r="B13" s="7" t="s">
        <v>1</v>
      </c>
      <c r="C13" s="7" t="s">
        <v>9</v>
      </c>
      <c r="D13" s="7" t="s">
        <v>2</v>
      </c>
      <c r="E13" s="7" t="s">
        <v>3</v>
      </c>
      <c r="F13" s="7" t="s">
        <v>7</v>
      </c>
      <c r="G13" s="8" t="s">
        <v>8</v>
      </c>
    </row>
    <row r="14" spans="1:8">
      <c r="A14" s="9">
        <v>42735</v>
      </c>
      <c r="B14" s="4">
        <f>$B$1</f>
        <v>32000</v>
      </c>
      <c r="C14" s="2">
        <v>8000</v>
      </c>
      <c r="D14" s="5">
        <f>C14/$C$20</f>
        <v>5.6338028169014086E-2</v>
      </c>
      <c r="E14" s="4">
        <f>B14*D14*(DAYS360($H$1,$A$14,1)/360)</f>
        <v>525.82159624413157</v>
      </c>
      <c r="F14" s="4">
        <f>E14</f>
        <v>525.82159624413157</v>
      </c>
      <c r="G14" s="10">
        <f>B14-F14</f>
        <v>31474.178403755868</v>
      </c>
    </row>
    <row r="15" spans="1:8">
      <c r="A15" s="9">
        <f>DATE(YEAR(A14)+1,MONTH(A14),DAY(A14))</f>
        <v>43100</v>
      </c>
      <c r="B15" s="4">
        <f t="shared" ref="B15:B19" si="6">$B$1</f>
        <v>32000</v>
      </c>
      <c r="C15" s="2">
        <v>22000</v>
      </c>
      <c r="D15" s="5">
        <f t="shared" ref="D15:D18" si="7">C15/$C$20</f>
        <v>0.15492957746478872</v>
      </c>
      <c r="E15" s="4">
        <f>B15*D15*(DAYS360(A14,A15,1)/360)</f>
        <v>4957.7464788732386</v>
      </c>
      <c r="F15" s="4">
        <f>F14+E15</f>
        <v>5483.5680751173704</v>
      </c>
      <c r="G15" s="10">
        <f t="shared" ref="G15:G18" si="8">B15-F15</f>
        <v>26516.431924882629</v>
      </c>
    </row>
    <row r="16" spans="1:8">
      <c r="A16" s="9">
        <f t="shared" ref="A16:A18" si="9">DATE(YEAR(A15)+1,MONTH(A15),DAY(A15))</f>
        <v>43465</v>
      </c>
      <c r="B16" s="4">
        <f t="shared" si="6"/>
        <v>32000</v>
      </c>
      <c r="C16" s="2">
        <v>35000</v>
      </c>
      <c r="D16" s="5">
        <f t="shared" si="7"/>
        <v>0.24647887323943662</v>
      </c>
      <c r="E16" s="4">
        <f t="shared" ref="E16:E19" si="10">B16*D16*(DAYS360(A15,A16,1)/360)</f>
        <v>7887.3239436619724</v>
      </c>
      <c r="F16" s="4">
        <f t="shared" ref="F16:F18" si="11">F15+E16</f>
        <v>13370.892018779343</v>
      </c>
      <c r="G16" s="10">
        <f t="shared" si="8"/>
        <v>18629.107981220659</v>
      </c>
    </row>
    <row r="17" spans="1:7">
      <c r="A17" s="9">
        <f t="shared" si="9"/>
        <v>43830</v>
      </c>
      <c r="B17" s="4">
        <f t="shared" si="6"/>
        <v>32000</v>
      </c>
      <c r="C17" s="2">
        <v>35000</v>
      </c>
      <c r="D17" s="5">
        <f t="shared" si="7"/>
        <v>0.24647887323943662</v>
      </c>
      <c r="E17" s="4">
        <f t="shared" si="10"/>
        <v>7887.3239436619724</v>
      </c>
      <c r="F17" s="4">
        <f t="shared" si="11"/>
        <v>21258.215962441314</v>
      </c>
      <c r="G17" s="10">
        <f t="shared" si="8"/>
        <v>10741.784037558686</v>
      </c>
    </row>
    <row r="18" spans="1:7">
      <c r="A18" s="9">
        <f t="shared" si="9"/>
        <v>44196</v>
      </c>
      <c r="B18" s="4">
        <f t="shared" si="6"/>
        <v>32000</v>
      </c>
      <c r="C18" s="2">
        <v>42000</v>
      </c>
      <c r="D18" s="5">
        <f t="shared" si="7"/>
        <v>0.29577464788732394</v>
      </c>
      <c r="E18" s="4">
        <f t="shared" si="10"/>
        <v>9464.7887323943669</v>
      </c>
      <c r="F18" s="4">
        <f t="shared" si="11"/>
        <v>30723.004694835683</v>
      </c>
      <c r="G18" s="10">
        <f t="shared" si="8"/>
        <v>1276.995305164317</v>
      </c>
    </row>
    <row r="19" spans="1:7" ht="15.75" thickBot="1">
      <c r="A19" s="11">
        <v>44454</v>
      </c>
      <c r="B19" s="12"/>
      <c r="C19" s="15"/>
      <c r="D19" s="15"/>
      <c r="E19" s="12">
        <v>1277</v>
      </c>
      <c r="F19" s="12">
        <v>32000</v>
      </c>
      <c r="G19" s="14">
        <v>0</v>
      </c>
    </row>
    <row r="20" spans="1:7">
      <c r="B20" s="16" t="s">
        <v>10</v>
      </c>
      <c r="C20" s="16">
        <f>SUM(C14+C15+C16+C17+C18)</f>
        <v>142000</v>
      </c>
    </row>
  </sheetData>
  <pageMargins left="0.70866141732283472" right="0.70866141732283472" top="0.74803149606299213" bottom="0.74803149606299213" header="0.31496062992125984" footer="0.31496062992125984"/>
  <pageSetup paperSize="9" scale="85" orientation="landscape" r:id="rId1"/>
  <headerFooter>
    <oddHeader>&amp;CTD amortissement</oddHeader>
    <oddFooter>&amp;LCOUDIN Naoto&amp;C20/09/2017&amp;RSIO2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"/>
  <sheetViews>
    <sheetView showFormulas="1" zoomScaleNormal="100" workbookViewId="0">
      <selection activeCell="C28" sqref="C28"/>
    </sheetView>
  </sheetViews>
  <sheetFormatPr baseColWidth="10" defaultRowHeight="15"/>
  <cols>
    <col min="1" max="1" width="22.85546875" customWidth="1"/>
    <col min="2" max="2" width="4.28515625" bestFit="1" customWidth="1"/>
    <col min="3" max="3" width="15.28515625" bestFit="1" customWidth="1"/>
    <col min="4" max="4" width="17.5703125" customWidth="1"/>
    <col min="5" max="5" width="19.140625" customWidth="1"/>
    <col min="6" max="6" width="4.5703125" bestFit="1" customWidth="1"/>
    <col min="7" max="7" width="8.5703125" bestFit="1" customWidth="1"/>
    <col min="8" max="8" width="3.140625" bestFit="1" customWidth="1"/>
  </cols>
  <sheetData>
    <row r="1" spans="1:8">
      <c r="A1" s="2" t="s">
        <v>4</v>
      </c>
      <c r="B1" s="2">
        <v>32000</v>
      </c>
      <c r="D1" s="2" t="s">
        <v>5</v>
      </c>
      <c r="E1" s="2">
        <v>5</v>
      </c>
      <c r="G1" s="2" t="s">
        <v>6</v>
      </c>
      <c r="H1" s="3">
        <v>42628</v>
      </c>
    </row>
    <row r="2" spans="1:8" ht="15.75" thickBot="1"/>
    <row r="3" spans="1:8">
      <c r="A3" s="6" t="s">
        <v>0</v>
      </c>
      <c r="B3" s="7" t="s">
        <v>1</v>
      </c>
      <c r="C3" s="7" t="s">
        <v>2</v>
      </c>
      <c r="D3" s="7" t="s">
        <v>3</v>
      </c>
      <c r="E3" s="7" t="s">
        <v>7</v>
      </c>
      <c r="F3" s="8" t="s">
        <v>8</v>
      </c>
    </row>
    <row r="4" spans="1:8">
      <c r="A4" s="9">
        <v>42735</v>
      </c>
      <c r="B4" s="4">
        <f>$B$1</f>
        <v>32000</v>
      </c>
      <c r="C4" s="5">
        <f>1/$E$1</f>
        <v>0.2</v>
      </c>
      <c r="D4" s="4">
        <f>B4*C4*(DAYS360($H$1,$A$4,1)/360)</f>
        <v>1866.6666666666667</v>
      </c>
      <c r="E4" s="4">
        <f>$D$4</f>
        <v>1866.6666666666667</v>
      </c>
      <c r="F4" s="10">
        <f>B4-E4</f>
        <v>30133.333333333332</v>
      </c>
    </row>
    <row r="5" spans="1:8">
      <c r="A5" s="9">
        <f>DATE(YEAR(A4)+1,MONTH(A4),DAY(A4))</f>
        <v>43100</v>
      </c>
      <c r="B5" s="4">
        <f t="shared" ref="B5:B9" si="0">$B$1</f>
        <v>32000</v>
      </c>
      <c r="C5" s="5">
        <f t="shared" ref="C5:C9" si="1">1/$E$1</f>
        <v>0.2</v>
      </c>
      <c r="D5" s="4">
        <f>B4*C4*(DAYS360(A4,A5,1)/360)</f>
        <v>6400</v>
      </c>
      <c r="E5" s="4">
        <f>E4+D5</f>
        <v>8266.6666666666661</v>
      </c>
      <c r="F5" s="10">
        <f t="shared" ref="F5:F7" si="2">B5-E5</f>
        <v>23733.333333333336</v>
      </c>
      <c r="H5" s="1"/>
    </row>
    <row r="6" spans="1:8">
      <c r="A6" s="9">
        <f t="shared" ref="A6:A9" si="3">DATE(YEAR(A5)+1,MONTH(A5),DAY(A5))</f>
        <v>43465</v>
      </c>
      <c r="B6" s="4">
        <f t="shared" si="0"/>
        <v>32000</v>
      </c>
      <c r="C6" s="5">
        <f t="shared" si="1"/>
        <v>0.2</v>
      </c>
      <c r="D6" s="4">
        <f t="shared" ref="D6:D7" si="4">B5*C5*(DAYS360(A5,A6,1)/360)</f>
        <v>6400</v>
      </c>
      <c r="E6" s="4">
        <f t="shared" ref="E6:E7" si="5">E5+D6</f>
        <v>14666.666666666666</v>
      </c>
      <c r="F6" s="10">
        <f t="shared" si="2"/>
        <v>17333.333333333336</v>
      </c>
    </row>
    <row r="7" spans="1:8">
      <c r="A7" s="9">
        <f t="shared" si="3"/>
        <v>43830</v>
      </c>
      <c r="B7" s="4">
        <f t="shared" si="0"/>
        <v>32000</v>
      </c>
      <c r="C7" s="5">
        <f t="shared" si="1"/>
        <v>0.2</v>
      </c>
      <c r="D7" s="4">
        <f t="shared" si="4"/>
        <v>6400</v>
      </c>
      <c r="E7" s="4">
        <f t="shared" si="5"/>
        <v>21066.666666666664</v>
      </c>
      <c r="F7" s="10">
        <f t="shared" si="2"/>
        <v>10933.333333333336</v>
      </c>
    </row>
    <row r="8" spans="1:8">
      <c r="A8" s="9">
        <f>DATE(YEAR(A7)+1,MONTH(A7),DAY(A7))</f>
        <v>44196</v>
      </c>
      <c r="B8" s="4">
        <f t="shared" si="0"/>
        <v>32000</v>
      </c>
      <c r="C8" s="5">
        <f t="shared" si="1"/>
        <v>0.2</v>
      </c>
      <c r="D8" s="4">
        <f>B7*C7*(DAYS360(A7,A8,1)/360)</f>
        <v>6400</v>
      </c>
      <c r="E8" s="4">
        <f>E7+D8</f>
        <v>27466.666666666664</v>
      </c>
      <c r="F8" s="10">
        <f>B8-E8</f>
        <v>4533.3333333333358</v>
      </c>
    </row>
    <row r="9" spans="1:8" ht="15.75" thickBot="1">
      <c r="A9" s="11">
        <f>DATE(YEAR($H$1)+E1,MONTH($H$1),DAY($H$1))</f>
        <v>44454</v>
      </c>
      <c r="B9" s="12">
        <f t="shared" si="0"/>
        <v>32000</v>
      </c>
      <c r="C9" s="13">
        <f t="shared" si="1"/>
        <v>0.2</v>
      </c>
      <c r="D9" s="12">
        <f>B8*C8*(DAYS360(A8,A9,1)/360)</f>
        <v>4533.3333333333339</v>
      </c>
      <c r="E9" s="12">
        <f>E8+D9</f>
        <v>32000</v>
      </c>
      <c r="F9" s="14">
        <f>B9-E9</f>
        <v>0</v>
      </c>
    </row>
    <row r="12" spans="1:8" ht="15.75" thickBot="1"/>
    <row r="13" spans="1:8">
      <c r="A13" s="6" t="s">
        <v>0</v>
      </c>
      <c r="B13" s="7" t="s">
        <v>1</v>
      </c>
      <c r="C13" s="7" t="s">
        <v>9</v>
      </c>
      <c r="D13" s="7" t="s">
        <v>2</v>
      </c>
      <c r="E13" s="7" t="s">
        <v>3</v>
      </c>
      <c r="F13" s="7" t="s">
        <v>7</v>
      </c>
      <c r="G13" s="8" t="s">
        <v>8</v>
      </c>
    </row>
    <row r="14" spans="1:8">
      <c r="A14" s="9">
        <v>42735</v>
      </c>
      <c r="B14" s="4">
        <f>$B$1</f>
        <v>32000</v>
      </c>
      <c r="C14" s="2">
        <v>8000</v>
      </c>
      <c r="D14" s="5">
        <f>C14/$C$20</f>
        <v>5.6338028169014086E-2</v>
      </c>
      <c r="E14" s="4">
        <f>B14*D14*(DAYS360($H$1,$A$14,1)/360)</f>
        <v>525.82159624413157</v>
      </c>
      <c r="F14" s="4">
        <f>E14</f>
        <v>525.82159624413157</v>
      </c>
      <c r="G14" s="10">
        <f>B14-F14</f>
        <v>31474.178403755868</v>
      </c>
    </row>
    <row r="15" spans="1:8">
      <c r="A15" s="9">
        <f>DATE(YEAR(A14)+1,MONTH(A14),DAY(A14))</f>
        <v>43100</v>
      </c>
      <c r="B15" s="4">
        <f t="shared" ref="B15:B19" si="6">$B$1</f>
        <v>32000</v>
      </c>
      <c r="C15" s="2">
        <v>22000</v>
      </c>
      <c r="D15" s="5">
        <f t="shared" ref="D15:D18" si="7">C15/$C$20</f>
        <v>0.15492957746478872</v>
      </c>
      <c r="E15" s="4">
        <f>B15*D15*(DAYS360(A14,A15,1)/360)</f>
        <v>4957.7464788732386</v>
      </c>
      <c r="F15" s="4">
        <f>F14+E15</f>
        <v>5483.5680751173704</v>
      </c>
      <c r="G15" s="10">
        <f t="shared" ref="G15:G18" si="8">B15-F15</f>
        <v>26516.431924882629</v>
      </c>
    </row>
    <row r="16" spans="1:8">
      <c r="A16" s="9">
        <f t="shared" ref="A16:A18" si="9">DATE(YEAR(A15)+1,MONTH(A15),DAY(A15))</f>
        <v>43465</v>
      </c>
      <c r="B16" s="4">
        <f t="shared" si="6"/>
        <v>32000</v>
      </c>
      <c r="C16" s="2">
        <v>35000</v>
      </c>
      <c r="D16" s="5">
        <f t="shared" si="7"/>
        <v>0.24647887323943662</v>
      </c>
      <c r="E16" s="4">
        <f t="shared" ref="E16:E18" si="10">B16*D16*(DAYS360(A15,A16,1)/360)</f>
        <v>7887.3239436619724</v>
      </c>
      <c r="F16" s="4">
        <f t="shared" ref="F16:F18" si="11">F15+E16</f>
        <v>13370.892018779343</v>
      </c>
      <c r="G16" s="10">
        <f t="shared" si="8"/>
        <v>18629.107981220659</v>
      </c>
    </row>
    <row r="17" spans="1:7">
      <c r="A17" s="9">
        <f t="shared" si="9"/>
        <v>43830</v>
      </c>
      <c r="B17" s="4">
        <f t="shared" si="6"/>
        <v>32000</v>
      </c>
      <c r="C17" s="2">
        <v>35000</v>
      </c>
      <c r="D17" s="5">
        <f t="shared" si="7"/>
        <v>0.24647887323943662</v>
      </c>
      <c r="E17" s="4">
        <f t="shared" si="10"/>
        <v>7887.3239436619724</v>
      </c>
      <c r="F17" s="4">
        <f t="shared" si="11"/>
        <v>21258.215962441314</v>
      </c>
      <c r="G17" s="10">
        <f t="shared" si="8"/>
        <v>10741.784037558686</v>
      </c>
    </row>
    <row r="18" spans="1:7">
      <c r="A18" s="9">
        <f t="shared" si="9"/>
        <v>44196</v>
      </c>
      <c r="B18" s="4">
        <f t="shared" si="6"/>
        <v>32000</v>
      </c>
      <c r="C18" s="2">
        <v>42000</v>
      </c>
      <c r="D18" s="5">
        <f t="shared" si="7"/>
        <v>0.29577464788732394</v>
      </c>
      <c r="E18" s="4">
        <f t="shared" si="10"/>
        <v>9464.7887323943669</v>
      </c>
      <c r="F18" s="4">
        <f t="shared" si="11"/>
        <v>30723.004694835683</v>
      </c>
      <c r="G18" s="10">
        <f t="shared" si="8"/>
        <v>1276.995305164317</v>
      </c>
    </row>
    <row r="19" spans="1:7" ht="15.75" thickBot="1">
      <c r="A19" s="11">
        <v>44454</v>
      </c>
      <c r="B19" s="12"/>
      <c r="C19" s="15"/>
      <c r="D19" s="15"/>
      <c r="E19" s="12">
        <v>1277</v>
      </c>
      <c r="F19" s="12">
        <v>32000</v>
      </c>
      <c r="G19" s="14">
        <v>0</v>
      </c>
    </row>
    <row r="20" spans="1:7">
      <c r="B20" s="16" t="s">
        <v>10</v>
      </c>
      <c r="C20" s="16">
        <f>SUM(C14+C15+C16+C17+C18)</f>
        <v>142000</v>
      </c>
    </row>
  </sheetData>
  <pageMargins left="0.70866141732283472" right="0.70866141732283472" top="0.74803149606299213" bottom="0.74803149606299213" header="0.31496062992125984" footer="0.31496062992125984"/>
  <pageSetup paperSize="9" scale="70" fitToWidth="2" orientation="landscape" r:id="rId1"/>
  <headerFooter>
    <oddHeader>&amp;CTD amortissement</oddHeader>
    <oddFooter>&amp;LCOUDIN Naoto&amp;C20/09/2017&amp;RSIO2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Feuil1</vt:lpstr>
      <vt:lpstr>Formules</vt:lpstr>
      <vt:lpstr>Feuil2</vt:lpstr>
      <vt:lpstr>Feuil3</vt:lpstr>
      <vt:lpstr>Feuil4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ncoudin</dc:creator>
  <cp:lastModifiedBy>ncoudin</cp:lastModifiedBy>
  <cp:lastPrinted>2017-09-20T09:58:04Z</cp:lastPrinted>
  <dcterms:created xsi:type="dcterms:W3CDTF">2017-09-19T10:28:36Z</dcterms:created>
  <dcterms:modified xsi:type="dcterms:W3CDTF">2017-09-20T10:06:32Z</dcterms:modified>
</cp:coreProperties>
</file>