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623"/>
  <workbookPr/>
  <mc:AlternateContent xmlns:mc="http://schemas.openxmlformats.org/markup-compatibility/2006">
    <mc:Choice Requires="x15">
      <x15ac:absPath xmlns:x15ac="http://schemas.microsoft.com/office/spreadsheetml/2010/11/ac" url="D:\Загрузки\"/>
    </mc:Choice>
  </mc:AlternateContent>
  <xr:revisionPtr revIDLastSave="0" documentId="13_ncr:1_{A7BF7A11-0809-4890-BD8D-2645131EB9F8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8 подъемников" sheetId="2" r:id="rId1"/>
    <sheet name="9 подъемников" sheetId="1" r:id="rId2"/>
    <sheet name="10 подъемников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2" i="3" l="1"/>
  <c r="C31" i="3"/>
  <c r="M30" i="3"/>
  <c r="K30" i="3"/>
  <c r="H30" i="3"/>
  <c r="G30" i="3"/>
  <c r="C32" i="2"/>
  <c r="C31" i="2"/>
  <c r="N30" i="2"/>
  <c r="C6" i="2"/>
  <c r="C6" i="1"/>
  <c r="C6" i="3"/>
  <c r="M11" i="3" s="1"/>
  <c r="M28" i="3" s="1"/>
  <c r="N27" i="3"/>
  <c r="M27" i="3"/>
  <c r="L27" i="3"/>
  <c r="K27" i="3"/>
  <c r="J27" i="3"/>
  <c r="I27" i="3"/>
  <c r="H27" i="3"/>
  <c r="G27" i="3"/>
  <c r="F27" i="3"/>
  <c r="E27" i="3"/>
  <c r="D27" i="3"/>
  <c r="C27" i="3"/>
  <c r="N10" i="3"/>
  <c r="M10" i="3"/>
  <c r="L10" i="3"/>
  <c r="K10" i="3"/>
  <c r="J10" i="3"/>
  <c r="I10" i="3"/>
  <c r="H10" i="3"/>
  <c r="G10" i="3"/>
  <c r="F10" i="3"/>
  <c r="E10" i="3"/>
  <c r="D10" i="3"/>
  <c r="C10" i="3"/>
  <c r="L28" i="2"/>
  <c r="K28" i="2"/>
  <c r="J28" i="2"/>
  <c r="N27" i="2"/>
  <c r="M27" i="2"/>
  <c r="L27" i="2"/>
  <c r="K27" i="2"/>
  <c r="J27" i="2"/>
  <c r="I27" i="2"/>
  <c r="H27" i="2"/>
  <c r="G27" i="2"/>
  <c r="F27" i="2"/>
  <c r="E27" i="2"/>
  <c r="D27" i="2"/>
  <c r="C27" i="2"/>
  <c r="N11" i="2"/>
  <c r="N28" i="2" s="1"/>
  <c r="M11" i="2"/>
  <c r="M28" i="2" s="1"/>
  <c r="L11" i="2"/>
  <c r="K11" i="2"/>
  <c r="J11" i="2"/>
  <c r="I11" i="2"/>
  <c r="I28" i="2" s="1"/>
  <c r="H11" i="2"/>
  <c r="H28" i="2" s="1"/>
  <c r="G11" i="2"/>
  <c r="G28" i="2" s="1"/>
  <c r="F11" i="2"/>
  <c r="F28" i="2" s="1"/>
  <c r="F30" i="2" s="1"/>
  <c r="E11" i="2"/>
  <c r="E28" i="2" s="1"/>
  <c r="D11" i="2"/>
  <c r="D28" i="2" s="1"/>
  <c r="C11" i="2"/>
  <c r="C28" i="2" s="1"/>
  <c r="N10" i="2"/>
  <c r="M10" i="2"/>
  <c r="L10" i="2"/>
  <c r="K10" i="2"/>
  <c r="J10" i="2"/>
  <c r="I10" i="2"/>
  <c r="H10" i="2"/>
  <c r="G10" i="2"/>
  <c r="F10" i="2"/>
  <c r="E10" i="2"/>
  <c r="D10" i="2"/>
  <c r="C10" i="2"/>
  <c r="F30" i="1"/>
  <c r="I28" i="1"/>
  <c r="I30" i="1" s="1"/>
  <c r="J28" i="1"/>
  <c r="N28" i="1"/>
  <c r="N30" i="1" s="1"/>
  <c r="D27" i="1"/>
  <c r="E27" i="1"/>
  <c r="F27" i="1"/>
  <c r="G27" i="1"/>
  <c r="H27" i="1"/>
  <c r="I27" i="1"/>
  <c r="J27" i="1"/>
  <c r="K27" i="1"/>
  <c r="L27" i="1"/>
  <c r="M27" i="1"/>
  <c r="N27" i="1"/>
  <c r="C27" i="1"/>
  <c r="N11" i="1"/>
  <c r="D11" i="1"/>
  <c r="D28" i="1" s="1"/>
  <c r="E11" i="1"/>
  <c r="E28" i="1" s="1"/>
  <c r="F11" i="1"/>
  <c r="F28" i="1" s="1"/>
  <c r="G11" i="1"/>
  <c r="G28" i="1" s="1"/>
  <c r="H11" i="1"/>
  <c r="H28" i="1" s="1"/>
  <c r="I11" i="1"/>
  <c r="J11" i="1"/>
  <c r="K11" i="1"/>
  <c r="K28" i="1" s="1"/>
  <c r="K30" i="1" s="1"/>
  <c r="L11" i="1"/>
  <c r="L28" i="1" s="1"/>
  <c r="M11" i="1"/>
  <c r="M28" i="1" s="1"/>
  <c r="C11" i="1"/>
  <c r="C28" i="1" s="1"/>
  <c r="D10" i="1"/>
  <c r="E10" i="1"/>
  <c r="F10" i="1"/>
  <c r="G10" i="1"/>
  <c r="H10" i="1"/>
  <c r="I10" i="1"/>
  <c r="J10" i="1"/>
  <c r="K10" i="1"/>
  <c r="L10" i="1"/>
  <c r="M10" i="1"/>
  <c r="N10" i="1"/>
  <c r="C10" i="1"/>
  <c r="C35" i="2" l="1"/>
  <c r="C32" i="1"/>
  <c r="C36" i="1" s="1"/>
  <c r="C31" i="1"/>
  <c r="C35" i="1" s="1"/>
  <c r="C37" i="1" s="1"/>
  <c r="G11" i="3"/>
  <c r="G28" i="3" s="1"/>
  <c r="I11" i="3"/>
  <c r="I28" i="3" s="1"/>
  <c r="E11" i="3"/>
  <c r="E28" i="3" s="1"/>
  <c r="N11" i="3"/>
  <c r="N28" i="3" s="1"/>
  <c r="C11" i="3"/>
  <c r="C28" i="3" s="1"/>
  <c r="D11" i="3"/>
  <c r="D28" i="3" s="1"/>
  <c r="F11" i="3"/>
  <c r="F28" i="3" s="1"/>
  <c r="H11" i="3"/>
  <c r="H28" i="3" s="1"/>
  <c r="J11" i="3"/>
  <c r="J28" i="3" s="1"/>
  <c r="K11" i="3"/>
  <c r="K28" i="3" s="1"/>
  <c r="L11" i="3"/>
  <c r="L28" i="3" s="1"/>
  <c r="C36" i="2" l="1"/>
  <c r="C37" i="2" s="1"/>
  <c r="C36" i="3"/>
  <c r="C35" i="3"/>
  <c r="C37" i="3" l="1"/>
</calcChain>
</file>

<file path=xl/sharedStrings.xml><?xml version="1.0" encoding="utf-8"?>
<sst xmlns="http://schemas.openxmlformats.org/spreadsheetml/2006/main" count="64" uniqueCount="20">
  <si>
    <t xml:space="preserve">Эффективность </t>
  </si>
  <si>
    <t>Количество оборудования</t>
  </si>
  <si>
    <t>Время обслуживания одного автомобиля</t>
  </si>
  <si>
    <t>Время работы</t>
  </si>
  <si>
    <t>Имеющиеся ресурсные возможности</t>
  </si>
  <si>
    <t>Месяцы</t>
  </si>
  <si>
    <t>Количество (шт.)</t>
  </si>
  <si>
    <t>Вреям обслуживания - Тобс (час)</t>
  </si>
  <si>
    <t>Динамика обслуживания</t>
  </si>
  <si>
    <t>Q1</t>
  </si>
  <si>
    <t>N1</t>
  </si>
  <si>
    <t>Q2</t>
  </si>
  <si>
    <t>N2</t>
  </si>
  <si>
    <t>Q</t>
  </si>
  <si>
    <t>N</t>
  </si>
  <si>
    <t>A</t>
  </si>
  <si>
    <t>D</t>
  </si>
  <si>
    <t>yh(T)</t>
  </si>
  <si>
    <t>yc(T)</t>
  </si>
  <si>
    <t>y(T)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</si>
</sst>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sz val="14"/>
      <color theme="1"/>
      <name val="Calibri"/>
      <family val="2"/>
      <scheme val="minor"/>
    </font>
    <font>
      <b/>
      <sz val="14"/>
      <color theme="1"/>
      <name val="Calibri"/>
      <family val="2"/>
      <charset val="204"/>
      <scheme val="minor"/>
    </font>
    <font>
      <sz val="14"/>
      <color theme="1"/>
      <name val="Calibri"/>
      <family val="2"/>
      <charset val="204"/>
      <scheme val="minor"/>
    </font>
    <font>
      <sz val="14"/>
      <color rgb="FF000000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4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2">
    <xf numFmtId="0" fontId="0" fillId="0" borderId="0" xfId="0"/>
    <xf numFmtId="0" fontId="3" fillId="0" borderId="12" xfId="0" applyFont="1" applyBorder="1" applyAlignment="1">
      <alignment horizontal="center" vertical="center"/>
    </xf>
    <xf numFmtId="0" fontId="3" fillId="0" borderId="4" xfId="0" applyFont="1" applyBorder="1" applyAlignment="1">
      <alignment horizontal="center" vertical="center"/>
    </xf>
    <xf numFmtId="0" fontId="3" fillId="0" borderId="15" xfId="0" applyFont="1" applyFill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3" fillId="0" borderId="18" xfId="0" applyFont="1" applyFill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0" borderId="15" xfId="0" applyFont="1" applyBorder="1" applyAlignment="1">
      <alignment horizontal="left" vertical="center"/>
    </xf>
    <xf numFmtId="0" fontId="3" fillId="0" borderId="18" xfId="0" applyFont="1" applyBorder="1" applyAlignment="1">
      <alignment horizontal="left" vertical="center"/>
    </xf>
    <xf numFmtId="0" fontId="3" fillId="0" borderId="16" xfId="0" applyFont="1" applyBorder="1" applyAlignment="1">
      <alignment horizontal="left" vertical="center"/>
    </xf>
    <xf numFmtId="0" fontId="4" fillId="0" borderId="3" xfId="0" applyFont="1" applyBorder="1" applyAlignment="1">
      <alignment horizontal="center" vertical="center"/>
    </xf>
    <xf numFmtId="0" fontId="4" fillId="0" borderId="20" xfId="0" applyFont="1" applyBorder="1" applyAlignment="1">
      <alignment horizontal="center" vertical="center"/>
    </xf>
    <xf numFmtId="0" fontId="1" fillId="0" borderId="0" xfId="0" applyFont="1"/>
    <xf numFmtId="0" fontId="4" fillId="0" borderId="19" xfId="0" applyFont="1" applyBorder="1" applyAlignment="1">
      <alignment horizontal="center" vertical="center"/>
    </xf>
    <xf numFmtId="0" fontId="4" fillId="0" borderId="21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 wrapText="1"/>
    </xf>
    <xf numFmtId="0" fontId="5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/>
    </xf>
    <xf numFmtId="0" fontId="4" fillId="0" borderId="17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22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1" xfId="0" applyBorder="1" applyAlignment="1">
      <alignment horizontal="center"/>
    </xf>
    <xf numFmtId="0" fontId="5" fillId="0" borderId="1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0" fontId="5" fillId="0" borderId="13" xfId="0" applyFont="1" applyBorder="1" applyAlignment="1">
      <alignment horizontal="center" vertical="center" wrapText="1"/>
    </xf>
    <xf numFmtId="0" fontId="3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/>
    </xf>
    <xf numFmtId="0" fontId="3" fillId="0" borderId="33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3" fillId="0" borderId="15" xfId="0" applyFont="1" applyBorder="1" applyAlignment="1">
      <alignment horizontal="center" vertical="center"/>
    </xf>
    <xf numFmtId="0" fontId="3" fillId="0" borderId="23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Динамика обслуживания</a:t>
            </a:r>
          </a:p>
        </c:rich>
      </c:tx>
      <c:layout>
        <c:manualLayout>
          <c:xMode val="edge"/>
          <c:yMode val="edge"/>
          <c:x val="0.15215355598974442"/>
          <c:y val="3.565936601203807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1.0511474843124251E-2"/>
                  <c:y val="-0.3729442437890150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'8 подъемников'!$C$10:$N$10</c:f>
              <c:numCache>
                <c:formatCode>General</c:formatCode>
                <c:ptCount val="12"/>
                <c:pt idx="0">
                  <c:v>1200</c:v>
                </c:pt>
                <c:pt idx="1">
                  <c:v>850</c:v>
                </c:pt>
                <c:pt idx="2">
                  <c:v>1312</c:v>
                </c:pt>
                <c:pt idx="3">
                  <c:v>1600</c:v>
                </c:pt>
                <c:pt idx="4">
                  <c:v>1840</c:v>
                </c:pt>
                <c:pt idx="5">
                  <c:v>1630</c:v>
                </c:pt>
                <c:pt idx="6">
                  <c:v>1400</c:v>
                </c:pt>
                <c:pt idx="7">
                  <c:v>1390</c:v>
                </c:pt>
                <c:pt idx="8">
                  <c:v>1870</c:v>
                </c:pt>
                <c:pt idx="9">
                  <c:v>1846</c:v>
                </c:pt>
                <c:pt idx="10">
                  <c:v>1600</c:v>
                </c:pt>
                <c:pt idx="11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2E8-400A-88EA-4C8F444764B2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'8 подъемников'!$C$11:$N$11</c:f>
              <c:numCache>
                <c:formatCode>General</c:formatCode>
                <c:ptCount val="12"/>
                <c:pt idx="0">
                  <c:v>1377.6</c:v>
                </c:pt>
                <c:pt idx="1">
                  <c:v>1377.6</c:v>
                </c:pt>
                <c:pt idx="2">
                  <c:v>1377.6</c:v>
                </c:pt>
                <c:pt idx="3">
                  <c:v>1377.6</c:v>
                </c:pt>
                <c:pt idx="4">
                  <c:v>1377.6</c:v>
                </c:pt>
                <c:pt idx="5">
                  <c:v>1377.6</c:v>
                </c:pt>
                <c:pt idx="6">
                  <c:v>1377.6</c:v>
                </c:pt>
                <c:pt idx="7">
                  <c:v>1377.6</c:v>
                </c:pt>
                <c:pt idx="8">
                  <c:v>1377.6</c:v>
                </c:pt>
                <c:pt idx="9">
                  <c:v>1377.6</c:v>
                </c:pt>
                <c:pt idx="10">
                  <c:v>1377.6</c:v>
                </c:pt>
                <c:pt idx="11">
                  <c:v>1377.6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2E8-400A-88EA-4C8F444764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649468256"/>
        <c:axId val="1649468736"/>
      </c:lineChart>
      <c:catAx>
        <c:axId val="1649468256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468736"/>
        <c:crosses val="autoZero"/>
        <c:auto val="1"/>
        <c:lblAlgn val="ctr"/>
        <c:lblOffset val="100"/>
        <c:noMultiLvlLbl val="0"/>
      </c:catAx>
      <c:valAx>
        <c:axId val="1649468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946825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Динамика обслуживания</a:t>
            </a:r>
          </a:p>
        </c:rich>
      </c:tx>
      <c:layout>
        <c:manualLayout>
          <c:xMode val="edge"/>
          <c:yMode val="edge"/>
          <c:x val="0.16638799571275456"/>
          <c:y val="3.2463762188517688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3.5465309601573118E-2"/>
          <c:y val="0.12593986556029638"/>
          <c:w val="0.95274476542522213"/>
          <c:h val="0.78362221911987384"/>
        </c:manualLayout>
      </c:layout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4.6055818585377002E-3"/>
                  <c:y val="-0.38296393783609489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'9 подъемников'!$C$10:$N$10</c:f>
              <c:numCache>
                <c:formatCode>General</c:formatCode>
                <c:ptCount val="12"/>
                <c:pt idx="0">
                  <c:v>1200</c:v>
                </c:pt>
                <c:pt idx="1">
                  <c:v>850</c:v>
                </c:pt>
                <c:pt idx="2">
                  <c:v>1312</c:v>
                </c:pt>
                <c:pt idx="3">
                  <c:v>1600</c:v>
                </c:pt>
                <c:pt idx="4">
                  <c:v>1840</c:v>
                </c:pt>
                <c:pt idx="5">
                  <c:v>1630</c:v>
                </c:pt>
                <c:pt idx="6">
                  <c:v>1400</c:v>
                </c:pt>
                <c:pt idx="7">
                  <c:v>1390</c:v>
                </c:pt>
                <c:pt idx="8">
                  <c:v>1870</c:v>
                </c:pt>
                <c:pt idx="9">
                  <c:v>1846</c:v>
                </c:pt>
                <c:pt idx="10">
                  <c:v>1600</c:v>
                </c:pt>
                <c:pt idx="11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91-4E02-A220-2232A247EE3E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'9 подъемников'!$C$11:$N$11</c:f>
              <c:numCache>
                <c:formatCode>General</c:formatCode>
                <c:ptCount val="12"/>
                <c:pt idx="0">
                  <c:v>1549.8</c:v>
                </c:pt>
                <c:pt idx="1">
                  <c:v>1549.8</c:v>
                </c:pt>
                <c:pt idx="2">
                  <c:v>1549.8</c:v>
                </c:pt>
                <c:pt idx="3">
                  <c:v>1549.8</c:v>
                </c:pt>
                <c:pt idx="4">
                  <c:v>1549.8</c:v>
                </c:pt>
                <c:pt idx="5">
                  <c:v>1549.8</c:v>
                </c:pt>
                <c:pt idx="6">
                  <c:v>1549.8</c:v>
                </c:pt>
                <c:pt idx="7">
                  <c:v>1549.8</c:v>
                </c:pt>
                <c:pt idx="8">
                  <c:v>1549.8</c:v>
                </c:pt>
                <c:pt idx="9">
                  <c:v>1549.8</c:v>
                </c:pt>
                <c:pt idx="10">
                  <c:v>1549.8</c:v>
                </c:pt>
                <c:pt idx="11">
                  <c:v>1549.8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91-4E02-A220-2232A247EE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55761024"/>
        <c:axId val="1851239600"/>
      </c:lineChart>
      <c:catAx>
        <c:axId val="255761024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851239600"/>
        <c:crosses val="autoZero"/>
        <c:auto val="1"/>
        <c:lblAlgn val="ctr"/>
        <c:lblOffset val="100"/>
        <c:noMultiLvlLbl val="0"/>
      </c:catAx>
      <c:valAx>
        <c:axId val="18512396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557610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Динамика обслуживания</a:t>
            </a:r>
          </a:p>
        </c:rich>
      </c:tx>
      <c:layout>
        <c:manualLayout>
          <c:xMode val="edge"/>
          <c:yMode val="edge"/>
          <c:x val="0.17633657171962833"/>
          <c:y val="3.1836737422399695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6"/>
            <c:dispRSqr val="0"/>
            <c:dispEq val="1"/>
            <c:trendlineLbl>
              <c:layout>
                <c:manualLayout>
                  <c:x val="-3.3643048353585239E-2"/>
                  <c:y val="-0.3753921795825961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val>
            <c:numRef>
              <c:f>'10 подъемников'!$C$10:$N$10</c:f>
              <c:numCache>
                <c:formatCode>General</c:formatCode>
                <c:ptCount val="12"/>
                <c:pt idx="0">
                  <c:v>1200</c:v>
                </c:pt>
                <c:pt idx="1">
                  <c:v>850</c:v>
                </c:pt>
                <c:pt idx="2">
                  <c:v>1312</c:v>
                </c:pt>
                <c:pt idx="3">
                  <c:v>1600</c:v>
                </c:pt>
                <c:pt idx="4">
                  <c:v>1840</c:v>
                </c:pt>
                <c:pt idx="5">
                  <c:v>1630</c:v>
                </c:pt>
                <c:pt idx="6">
                  <c:v>1400</c:v>
                </c:pt>
                <c:pt idx="7">
                  <c:v>1390</c:v>
                </c:pt>
                <c:pt idx="8">
                  <c:v>1870</c:v>
                </c:pt>
                <c:pt idx="9">
                  <c:v>1846</c:v>
                </c:pt>
                <c:pt idx="10">
                  <c:v>1600</c:v>
                </c:pt>
                <c:pt idx="11">
                  <c:v>1222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429-406E-A72C-148272EE4D07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'10 подъемников'!$C$11:$N$11</c:f>
              <c:numCache>
                <c:formatCode>General</c:formatCode>
                <c:ptCount val="12"/>
                <c:pt idx="0">
                  <c:v>1722</c:v>
                </c:pt>
                <c:pt idx="1">
                  <c:v>1722</c:v>
                </c:pt>
                <c:pt idx="2">
                  <c:v>1722</c:v>
                </c:pt>
                <c:pt idx="3">
                  <c:v>1722</c:v>
                </c:pt>
                <c:pt idx="4">
                  <c:v>1722</c:v>
                </c:pt>
                <c:pt idx="5">
                  <c:v>1722</c:v>
                </c:pt>
                <c:pt idx="6">
                  <c:v>1722</c:v>
                </c:pt>
                <c:pt idx="7">
                  <c:v>1722</c:v>
                </c:pt>
                <c:pt idx="8">
                  <c:v>1722</c:v>
                </c:pt>
                <c:pt idx="9">
                  <c:v>1722</c:v>
                </c:pt>
                <c:pt idx="10">
                  <c:v>1722</c:v>
                </c:pt>
                <c:pt idx="11">
                  <c:v>1722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429-406E-A72C-148272EE4D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456115488"/>
        <c:axId val="456701936"/>
      </c:lineChart>
      <c:catAx>
        <c:axId val="456115488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701936"/>
        <c:crosses val="autoZero"/>
        <c:auto val="1"/>
        <c:lblAlgn val="ctr"/>
        <c:lblOffset val="100"/>
        <c:noMultiLvlLbl val="0"/>
      </c:catAx>
      <c:valAx>
        <c:axId val="4567019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561154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77932</xdr:colOff>
      <xdr:row>12</xdr:row>
      <xdr:rowOff>199159</xdr:rowOff>
    </xdr:from>
    <xdr:to>
      <xdr:col>13</xdr:col>
      <xdr:colOff>588817</xdr:colOff>
      <xdr:row>25</xdr:row>
      <xdr:rowOff>140011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8DC8A8A2-A829-5EED-297B-BF86D3952C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47625</xdr:colOff>
      <xdr:row>11</xdr:row>
      <xdr:rowOff>61912</xdr:rowOff>
    </xdr:from>
    <xdr:to>
      <xdr:col>13</xdr:col>
      <xdr:colOff>657225</xdr:colOff>
      <xdr:row>25</xdr:row>
      <xdr:rowOff>133350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BA7F0A38-6550-7B03-A13F-92ABA092EF0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102577</xdr:colOff>
      <xdr:row>11</xdr:row>
      <xdr:rowOff>73270</xdr:rowOff>
    </xdr:from>
    <xdr:to>
      <xdr:col>13</xdr:col>
      <xdr:colOff>600807</xdr:colOff>
      <xdr:row>25</xdr:row>
      <xdr:rowOff>175847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D248E1EA-76FA-3D6E-C9D3-39ED2EF677D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5D7CDD-A527-4FB4-95D6-DDA8B30E2116}">
  <dimension ref="B1:N37"/>
  <sheetViews>
    <sheetView tabSelected="1" zoomScale="70" zoomScaleNormal="70" workbookViewId="0">
      <selection activeCell="R23" sqref="R23"/>
    </sheetView>
  </sheetViews>
  <sheetFormatPr defaultRowHeight="15" x14ac:dyDescent="0.25"/>
  <cols>
    <col min="2" max="2" width="50.7109375" customWidth="1"/>
    <col min="3" max="14" width="10.7109375" customWidth="1"/>
  </cols>
  <sheetData>
    <row r="1" spans="2:14" ht="15.75" thickBot="1" x14ac:dyDescent="0.3"/>
    <row r="2" spans="2:14" ht="20.100000000000001" customHeight="1" x14ac:dyDescent="0.25">
      <c r="B2" s="8" t="s">
        <v>0</v>
      </c>
      <c r="C2" s="12">
        <v>0.7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s="9" t="s">
        <v>1</v>
      </c>
      <c r="C3" s="14">
        <v>8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ht="20.100000000000001" customHeight="1" x14ac:dyDescent="0.25">
      <c r="B4" s="9" t="s">
        <v>2</v>
      </c>
      <c r="C4" s="14">
        <v>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ht="20.100000000000001" customHeight="1" x14ac:dyDescent="0.25">
      <c r="B5" s="9" t="s">
        <v>3</v>
      </c>
      <c r="C5" s="14">
        <v>246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ht="20.100000000000001" customHeight="1" thickBot="1" x14ac:dyDescent="0.3">
      <c r="B6" s="10" t="s">
        <v>4</v>
      </c>
      <c r="C6" s="15">
        <f>C2*C3*C5</f>
        <v>1377.6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t="20.100000000000001" customHeight="1" thickBot="1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ht="20.100000000000001" customHeight="1" x14ac:dyDescent="0.25">
      <c r="B8" s="3" t="s">
        <v>5</v>
      </c>
      <c r="C8" s="11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5">
        <v>12</v>
      </c>
    </row>
    <row r="9" spans="2:14" ht="20.100000000000001" customHeight="1" x14ac:dyDescent="0.25">
      <c r="B9" s="6" t="s">
        <v>6</v>
      </c>
      <c r="C9" s="16">
        <v>600</v>
      </c>
      <c r="D9" s="17">
        <v>425</v>
      </c>
      <c r="E9" s="17">
        <v>656</v>
      </c>
      <c r="F9" s="17">
        <v>800</v>
      </c>
      <c r="G9" s="17">
        <v>920</v>
      </c>
      <c r="H9" s="17">
        <v>815</v>
      </c>
      <c r="I9" s="17">
        <v>700</v>
      </c>
      <c r="J9" s="17">
        <v>695</v>
      </c>
      <c r="K9" s="17">
        <v>935</v>
      </c>
      <c r="L9" s="17">
        <v>923</v>
      </c>
      <c r="M9" s="17">
        <v>800</v>
      </c>
      <c r="N9" s="18">
        <v>611</v>
      </c>
    </row>
    <row r="10" spans="2:14" ht="20.100000000000001" customHeight="1" x14ac:dyDescent="0.25">
      <c r="B10" s="6" t="s">
        <v>7</v>
      </c>
      <c r="C10" s="19">
        <f>C9*$C$4</f>
        <v>1200</v>
      </c>
      <c r="D10" s="20">
        <f t="shared" ref="D10:N10" si="0">D9*$C$4</f>
        <v>850</v>
      </c>
      <c r="E10" s="20">
        <f t="shared" si="0"/>
        <v>1312</v>
      </c>
      <c r="F10" s="20">
        <f t="shared" si="0"/>
        <v>1600</v>
      </c>
      <c r="G10" s="20">
        <f t="shared" si="0"/>
        <v>1840</v>
      </c>
      <c r="H10" s="20">
        <f t="shared" si="0"/>
        <v>1630</v>
      </c>
      <c r="I10" s="20">
        <f t="shared" si="0"/>
        <v>1400</v>
      </c>
      <c r="J10" s="20">
        <f t="shared" si="0"/>
        <v>1390</v>
      </c>
      <c r="K10" s="20">
        <f t="shared" si="0"/>
        <v>1870</v>
      </c>
      <c r="L10" s="20">
        <f t="shared" si="0"/>
        <v>1846</v>
      </c>
      <c r="M10" s="20">
        <f t="shared" si="0"/>
        <v>1600</v>
      </c>
      <c r="N10" s="14">
        <f t="shared" si="0"/>
        <v>1222</v>
      </c>
    </row>
    <row r="11" spans="2:14" ht="20.100000000000001" customHeight="1" thickBot="1" x14ac:dyDescent="0.3">
      <c r="B11" s="7" t="s">
        <v>4</v>
      </c>
      <c r="C11" s="21">
        <f>$C$6</f>
        <v>1377.6</v>
      </c>
      <c r="D11" s="22">
        <f t="shared" ref="D11:M11" si="1">$C$6</f>
        <v>1377.6</v>
      </c>
      <c r="E11" s="22">
        <f t="shared" si="1"/>
        <v>1377.6</v>
      </c>
      <c r="F11" s="22">
        <f t="shared" si="1"/>
        <v>1377.6</v>
      </c>
      <c r="G11" s="22">
        <f t="shared" si="1"/>
        <v>1377.6</v>
      </c>
      <c r="H11" s="22">
        <f t="shared" si="1"/>
        <v>1377.6</v>
      </c>
      <c r="I11" s="22">
        <f t="shared" si="1"/>
        <v>1377.6</v>
      </c>
      <c r="J11" s="22">
        <f t="shared" si="1"/>
        <v>1377.6</v>
      </c>
      <c r="K11" s="22">
        <f t="shared" si="1"/>
        <v>1377.6</v>
      </c>
      <c r="L11" s="22">
        <f t="shared" si="1"/>
        <v>1377.6</v>
      </c>
      <c r="M11" s="22">
        <f t="shared" si="1"/>
        <v>1377.6</v>
      </c>
      <c r="N11" s="15">
        <f>$C$6</f>
        <v>1377.6</v>
      </c>
    </row>
    <row r="12" spans="2:14" ht="20.100000000000001" customHeight="1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2:14" ht="20.100000000000001" customHeight="1" x14ac:dyDescent="0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</row>
    <row r="14" spans="2:14" ht="20.100000000000001" customHeight="1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2:14" ht="20.100000000000001" customHeight="1" x14ac:dyDescent="0.2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</row>
    <row r="16" spans="2:14" ht="20.100000000000001" customHeigh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2:14" ht="20.100000000000001" customHeight="1" x14ac:dyDescent="0.2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8"/>
    </row>
    <row r="18" spans="2:14" ht="20.100000000000001" customHeight="1" x14ac:dyDescent="0.2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</row>
    <row r="19" spans="2:14" ht="20.100000000000001" customHeight="1" x14ac:dyDescent="0.2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8"/>
    </row>
    <row r="20" spans="2:14" ht="20.100000000000001" customHeight="1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2:14" ht="20.100000000000001" customHeight="1" x14ac:dyDescent="0.2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</row>
    <row r="22" spans="2:14" ht="20.100000000000001" customHeight="1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8"/>
    </row>
    <row r="23" spans="2:14" ht="20.100000000000001" customHeight="1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</row>
    <row r="24" spans="2:14" ht="20.100000000000001" customHeigh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8"/>
    </row>
    <row r="25" spans="2:14" ht="20.100000000000001" customHeight="1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8"/>
    </row>
    <row r="26" spans="2:14" ht="20.100000000000001" customHeight="1" thickBot="1" x14ac:dyDescent="0.3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8"/>
    </row>
    <row r="27" spans="2:14" ht="20.100000000000001" customHeight="1" x14ac:dyDescent="0.25">
      <c r="B27" s="3" t="s">
        <v>8</v>
      </c>
      <c r="C27" s="31">
        <f xml:space="preserve"> 0.1668*C8^7/7 - 7.1634*C8^6/6 + 119.06*C8^5/5 - 961.43*C8^4/4 + 3852.9*C8^3/3 - 6813.7*C8^2/2 + 5023.9*C8</f>
        <v>2683.6344285714285</v>
      </c>
      <c r="D27" s="29">
        <f t="shared" ref="D27:N27" si="2" xml:space="preserve"> 0.1668*D8^7/7 - 7.1634*D8^6/6 + 119.06*D8^5/5 - 961.43*D8^4/4 + 3852.9*D8^3/3 - 6813.7*D8^2/2 + 5023.9*D8</f>
        <v>3537.7044571428569</v>
      </c>
      <c r="E27" s="29">
        <f t="shared" si="2"/>
        <v>4585.2684857142867</v>
      </c>
      <c r="F27" s="29">
        <f t="shared" si="2"/>
        <v>6133.3609142857167</v>
      </c>
      <c r="G27" s="29">
        <f t="shared" si="2"/>
        <v>7881.7321428571449</v>
      </c>
      <c r="H27" s="29">
        <f t="shared" si="2"/>
        <v>9532.2685714285944</v>
      </c>
      <c r="I27" s="29">
        <f t="shared" si="2"/>
        <v>11019.18860000003</v>
      </c>
      <c r="J27" s="29">
        <f t="shared" si="2"/>
        <v>12480.110628571492</v>
      </c>
      <c r="K27" s="29">
        <f t="shared" si="2"/>
        <v>14088.089057143217</v>
      </c>
      <c r="L27" s="29">
        <f t="shared" si="2"/>
        <v>15864.714285714319</v>
      </c>
      <c r="M27" s="29">
        <f t="shared" si="2"/>
        <v>17594.37271428571</v>
      </c>
      <c r="N27" s="30">
        <f t="shared" si="2"/>
        <v>18959.762742858038</v>
      </c>
    </row>
    <row r="28" spans="2:14" ht="20.100000000000001" customHeight="1" thickBot="1" x14ac:dyDescent="0.3">
      <c r="B28" s="32" t="s">
        <v>4</v>
      </c>
      <c r="C28" s="33">
        <f>C11*C8</f>
        <v>1377.6</v>
      </c>
      <c r="D28" s="33">
        <f t="shared" ref="D28:N28" si="3">D11*D8</f>
        <v>2755.2</v>
      </c>
      <c r="E28" s="33">
        <f t="shared" si="3"/>
        <v>4132.7999999999993</v>
      </c>
      <c r="F28" s="33">
        <f t="shared" si="3"/>
        <v>5510.4</v>
      </c>
      <c r="G28" s="33">
        <f t="shared" si="3"/>
        <v>6888</v>
      </c>
      <c r="H28" s="33">
        <f t="shared" si="3"/>
        <v>8265.5999999999985</v>
      </c>
      <c r="I28" s="33">
        <f t="shared" si="3"/>
        <v>9643.1999999999989</v>
      </c>
      <c r="J28" s="33">
        <f t="shared" si="3"/>
        <v>11020.8</v>
      </c>
      <c r="K28" s="33">
        <f t="shared" si="3"/>
        <v>12398.4</v>
      </c>
      <c r="L28" s="33">
        <f t="shared" si="3"/>
        <v>13776</v>
      </c>
      <c r="M28" s="33">
        <f t="shared" si="3"/>
        <v>15153.599999999999</v>
      </c>
      <c r="N28" s="34">
        <f t="shared" si="3"/>
        <v>16531.199999999997</v>
      </c>
    </row>
    <row r="29" spans="2:14" ht="20.100000000000001" customHeight="1" x14ac:dyDescent="0.25">
      <c r="B29" s="36"/>
      <c r="C29" s="38"/>
      <c r="D29" s="1"/>
      <c r="E29" s="1"/>
      <c r="F29" s="1" t="s">
        <v>9</v>
      </c>
      <c r="G29" s="1"/>
      <c r="H29" s="1"/>
      <c r="I29" s="1"/>
      <c r="J29" s="1"/>
      <c r="K29" s="1"/>
      <c r="L29" s="1"/>
      <c r="M29" s="1"/>
      <c r="N29" s="2" t="s">
        <v>10</v>
      </c>
    </row>
    <row r="30" spans="2:14" ht="20.100000000000001" customHeight="1" thickBot="1" x14ac:dyDescent="0.3">
      <c r="B30" s="37"/>
      <c r="C30" s="39"/>
      <c r="D30" s="40"/>
      <c r="E30" s="40"/>
      <c r="F30" s="40">
        <f>F28-F27</f>
        <v>-622.96091428571708</v>
      </c>
      <c r="G30" s="40"/>
      <c r="H30" s="40"/>
      <c r="I30" s="40"/>
      <c r="J30" s="40"/>
      <c r="K30" s="40"/>
      <c r="L30" s="40"/>
      <c r="M30" s="40"/>
      <c r="N30" s="41">
        <f>(N27-F27)-(N28-F28)</f>
        <v>1805.6018285723239</v>
      </c>
    </row>
    <row r="31" spans="2:14" ht="20.100000000000001" customHeight="1" x14ac:dyDescent="0.25">
      <c r="B31" s="45" t="s">
        <v>13</v>
      </c>
      <c r="C31" s="42">
        <f>F30</f>
        <v>-622.96091428571708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</row>
    <row r="32" spans="2:14" ht="20.100000000000001" customHeight="1" thickBot="1" x14ac:dyDescent="0.3">
      <c r="B32" s="46" t="s">
        <v>14</v>
      </c>
      <c r="C32" s="47">
        <f>N30</f>
        <v>1805.6018285723239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9"/>
    </row>
    <row r="33" spans="2:14" ht="20.100000000000001" customHeight="1" x14ac:dyDescent="0.25">
      <c r="B33" s="45" t="s">
        <v>15</v>
      </c>
      <c r="C33" s="51">
        <v>13.55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</row>
    <row r="34" spans="2:14" ht="20.100000000000001" customHeight="1" thickBot="1" x14ac:dyDescent="0.3">
      <c r="B34" s="32" t="s">
        <v>16</v>
      </c>
      <c r="C34" s="47">
        <v>1000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9"/>
    </row>
    <row r="35" spans="2:14" ht="20.100000000000001" customHeight="1" x14ac:dyDescent="0.25">
      <c r="B35" s="45" t="s">
        <v>17</v>
      </c>
      <c r="C35" s="50">
        <f>C31*C33</f>
        <v>-8441.1203885714676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</row>
    <row r="36" spans="2:14" ht="20.100000000000001" customHeight="1" thickBot="1" x14ac:dyDescent="0.3">
      <c r="B36" s="32" t="s">
        <v>18</v>
      </c>
      <c r="C36" s="56">
        <f>C32*C34</f>
        <v>1805601.828572324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</row>
    <row r="37" spans="2:14" ht="20.100000000000001" customHeight="1" thickBot="1" x14ac:dyDescent="0.3">
      <c r="B37" s="35" t="s">
        <v>19</v>
      </c>
      <c r="C37" s="59">
        <f>SUM(C35:N36)</f>
        <v>1797160.7081837526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1"/>
    </row>
  </sheetData>
  <mergeCells count="9">
    <mergeCell ref="C35:N35"/>
    <mergeCell ref="C36:N36"/>
    <mergeCell ref="C37:N37"/>
    <mergeCell ref="B12:N26"/>
    <mergeCell ref="B29:B30"/>
    <mergeCell ref="C31:N31"/>
    <mergeCell ref="C32:N32"/>
    <mergeCell ref="C33:N33"/>
    <mergeCell ref="C34:N34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N37"/>
  <sheetViews>
    <sheetView zoomScale="70" zoomScaleNormal="70" workbookViewId="0">
      <selection activeCell="T43" sqref="T43"/>
    </sheetView>
  </sheetViews>
  <sheetFormatPr defaultRowHeight="15" x14ac:dyDescent="0.25"/>
  <cols>
    <col min="2" max="2" width="50.7109375" customWidth="1"/>
    <col min="3" max="14" width="10.7109375" customWidth="1"/>
  </cols>
  <sheetData>
    <row r="1" spans="2:14" ht="15.75" thickBot="1" x14ac:dyDescent="0.3"/>
    <row r="2" spans="2:14" ht="20.100000000000001" customHeight="1" x14ac:dyDescent="0.25">
      <c r="B2" s="8" t="s">
        <v>0</v>
      </c>
      <c r="C2" s="12">
        <v>0.7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s="9" t="s">
        <v>1</v>
      </c>
      <c r="C3" s="14">
        <v>9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ht="20.100000000000001" customHeight="1" x14ac:dyDescent="0.25">
      <c r="B4" s="9" t="s">
        <v>2</v>
      </c>
      <c r="C4" s="14">
        <v>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ht="20.100000000000001" customHeight="1" x14ac:dyDescent="0.25">
      <c r="B5" s="9" t="s">
        <v>3</v>
      </c>
      <c r="C5" s="14">
        <v>246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ht="20.100000000000001" customHeight="1" thickBot="1" x14ac:dyDescent="0.3">
      <c r="B6" s="10" t="s">
        <v>4</v>
      </c>
      <c r="C6" s="15">
        <f>C2*C3*C5</f>
        <v>1549.8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t="20.100000000000001" customHeight="1" thickBot="1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ht="20.100000000000001" customHeight="1" x14ac:dyDescent="0.25">
      <c r="B8" s="3" t="s">
        <v>5</v>
      </c>
      <c r="C8" s="11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5">
        <v>12</v>
      </c>
    </row>
    <row r="9" spans="2:14" ht="20.100000000000001" customHeight="1" x14ac:dyDescent="0.25">
      <c r="B9" s="6" t="s">
        <v>6</v>
      </c>
      <c r="C9" s="16">
        <v>600</v>
      </c>
      <c r="D9" s="17">
        <v>425</v>
      </c>
      <c r="E9" s="17">
        <v>656</v>
      </c>
      <c r="F9" s="17">
        <v>800</v>
      </c>
      <c r="G9" s="17">
        <v>920</v>
      </c>
      <c r="H9" s="17">
        <v>815</v>
      </c>
      <c r="I9" s="17">
        <v>700</v>
      </c>
      <c r="J9" s="17">
        <v>695</v>
      </c>
      <c r="K9" s="17">
        <v>935</v>
      </c>
      <c r="L9" s="17">
        <v>923</v>
      </c>
      <c r="M9" s="17">
        <v>800</v>
      </c>
      <c r="N9" s="18">
        <v>611</v>
      </c>
    </row>
    <row r="10" spans="2:14" ht="20.100000000000001" customHeight="1" x14ac:dyDescent="0.25">
      <c r="B10" s="6" t="s">
        <v>7</v>
      </c>
      <c r="C10" s="19">
        <f>C9*$C$4</f>
        <v>1200</v>
      </c>
      <c r="D10" s="20">
        <f t="shared" ref="D10:N10" si="0">D9*$C$4</f>
        <v>850</v>
      </c>
      <c r="E10" s="20">
        <f t="shared" si="0"/>
        <v>1312</v>
      </c>
      <c r="F10" s="20">
        <f t="shared" si="0"/>
        <v>1600</v>
      </c>
      <c r="G10" s="20">
        <f t="shared" si="0"/>
        <v>1840</v>
      </c>
      <c r="H10" s="20">
        <f t="shared" si="0"/>
        <v>1630</v>
      </c>
      <c r="I10" s="20">
        <f t="shared" si="0"/>
        <v>1400</v>
      </c>
      <c r="J10" s="20">
        <f t="shared" si="0"/>
        <v>1390</v>
      </c>
      <c r="K10" s="20">
        <f t="shared" si="0"/>
        <v>1870</v>
      </c>
      <c r="L10" s="20">
        <f t="shared" si="0"/>
        <v>1846</v>
      </c>
      <c r="M10" s="20">
        <f t="shared" si="0"/>
        <v>1600</v>
      </c>
      <c r="N10" s="14">
        <f t="shared" si="0"/>
        <v>1222</v>
      </c>
    </row>
    <row r="11" spans="2:14" ht="20.100000000000001" customHeight="1" thickBot="1" x14ac:dyDescent="0.3">
      <c r="B11" s="7" t="s">
        <v>4</v>
      </c>
      <c r="C11" s="21">
        <f>$C$6</f>
        <v>1549.8</v>
      </c>
      <c r="D11" s="22">
        <f t="shared" ref="D11:M11" si="1">$C$6</f>
        <v>1549.8</v>
      </c>
      <c r="E11" s="22">
        <f t="shared" si="1"/>
        <v>1549.8</v>
      </c>
      <c r="F11" s="22">
        <f t="shared" si="1"/>
        <v>1549.8</v>
      </c>
      <c r="G11" s="22">
        <f t="shared" si="1"/>
        <v>1549.8</v>
      </c>
      <c r="H11" s="22">
        <f t="shared" si="1"/>
        <v>1549.8</v>
      </c>
      <c r="I11" s="22">
        <f t="shared" si="1"/>
        <v>1549.8</v>
      </c>
      <c r="J11" s="22">
        <f t="shared" si="1"/>
        <v>1549.8</v>
      </c>
      <c r="K11" s="22">
        <f t="shared" si="1"/>
        <v>1549.8</v>
      </c>
      <c r="L11" s="22">
        <f t="shared" si="1"/>
        <v>1549.8</v>
      </c>
      <c r="M11" s="22">
        <f t="shared" si="1"/>
        <v>1549.8</v>
      </c>
      <c r="N11" s="15">
        <f>$C$6</f>
        <v>1549.8</v>
      </c>
    </row>
    <row r="12" spans="2:14" ht="20.100000000000001" customHeight="1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2:14" ht="20.100000000000001" customHeight="1" x14ac:dyDescent="0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</row>
    <row r="14" spans="2:14" ht="20.100000000000001" customHeight="1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2:14" ht="20.100000000000001" customHeight="1" x14ac:dyDescent="0.2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</row>
    <row r="16" spans="2:14" ht="20.100000000000001" customHeigh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2:14" ht="20.100000000000001" customHeight="1" x14ac:dyDescent="0.2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8"/>
    </row>
    <row r="18" spans="2:14" ht="20.100000000000001" customHeight="1" x14ac:dyDescent="0.2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</row>
    <row r="19" spans="2:14" ht="20.100000000000001" customHeight="1" x14ac:dyDescent="0.2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8"/>
    </row>
    <row r="20" spans="2:14" ht="20.100000000000001" customHeight="1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2:14" ht="20.100000000000001" customHeight="1" x14ac:dyDescent="0.2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</row>
    <row r="22" spans="2:14" ht="20.100000000000001" customHeight="1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8"/>
    </row>
    <row r="23" spans="2:14" ht="20.100000000000001" customHeight="1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</row>
    <row r="24" spans="2:14" ht="20.100000000000001" customHeigh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8"/>
    </row>
    <row r="25" spans="2:14" ht="20.100000000000001" customHeight="1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8"/>
    </row>
    <row r="26" spans="2:14" ht="20.100000000000001" customHeight="1" thickBot="1" x14ac:dyDescent="0.3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8"/>
    </row>
    <row r="27" spans="2:14" ht="20.100000000000001" customHeight="1" x14ac:dyDescent="0.25">
      <c r="B27" s="3" t="s">
        <v>8</v>
      </c>
      <c r="C27" s="31">
        <f xml:space="preserve"> 0.1668*C8^7/7 - 7.1634*C8^6/6 + 119.06*C8^5/5 - 961.43*C8^4/4 + 3852.9*C8^3/3 - 6813.7*C8^2/2 + 5023.9*C8</f>
        <v>2683.6344285714285</v>
      </c>
      <c r="D27" s="29">
        <f t="shared" ref="D27:N27" si="2" xml:space="preserve"> 0.1668*D8^7/7 - 7.1634*D8^6/6 + 119.06*D8^5/5 - 961.43*D8^4/4 + 3852.9*D8^3/3 - 6813.7*D8^2/2 + 5023.9*D8</f>
        <v>3537.7044571428569</v>
      </c>
      <c r="E27" s="29">
        <f t="shared" si="2"/>
        <v>4585.2684857142867</v>
      </c>
      <c r="F27" s="29">
        <f t="shared" si="2"/>
        <v>6133.3609142857167</v>
      </c>
      <c r="G27" s="29">
        <f t="shared" si="2"/>
        <v>7881.7321428571449</v>
      </c>
      <c r="H27" s="29">
        <f t="shared" si="2"/>
        <v>9532.2685714285944</v>
      </c>
      <c r="I27" s="29">
        <f t="shared" si="2"/>
        <v>11019.18860000003</v>
      </c>
      <c r="J27" s="29">
        <f t="shared" si="2"/>
        <v>12480.110628571492</v>
      </c>
      <c r="K27" s="29">
        <f t="shared" si="2"/>
        <v>14088.089057143217</v>
      </c>
      <c r="L27" s="29">
        <f t="shared" si="2"/>
        <v>15864.714285714319</v>
      </c>
      <c r="M27" s="29">
        <f t="shared" si="2"/>
        <v>17594.37271428571</v>
      </c>
      <c r="N27" s="30">
        <f t="shared" si="2"/>
        <v>18959.762742858038</v>
      </c>
    </row>
    <row r="28" spans="2:14" ht="20.100000000000001" customHeight="1" thickBot="1" x14ac:dyDescent="0.3">
      <c r="B28" s="32" t="s">
        <v>4</v>
      </c>
      <c r="C28" s="33">
        <f>C11*C8</f>
        <v>1549.8</v>
      </c>
      <c r="D28" s="33">
        <f t="shared" ref="D28:N28" si="3">D11*D8</f>
        <v>3099.6</v>
      </c>
      <c r="E28" s="33">
        <f t="shared" si="3"/>
        <v>4649.3999999999996</v>
      </c>
      <c r="F28" s="33">
        <f t="shared" si="3"/>
        <v>6199.2</v>
      </c>
      <c r="G28" s="33">
        <f t="shared" si="3"/>
        <v>7749</v>
      </c>
      <c r="H28" s="33">
        <f t="shared" si="3"/>
        <v>9298.7999999999993</v>
      </c>
      <c r="I28" s="33">
        <f t="shared" si="3"/>
        <v>10848.6</v>
      </c>
      <c r="J28" s="33">
        <f t="shared" si="3"/>
        <v>12398.4</v>
      </c>
      <c r="K28" s="33">
        <f t="shared" si="3"/>
        <v>13948.199999999999</v>
      </c>
      <c r="L28" s="33">
        <f t="shared" si="3"/>
        <v>15498</v>
      </c>
      <c r="M28" s="33">
        <f t="shared" si="3"/>
        <v>17047.8</v>
      </c>
      <c r="N28" s="34">
        <f t="shared" si="3"/>
        <v>18597.599999999999</v>
      </c>
    </row>
    <row r="29" spans="2:14" ht="20.100000000000001" customHeight="1" x14ac:dyDescent="0.25">
      <c r="B29" s="36"/>
      <c r="C29" s="38"/>
      <c r="D29" s="1"/>
      <c r="E29" s="1"/>
      <c r="F29" s="1" t="s">
        <v>9</v>
      </c>
      <c r="G29" s="1"/>
      <c r="H29" s="1"/>
      <c r="I29" s="1" t="s">
        <v>10</v>
      </c>
      <c r="J29" s="1"/>
      <c r="K29" s="1" t="s">
        <v>11</v>
      </c>
      <c r="L29" s="1"/>
      <c r="M29" s="1"/>
      <c r="N29" s="2" t="s">
        <v>12</v>
      </c>
    </row>
    <row r="30" spans="2:14" ht="20.100000000000001" customHeight="1" thickBot="1" x14ac:dyDescent="0.3">
      <c r="B30" s="37"/>
      <c r="C30" s="39"/>
      <c r="D30" s="40"/>
      <c r="E30" s="40"/>
      <c r="F30" s="40">
        <f>F28-F27</f>
        <v>65.839085714283101</v>
      </c>
      <c r="G30" s="40"/>
      <c r="H30" s="40"/>
      <c r="I30" s="40">
        <f>(I27-F27)-(I28-F28)</f>
        <v>236.42768571431316</v>
      </c>
      <c r="J30" s="40"/>
      <c r="K30" s="40">
        <f>K28-K27</f>
        <v>-139.88905714321845</v>
      </c>
      <c r="L30" s="40"/>
      <c r="M30" s="40"/>
      <c r="N30" s="41">
        <f>(N27-K27)-(N28-K28)</f>
        <v>222.27368571482111</v>
      </c>
    </row>
    <row r="31" spans="2:14" ht="20.100000000000001" customHeight="1" x14ac:dyDescent="0.25">
      <c r="B31" s="45" t="s">
        <v>13</v>
      </c>
      <c r="C31" s="42">
        <f>F30+K30</f>
        <v>-74.049971428935351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</row>
    <row r="32" spans="2:14" ht="20.100000000000001" customHeight="1" thickBot="1" x14ac:dyDescent="0.3">
      <c r="B32" s="46" t="s">
        <v>14</v>
      </c>
      <c r="C32" s="47">
        <f>I30+N30</f>
        <v>458.70137142913427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9"/>
    </row>
    <row r="33" spans="2:14" ht="20.100000000000001" customHeight="1" x14ac:dyDescent="0.25">
      <c r="B33" s="45" t="s">
        <v>15</v>
      </c>
      <c r="C33" s="51">
        <v>13.55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</row>
    <row r="34" spans="2:14" ht="20.100000000000001" customHeight="1" thickBot="1" x14ac:dyDescent="0.3">
      <c r="B34" s="32" t="s">
        <v>16</v>
      </c>
      <c r="C34" s="47">
        <v>1000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9"/>
    </row>
    <row r="35" spans="2:14" ht="20.100000000000001" customHeight="1" x14ac:dyDescent="0.25">
      <c r="B35" s="45" t="s">
        <v>17</v>
      </c>
      <c r="C35" s="50">
        <f>C31*C33</f>
        <v>-1003.377112862074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</row>
    <row r="36" spans="2:14" ht="20.100000000000001" customHeight="1" thickBot="1" x14ac:dyDescent="0.3">
      <c r="B36" s="32" t="s">
        <v>18</v>
      </c>
      <c r="C36" s="56">
        <f>C32*C34</f>
        <v>458701.37142913428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</row>
    <row r="37" spans="2:14" ht="20.100000000000001" customHeight="1" thickBot="1" x14ac:dyDescent="0.3">
      <c r="B37" s="35" t="s">
        <v>19</v>
      </c>
      <c r="C37" s="59">
        <f>SUM(C35:N36)</f>
        <v>457697.9943162722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1"/>
    </row>
  </sheetData>
  <mergeCells count="9">
    <mergeCell ref="C34:N34"/>
    <mergeCell ref="C35:N35"/>
    <mergeCell ref="C36:N36"/>
    <mergeCell ref="C37:N37"/>
    <mergeCell ref="B12:N26"/>
    <mergeCell ref="B29:B30"/>
    <mergeCell ref="C31:N31"/>
    <mergeCell ref="C32:N32"/>
    <mergeCell ref="C33:N3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5A4E70-1AE5-4531-9EEE-5AE22C45317E}">
  <dimension ref="B1:N37"/>
  <sheetViews>
    <sheetView zoomScale="70" zoomScaleNormal="70" workbookViewId="0">
      <selection activeCell="X40" sqref="X40"/>
    </sheetView>
  </sheetViews>
  <sheetFormatPr defaultRowHeight="15" x14ac:dyDescent="0.25"/>
  <cols>
    <col min="2" max="2" width="50.7109375" customWidth="1"/>
    <col min="3" max="14" width="10.7109375" customWidth="1"/>
  </cols>
  <sheetData>
    <row r="1" spans="2:14" ht="15.75" thickBot="1" x14ac:dyDescent="0.3"/>
    <row r="2" spans="2:14" ht="20.100000000000001" customHeight="1" x14ac:dyDescent="0.25">
      <c r="B2" s="8" t="s">
        <v>0</v>
      </c>
      <c r="C2" s="12">
        <v>0.7</v>
      </c>
      <c r="D2" s="13"/>
      <c r="E2" s="13"/>
      <c r="F2" s="13"/>
      <c r="G2" s="13"/>
      <c r="H2" s="13"/>
      <c r="I2" s="13"/>
      <c r="J2" s="13"/>
      <c r="K2" s="13"/>
      <c r="L2" s="13"/>
      <c r="M2" s="13"/>
      <c r="N2" s="13"/>
    </row>
    <row r="3" spans="2:14" ht="20.100000000000001" customHeight="1" x14ac:dyDescent="0.25">
      <c r="B3" s="9" t="s">
        <v>1</v>
      </c>
      <c r="C3" s="14">
        <v>10</v>
      </c>
      <c r="D3" s="13"/>
      <c r="E3" s="13"/>
      <c r="F3" s="13"/>
      <c r="G3" s="13"/>
      <c r="H3" s="13"/>
      <c r="I3" s="13"/>
      <c r="J3" s="13"/>
      <c r="K3" s="13"/>
      <c r="L3" s="13"/>
      <c r="M3" s="13"/>
      <c r="N3" s="13"/>
    </row>
    <row r="4" spans="2:14" ht="20.100000000000001" customHeight="1" x14ac:dyDescent="0.25">
      <c r="B4" s="9" t="s">
        <v>2</v>
      </c>
      <c r="C4" s="14">
        <v>2</v>
      </c>
      <c r="D4" s="13"/>
      <c r="E4" s="13"/>
      <c r="F4" s="13"/>
      <c r="G4" s="13"/>
      <c r="H4" s="13"/>
      <c r="I4" s="13"/>
      <c r="J4" s="13"/>
      <c r="K4" s="13"/>
      <c r="L4" s="13"/>
      <c r="M4" s="13"/>
      <c r="N4" s="13"/>
    </row>
    <row r="5" spans="2:14" ht="20.100000000000001" customHeight="1" x14ac:dyDescent="0.25">
      <c r="B5" s="9" t="s">
        <v>3</v>
      </c>
      <c r="C5" s="14">
        <v>246</v>
      </c>
      <c r="D5" s="13"/>
      <c r="E5" s="13"/>
      <c r="F5" s="13"/>
      <c r="G5" s="13"/>
      <c r="H5" s="13"/>
      <c r="I5" s="13"/>
      <c r="J5" s="13"/>
      <c r="K5" s="13"/>
      <c r="L5" s="13"/>
      <c r="M5" s="13"/>
      <c r="N5" s="13"/>
    </row>
    <row r="6" spans="2:14" ht="20.100000000000001" customHeight="1" thickBot="1" x14ac:dyDescent="0.3">
      <c r="B6" s="10" t="s">
        <v>4</v>
      </c>
      <c r="C6" s="15">
        <f>C2*C3*C5</f>
        <v>1722</v>
      </c>
      <c r="D6" s="13"/>
      <c r="E6" s="13"/>
      <c r="F6" s="13"/>
      <c r="G6" s="13"/>
      <c r="H6" s="13"/>
      <c r="I6" s="13"/>
      <c r="J6" s="13"/>
      <c r="K6" s="13"/>
      <c r="L6" s="13"/>
      <c r="M6" s="13"/>
      <c r="N6" s="13"/>
    </row>
    <row r="7" spans="2:14" ht="20.100000000000001" customHeight="1" thickBot="1" x14ac:dyDescent="0.3">
      <c r="B7" s="13"/>
      <c r="C7" s="13"/>
      <c r="D7" s="13"/>
      <c r="E7" s="13"/>
      <c r="F7" s="13"/>
      <c r="G7" s="13"/>
      <c r="H7" s="13"/>
      <c r="I7" s="13"/>
      <c r="J7" s="13"/>
      <c r="K7" s="13"/>
      <c r="L7" s="13"/>
      <c r="M7" s="13"/>
      <c r="N7" s="13"/>
    </row>
    <row r="8" spans="2:14" ht="20.100000000000001" customHeight="1" x14ac:dyDescent="0.25">
      <c r="B8" s="3" t="s">
        <v>5</v>
      </c>
      <c r="C8" s="11">
        <v>1</v>
      </c>
      <c r="D8" s="4">
        <v>2</v>
      </c>
      <c r="E8" s="4">
        <v>3</v>
      </c>
      <c r="F8" s="4">
        <v>4</v>
      </c>
      <c r="G8" s="4">
        <v>5</v>
      </c>
      <c r="H8" s="4">
        <v>6</v>
      </c>
      <c r="I8" s="4">
        <v>7</v>
      </c>
      <c r="J8" s="4">
        <v>8</v>
      </c>
      <c r="K8" s="4">
        <v>9</v>
      </c>
      <c r="L8" s="4">
        <v>10</v>
      </c>
      <c r="M8" s="4">
        <v>11</v>
      </c>
      <c r="N8" s="5">
        <v>12</v>
      </c>
    </row>
    <row r="9" spans="2:14" ht="20.100000000000001" customHeight="1" x14ac:dyDescent="0.25">
      <c r="B9" s="6" t="s">
        <v>6</v>
      </c>
      <c r="C9" s="16">
        <v>600</v>
      </c>
      <c r="D9" s="17">
        <v>425</v>
      </c>
      <c r="E9" s="17">
        <v>656</v>
      </c>
      <c r="F9" s="17">
        <v>800</v>
      </c>
      <c r="G9" s="17">
        <v>920</v>
      </c>
      <c r="H9" s="17">
        <v>815</v>
      </c>
      <c r="I9" s="17">
        <v>700</v>
      </c>
      <c r="J9" s="17">
        <v>695</v>
      </c>
      <c r="K9" s="17">
        <v>935</v>
      </c>
      <c r="L9" s="17">
        <v>923</v>
      </c>
      <c r="M9" s="17">
        <v>800</v>
      </c>
      <c r="N9" s="18">
        <v>611</v>
      </c>
    </row>
    <row r="10" spans="2:14" ht="20.100000000000001" customHeight="1" x14ac:dyDescent="0.25">
      <c r="B10" s="6" t="s">
        <v>7</v>
      </c>
      <c r="C10" s="19">
        <f>C9*$C$4</f>
        <v>1200</v>
      </c>
      <c r="D10" s="20">
        <f t="shared" ref="D10:N10" si="0">D9*$C$4</f>
        <v>850</v>
      </c>
      <c r="E10" s="20">
        <f t="shared" si="0"/>
        <v>1312</v>
      </c>
      <c r="F10" s="20">
        <f t="shared" si="0"/>
        <v>1600</v>
      </c>
      <c r="G10" s="20">
        <f t="shared" si="0"/>
        <v>1840</v>
      </c>
      <c r="H10" s="20">
        <f t="shared" si="0"/>
        <v>1630</v>
      </c>
      <c r="I10" s="20">
        <f t="shared" si="0"/>
        <v>1400</v>
      </c>
      <c r="J10" s="20">
        <f t="shared" si="0"/>
        <v>1390</v>
      </c>
      <c r="K10" s="20">
        <f t="shared" si="0"/>
        <v>1870</v>
      </c>
      <c r="L10" s="20">
        <f t="shared" si="0"/>
        <v>1846</v>
      </c>
      <c r="M10" s="20">
        <f t="shared" si="0"/>
        <v>1600</v>
      </c>
      <c r="N10" s="14">
        <f t="shared" si="0"/>
        <v>1222</v>
      </c>
    </row>
    <row r="11" spans="2:14" ht="20.100000000000001" customHeight="1" thickBot="1" x14ac:dyDescent="0.3">
      <c r="B11" s="7" t="s">
        <v>4</v>
      </c>
      <c r="C11" s="21">
        <f>$C$6</f>
        <v>1722</v>
      </c>
      <c r="D11" s="22">
        <f t="shared" ref="D11:M11" si="1">$C$6</f>
        <v>1722</v>
      </c>
      <c r="E11" s="22">
        <f t="shared" si="1"/>
        <v>1722</v>
      </c>
      <c r="F11" s="22">
        <f t="shared" si="1"/>
        <v>1722</v>
      </c>
      <c r="G11" s="22">
        <f t="shared" si="1"/>
        <v>1722</v>
      </c>
      <c r="H11" s="22">
        <f t="shared" si="1"/>
        <v>1722</v>
      </c>
      <c r="I11" s="22">
        <f t="shared" si="1"/>
        <v>1722</v>
      </c>
      <c r="J11" s="22">
        <f t="shared" si="1"/>
        <v>1722</v>
      </c>
      <c r="K11" s="22">
        <f t="shared" si="1"/>
        <v>1722</v>
      </c>
      <c r="L11" s="22">
        <f t="shared" si="1"/>
        <v>1722</v>
      </c>
      <c r="M11" s="22">
        <f t="shared" si="1"/>
        <v>1722</v>
      </c>
      <c r="N11" s="15">
        <f>$C$6</f>
        <v>1722</v>
      </c>
    </row>
    <row r="12" spans="2:14" ht="20.100000000000001" customHeight="1" x14ac:dyDescent="0.25">
      <c r="B12" s="23"/>
      <c r="C12" s="24"/>
      <c r="D12" s="24"/>
      <c r="E12" s="24"/>
      <c r="F12" s="24"/>
      <c r="G12" s="24"/>
      <c r="H12" s="24"/>
      <c r="I12" s="24"/>
      <c r="J12" s="24"/>
      <c r="K12" s="24"/>
      <c r="L12" s="24"/>
      <c r="M12" s="24"/>
      <c r="N12" s="25"/>
    </row>
    <row r="13" spans="2:14" ht="20.100000000000001" customHeight="1" x14ac:dyDescent="0.25">
      <c r="B13" s="26"/>
      <c r="C13" s="27"/>
      <c r="D13" s="27"/>
      <c r="E13" s="27"/>
      <c r="F13" s="27"/>
      <c r="G13" s="27"/>
      <c r="H13" s="27"/>
      <c r="I13" s="27"/>
      <c r="J13" s="27"/>
      <c r="K13" s="27"/>
      <c r="L13" s="27"/>
      <c r="M13" s="27"/>
      <c r="N13" s="28"/>
    </row>
    <row r="14" spans="2:14" ht="20.100000000000001" customHeight="1" x14ac:dyDescent="0.25">
      <c r="B14" s="26"/>
      <c r="C14" s="27"/>
      <c r="D14" s="27"/>
      <c r="E14" s="27"/>
      <c r="F14" s="27"/>
      <c r="G14" s="27"/>
      <c r="H14" s="27"/>
      <c r="I14" s="27"/>
      <c r="J14" s="27"/>
      <c r="K14" s="27"/>
      <c r="L14" s="27"/>
      <c r="M14" s="27"/>
      <c r="N14" s="28"/>
    </row>
    <row r="15" spans="2:14" ht="20.100000000000001" customHeight="1" x14ac:dyDescent="0.25">
      <c r="B15" s="26"/>
      <c r="C15" s="27"/>
      <c r="D15" s="27"/>
      <c r="E15" s="27"/>
      <c r="F15" s="27"/>
      <c r="G15" s="27"/>
      <c r="H15" s="27"/>
      <c r="I15" s="27"/>
      <c r="J15" s="27"/>
      <c r="K15" s="27"/>
      <c r="L15" s="27"/>
      <c r="M15" s="27"/>
      <c r="N15" s="28"/>
    </row>
    <row r="16" spans="2:14" ht="20.100000000000001" customHeight="1" x14ac:dyDescent="0.25">
      <c r="B16" s="26"/>
      <c r="C16" s="27"/>
      <c r="D16" s="27"/>
      <c r="E16" s="27"/>
      <c r="F16" s="27"/>
      <c r="G16" s="27"/>
      <c r="H16" s="27"/>
      <c r="I16" s="27"/>
      <c r="J16" s="27"/>
      <c r="K16" s="27"/>
      <c r="L16" s="27"/>
      <c r="M16" s="27"/>
      <c r="N16" s="28"/>
    </row>
    <row r="17" spans="2:14" ht="20.100000000000001" customHeight="1" x14ac:dyDescent="0.25">
      <c r="B17" s="26"/>
      <c r="C17" s="27"/>
      <c r="D17" s="27"/>
      <c r="E17" s="27"/>
      <c r="F17" s="27"/>
      <c r="G17" s="27"/>
      <c r="H17" s="27"/>
      <c r="I17" s="27"/>
      <c r="J17" s="27"/>
      <c r="K17" s="27"/>
      <c r="L17" s="27"/>
      <c r="M17" s="27"/>
      <c r="N17" s="28"/>
    </row>
    <row r="18" spans="2:14" ht="20.100000000000001" customHeight="1" x14ac:dyDescent="0.25">
      <c r="B18" s="26"/>
      <c r="C18" s="27"/>
      <c r="D18" s="27"/>
      <c r="E18" s="27"/>
      <c r="F18" s="27"/>
      <c r="G18" s="27"/>
      <c r="H18" s="27"/>
      <c r="I18" s="27"/>
      <c r="J18" s="27"/>
      <c r="K18" s="27"/>
      <c r="L18" s="27"/>
      <c r="M18" s="27"/>
      <c r="N18" s="28"/>
    </row>
    <row r="19" spans="2:14" ht="20.100000000000001" customHeight="1" x14ac:dyDescent="0.25">
      <c r="B19" s="26"/>
      <c r="C19" s="27"/>
      <c r="D19" s="27"/>
      <c r="E19" s="27"/>
      <c r="F19" s="27"/>
      <c r="G19" s="27"/>
      <c r="H19" s="27"/>
      <c r="I19" s="27"/>
      <c r="J19" s="27"/>
      <c r="K19" s="27"/>
      <c r="L19" s="27"/>
      <c r="M19" s="27"/>
      <c r="N19" s="28"/>
    </row>
    <row r="20" spans="2:14" ht="20.100000000000001" customHeight="1" x14ac:dyDescent="0.25">
      <c r="B20" s="26"/>
      <c r="C20" s="27"/>
      <c r="D20" s="27"/>
      <c r="E20" s="27"/>
      <c r="F20" s="27"/>
      <c r="G20" s="27"/>
      <c r="H20" s="27"/>
      <c r="I20" s="27"/>
      <c r="J20" s="27"/>
      <c r="K20" s="27"/>
      <c r="L20" s="27"/>
      <c r="M20" s="27"/>
      <c r="N20" s="28"/>
    </row>
    <row r="21" spans="2:14" ht="20.100000000000001" customHeight="1" x14ac:dyDescent="0.25">
      <c r="B21" s="26"/>
      <c r="C21" s="27"/>
      <c r="D21" s="27"/>
      <c r="E21" s="27"/>
      <c r="F21" s="27"/>
      <c r="G21" s="27"/>
      <c r="H21" s="27"/>
      <c r="I21" s="27"/>
      <c r="J21" s="27"/>
      <c r="K21" s="27"/>
      <c r="L21" s="27"/>
      <c r="M21" s="27"/>
      <c r="N21" s="28"/>
    </row>
    <row r="22" spans="2:14" ht="20.100000000000001" customHeight="1" x14ac:dyDescent="0.25">
      <c r="B22" s="26"/>
      <c r="C22" s="27"/>
      <c r="D22" s="27"/>
      <c r="E22" s="27"/>
      <c r="F22" s="27"/>
      <c r="G22" s="27"/>
      <c r="H22" s="27"/>
      <c r="I22" s="27"/>
      <c r="J22" s="27"/>
      <c r="K22" s="27"/>
      <c r="L22" s="27"/>
      <c r="M22" s="27"/>
      <c r="N22" s="28"/>
    </row>
    <row r="23" spans="2:14" ht="20.100000000000001" customHeight="1" x14ac:dyDescent="0.25">
      <c r="B23" s="26"/>
      <c r="C23" s="27"/>
      <c r="D23" s="27"/>
      <c r="E23" s="27"/>
      <c r="F23" s="27"/>
      <c r="G23" s="27"/>
      <c r="H23" s="27"/>
      <c r="I23" s="27"/>
      <c r="J23" s="27"/>
      <c r="K23" s="27"/>
      <c r="L23" s="27"/>
      <c r="M23" s="27"/>
      <c r="N23" s="28"/>
    </row>
    <row r="24" spans="2:14" ht="20.100000000000001" customHeight="1" x14ac:dyDescent="0.25">
      <c r="B24" s="26"/>
      <c r="C24" s="27"/>
      <c r="D24" s="27"/>
      <c r="E24" s="27"/>
      <c r="F24" s="27"/>
      <c r="G24" s="27"/>
      <c r="H24" s="27"/>
      <c r="I24" s="27"/>
      <c r="J24" s="27"/>
      <c r="K24" s="27"/>
      <c r="L24" s="27"/>
      <c r="M24" s="27"/>
      <c r="N24" s="28"/>
    </row>
    <row r="25" spans="2:14" ht="20.100000000000001" customHeight="1" x14ac:dyDescent="0.25">
      <c r="B25" s="26"/>
      <c r="C25" s="27"/>
      <c r="D25" s="27"/>
      <c r="E25" s="27"/>
      <c r="F25" s="27"/>
      <c r="G25" s="27"/>
      <c r="H25" s="27"/>
      <c r="I25" s="27"/>
      <c r="J25" s="27"/>
      <c r="K25" s="27"/>
      <c r="L25" s="27"/>
      <c r="M25" s="27"/>
      <c r="N25" s="28"/>
    </row>
    <row r="26" spans="2:14" ht="20.100000000000001" customHeight="1" thickBot="1" x14ac:dyDescent="0.3">
      <c r="B26" s="26"/>
      <c r="C26" s="27"/>
      <c r="D26" s="27"/>
      <c r="E26" s="27"/>
      <c r="F26" s="27"/>
      <c r="G26" s="27"/>
      <c r="H26" s="27"/>
      <c r="I26" s="27"/>
      <c r="J26" s="27"/>
      <c r="K26" s="27"/>
      <c r="L26" s="27"/>
      <c r="M26" s="27"/>
      <c r="N26" s="28"/>
    </row>
    <row r="27" spans="2:14" ht="20.100000000000001" customHeight="1" x14ac:dyDescent="0.25">
      <c r="B27" s="3" t="s">
        <v>8</v>
      </c>
      <c r="C27" s="31">
        <f xml:space="preserve"> 0.1668*C8^7/7 - 7.1634*C8^6/6 + 119.06*C8^5/5 - 961.43*C8^4/4 + 3852.9*C8^3/3 - 6813.7*C8^2/2 + 5023.9*C8</f>
        <v>2683.6344285714285</v>
      </c>
      <c r="D27" s="29">
        <f t="shared" ref="D27:N27" si="2" xml:space="preserve"> 0.1668*D8^7/7 - 7.1634*D8^6/6 + 119.06*D8^5/5 - 961.43*D8^4/4 + 3852.9*D8^3/3 - 6813.7*D8^2/2 + 5023.9*D8</f>
        <v>3537.7044571428569</v>
      </c>
      <c r="E27" s="29">
        <f t="shared" si="2"/>
        <v>4585.2684857142867</v>
      </c>
      <c r="F27" s="29">
        <f t="shared" si="2"/>
        <v>6133.3609142857167</v>
      </c>
      <c r="G27" s="29">
        <f t="shared" si="2"/>
        <v>7881.7321428571449</v>
      </c>
      <c r="H27" s="29">
        <f t="shared" si="2"/>
        <v>9532.2685714285944</v>
      </c>
      <c r="I27" s="29">
        <f t="shared" si="2"/>
        <v>11019.18860000003</v>
      </c>
      <c r="J27" s="29">
        <f t="shared" si="2"/>
        <v>12480.110628571492</v>
      </c>
      <c r="K27" s="29">
        <f t="shared" si="2"/>
        <v>14088.089057143217</v>
      </c>
      <c r="L27" s="29">
        <f t="shared" si="2"/>
        <v>15864.714285714319</v>
      </c>
      <c r="M27" s="29">
        <f t="shared" si="2"/>
        <v>17594.37271428571</v>
      </c>
      <c r="N27" s="30">
        <f t="shared" si="2"/>
        <v>18959.762742858038</v>
      </c>
    </row>
    <row r="28" spans="2:14" ht="20.100000000000001" customHeight="1" thickBot="1" x14ac:dyDescent="0.3">
      <c r="B28" s="32" t="s">
        <v>4</v>
      </c>
      <c r="C28" s="33">
        <f>C11*C8</f>
        <v>1722</v>
      </c>
      <c r="D28" s="33">
        <f t="shared" ref="D28:N28" si="3">D11*D8</f>
        <v>3444</v>
      </c>
      <c r="E28" s="33">
        <f t="shared" si="3"/>
        <v>5166</v>
      </c>
      <c r="F28" s="33">
        <f t="shared" si="3"/>
        <v>6888</v>
      </c>
      <c r="G28" s="33">
        <f t="shared" si="3"/>
        <v>8610</v>
      </c>
      <c r="H28" s="33">
        <f t="shared" si="3"/>
        <v>10332</v>
      </c>
      <c r="I28" s="33">
        <f t="shared" si="3"/>
        <v>12054</v>
      </c>
      <c r="J28" s="33">
        <f t="shared" si="3"/>
        <v>13776</v>
      </c>
      <c r="K28" s="33">
        <f t="shared" si="3"/>
        <v>15498</v>
      </c>
      <c r="L28" s="33">
        <f t="shared" si="3"/>
        <v>17220</v>
      </c>
      <c r="M28" s="33">
        <f t="shared" si="3"/>
        <v>18942</v>
      </c>
      <c r="N28" s="34">
        <f t="shared" si="3"/>
        <v>20664</v>
      </c>
    </row>
    <row r="29" spans="2:14" ht="20.100000000000001" customHeight="1" x14ac:dyDescent="0.25">
      <c r="B29" s="36"/>
      <c r="C29" s="38"/>
      <c r="D29" s="1"/>
      <c r="E29" s="1"/>
      <c r="F29" s="1"/>
      <c r="G29" s="1" t="s">
        <v>9</v>
      </c>
      <c r="H29" s="1" t="s">
        <v>10</v>
      </c>
      <c r="I29" s="1"/>
      <c r="J29" s="1"/>
      <c r="K29" s="1" t="s">
        <v>11</v>
      </c>
      <c r="L29" s="1"/>
      <c r="M29" s="1" t="s">
        <v>12</v>
      </c>
      <c r="N29" s="2"/>
    </row>
    <row r="30" spans="2:14" ht="20.100000000000001" customHeight="1" thickBot="1" x14ac:dyDescent="0.3">
      <c r="B30" s="37"/>
      <c r="C30" s="39"/>
      <c r="D30" s="40"/>
      <c r="E30" s="40"/>
      <c r="F30" s="40"/>
      <c r="G30" s="40">
        <f>G28-G27</f>
        <v>728.26785714285506</v>
      </c>
      <c r="H30" s="40">
        <f>(H27-G27)-(H28-G28)</f>
        <v>-71.463571428550495</v>
      </c>
      <c r="I30" s="40"/>
      <c r="J30" s="40"/>
      <c r="K30" s="40">
        <f>K28-K27</f>
        <v>1409.9109428567826</v>
      </c>
      <c r="L30" s="40"/>
      <c r="M30" s="40">
        <f>(M27-K27)-(M28-K28)</f>
        <v>62.283657142492302</v>
      </c>
      <c r="N30" s="41"/>
    </row>
    <row r="31" spans="2:14" ht="20.100000000000001" customHeight="1" x14ac:dyDescent="0.25">
      <c r="B31" s="45" t="s">
        <v>13</v>
      </c>
      <c r="C31" s="42">
        <f>G30+K30</f>
        <v>2138.1787999996377</v>
      </c>
      <c r="D31" s="43"/>
      <c r="E31" s="43"/>
      <c r="F31" s="43"/>
      <c r="G31" s="43"/>
      <c r="H31" s="43"/>
      <c r="I31" s="43"/>
      <c r="J31" s="43"/>
      <c r="K31" s="43"/>
      <c r="L31" s="43"/>
      <c r="M31" s="43"/>
      <c r="N31" s="44"/>
    </row>
    <row r="32" spans="2:14" ht="20.100000000000001" customHeight="1" thickBot="1" x14ac:dyDescent="0.3">
      <c r="B32" s="46" t="s">
        <v>14</v>
      </c>
      <c r="C32" s="47">
        <f>H30+M30</f>
        <v>-9.1799142860581924</v>
      </c>
      <c r="D32" s="48"/>
      <c r="E32" s="48"/>
      <c r="F32" s="48"/>
      <c r="G32" s="48"/>
      <c r="H32" s="48"/>
      <c r="I32" s="48"/>
      <c r="J32" s="48"/>
      <c r="K32" s="48"/>
      <c r="L32" s="48"/>
      <c r="M32" s="48"/>
      <c r="N32" s="49"/>
    </row>
    <row r="33" spans="2:14" ht="20.100000000000001" customHeight="1" x14ac:dyDescent="0.25">
      <c r="B33" s="45" t="s">
        <v>15</v>
      </c>
      <c r="C33" s="51">
        <v>13.55</v>
      </c>
      <c r="D33" s="52"/>
      <c r="E33" s="52"/>
      <c r="F33" s="52"/>
      <c r="G33" s="52"/>
      <c r="H33" s="52"/>
      <c r="I33" s="52"/>
      <c r="J33" s="52"/>
      <c r="K33" s="52"/>
      <c r="L33" s="52"/>
      <c r="M33" s="52"/>
      <c r="N33" s="53"/>
    </row>
    <row r="34" spans="2:14" ht="20.100000000000001" customHeight="1" thickBot="1" x14ac:dyDescent="0.3">
      <c r="B34" s="32" t="s">
        <v>16</v>
      </c>
      <c r="C34" s="47">
        <v>1000</v>
      </c>
      <c r="D34" s="48"/>
      <c r="E34" s="48"/>
      <c r="F34" s="48"/>
      <c r="G34" s="48"/>
      <c r="H34" s="48"/>
      <c r="I34" s="48"/>
      <c r="J34" s="48"/>
      <c r="K34" s="48"/>
      <c r="L34" s="48"/>
      <c r="M34" s="48"/>
      <c r="N34" s="49"/>
    </row>
    <row r="35" spans="2:14" ht="20.100000000000001" customHeight="1" x14ac:dyDescent="0.25">
      <c r="B35" s="45" t="s">
        <v>17</v>
      </c>
      <c r="C35" s="50">
        <f>C31*C33</f>
        <v>28972.322739995092</v>
      </c>
      <c r="D35" s="54"/>
      <c r="E35" s="54"/>
      <c r="F35" s="54"/>
      <c r="G35" s="54"/>
      <c r="H35" s="54"/>
      <c r="I35" s="54"/>
      <c r="J35" s="54"/>
      <c r="K35" s="54"/>
      <c r="L35" s="54"/>
      <c r="M35" s="54"/>
      <c r="N35" s="55"/>
    </row>
    <row r="36" spans="2:14" ht="20.100000000000001" customHeight="1" thickBot="1" x14ac:dyDescent="0.3">
      <c r="B36" s="32" t="s">
        <v>18</v>
      </c>
      <c r="C36" s="56">
        <f>C32*C34</f>
        <v>-9179.9142860581924</v>
      </c>
      <c r="D36" s="57"/>
      <c r="E36" s="57"/>
      <c r="F36" s="57"/>
      <c r="G36" s="57"/>
      <c r="H36" s="57"/>
      <c r="I36" s="57"/>
      <c r="J36" s="57"/>
      <c r="K36" s="57"/>
      <c r="L36" s="57"/>
      <c r="M36" s="57"/>
      <c r="N36" s="58"/>
    </row>
    <row r="37" spans="2:14" ht="20.100000000000001" customHeight="1" thickBot="1" x14ac:dyDescent="0.3">
      <c r="B37" s="35" t="s">
        <v>19</v>
      </c>
      <c r="C37" s="59">
        <f>SUM(C35:N36)</f>
        <v>19792.4084539369</v>
      </c>
      <c r="D37" s="60"/>
      <c r="E37" s="60"/>
      <c r="F37" s="60"/>
      <c r="G37" s="60"/>
      <c r="H37" s="60"/>
      <c r="I37" s="60"/>
      <c r="J37" s="60"/>
      <c r="K37" s="60"/>
      <c r="L37" s="60"/>
      <c r="M37" s="60"/>
      <c r="N37" s="61"/>
    </row>
  </sheetData>
  <mergeCells count="9">
    <mergeCell ref="C35:N35"/>
    <mergeCell ref="C36:N36"/>
    <mergeCell ref="C37:N37"/>
    <mergeCell ref="B12:N26"/>
    <mergeCell ref="B29:B30"/>
    <mergeCell ref="C31:N31"/>
    <mergeCell ref="C32:N32"/>
    <mergeCell ref="C33:N33"/>
    <mergeCell ref="C34:N34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8 подъемников</vt:lpstr>
      <vt:lpstr>9 подъемников</vt:lpstr>
      <vt:lpstr>10 подъемников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Maxim Sharigin</dc:creator>
  <cp:lastModifiedBy>Maxim Sharigin</cp:lastModifiedBy>
  <dcterms:created xsi:type="dcterms:W3CDTF">2015-06-05T18:19:34Z</dcterms:created>
  <dcterms:modified xsi:type="dcterms:W3CDTF">2025-04-26T09:24:53Z</dcterms:modified>
</cp:coreProperties>
</file>