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b\Data\Github\DominoRobot\doc\"/>
    </mc:Choice>
  </mc:AlternateContent>
  <bookViews>
    <workbookView xWindow="0" yWindow="0" windowWidth="287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4" i="1" l="1"/>
  <c r="B41" i="1"/>
  <c r="B42" i="1" s="1"/>
  <c r="B40" i="1"/>
  <c r="B29" i="1"/>
  <c r="B30" i="1" l="1"/>
  <c r="B31" i="1" s="1"/>
  <c r="B32" i="1" s="1"/>
  <c r="B33" i="1" s="1"/>
  <c r="B36" i="1" s="1"/>
  <c r="B38" i="1" s="1"/>
  <c r="B39" i="1" s="1"/>
  <c r="B43" i="1" l="1"/>
  <c r="B44" i="1" s="1"/>
  <c r="B45" i="1" s="1"/>
  <c r="E39" i="1"/>
</calcChain>
</file>

<file path=xl/sharedStrings.xml><?xml version="1.0" encoding="utf-8"?>
<sst xmlns="http://schemas.openxmlformats.org/spreadsheetml/2006/main" count="102" uniqueCount="68">
  <si>
    <t>Name</t>
  </si>
  <si>
    <t>Value</t>
  </si>
  <si>
    <t>Unit</t>
  </si>
  <si>
    <t>mass of tray</t>
  </si>
  <si>
    <t>kg</t>
  </si>
  <si>
    <t>mass of robot</t>
  </si>
  <si>
    <t>mass of batteries</t>
  </si>
  <si>
    <t>mass of lifter motors</t>
  </si>
  <si>
    <t>mass of dominos in tray</t>
  </si>
  <si>
    <t>safety factor, mass</t>
  </si>
  <si>
    <t>max torque, drive motor</t>
  </si>
  <si>
    <t>Nm</t>
  </si>
  <si>
    <t>max current, drive motor</t>
  </si>
  <si>
    <t>A</t>
  </si>
  <si>
    <t>voltage, drive motor</t>
  </si>
  <si>
    <t>V</t>
  </si>
  <si>
    <t>mm</t>
  </si>
  <si>
    <t>diameter, drive wheel</t>
  </si>
  <si>
    <t>max acceleration, robot</t>
  </si>
  <si>
    <t>m/s^2</t>
  </si>
  <si>
    <t>duty cycle, driving</t>
  </si>
  <si>
    <t>duty cycle,  lifting</t>
  </si>
  <si>
    <t>mass of single battery</t>
  </si>
  <si>
    <t>Ah</t>
  </si>
  <si>
    <t>voltage of single battery</t>
  </si>
  <si>
    <t>amp hours of single battery</t>
  </si>
  <si>
    <t xml:space="preserve">safety factor, energy </t>
  </si>
  <si>
    <t>drive time</t>
  </si>
  <si>
    <t>lifting time</t>
  </si>
  <si>
    <t>voltage, lift motor</t>
  </si>
  <si>
    <t>max current, lift motor</t>
  </si>
  <si>
    <t>Constants</t>
  </si>
  <si>
    <t>Computed</t>
  </si>
  <si>
    <t>Total mass</t>
  </si>
  <si>
    <t>Force, driving</t>
  </si>
  <si>
    <t>N</t>
  </si>
  <si>
    <t>Power, drive motor</t>
  </si>
  <si>
    <t>W</t>
  </si>
  <si>
    <t>Power, lift motor</t>
  </si>
  <si>
    <t>Energy usage, one cycle</t>
  </si>
  <si>
    <t>s/cycle</t>
  </si>
  <si>
    <t>Energy usage, total</t>
  </si>
  <si>
    <t>number of cycles</t>
  </si>
  <si>
    <t>cycles</t>
  </si>
  <si>
    <t>Time taken, total</t>
  </si>
  <si>
    <t>hrs</t>
  </si>
  <si>
    <t>J</t>
  </si>
  <si>
    <t>Energy, single battery</t>
  </si>
  <si>
    <t>Energy density</t>
  </si>
  <si>
    <t>J/kg</t>
  </si>
  <si>
    <t>Number of batteries needed</t>
  </si>
  <si>
    <t>Number of batteries, rounded</t>
  </si>
  <si>
    <t>Mass of batteries</t>
  </si>
  <si>
    <t>max vertical load, lift motor</t>
  </si>
  <si>
    <t>Fraction of lifter torque used</t>
  </si>
  <si>
    <t>num motors, lifter</t>
  </si>
  <si>
    <t>Fraction of motor torque used</t>
  </si>
  <si>
    <t>Max torque required, wheel</t>
  </si>
  <si>
    <t>Source</t>
  </si>
  <si>
    <t>From josh</t>
  </si>
  <si>
    <t>From calc</t>
  </si>
  <si>
    <t>Estimated</t>
  </si>
  <si>
    <t>From code</t>
  </si>
  <si>
    <t>From robot</t>
  </si>
  <si>
    <t>At 24V, Ahr req</t>
  </si>
  <si>
    <t>Battery specs from here: https://www.ebay.com/itm/24V-18AH-Li-ion-Battery-Volt-Rechargeable-Bicycle-500W-E-Bike-Electric-Charger/274131127926?hash=item3fd37d0e76:g:y2MAAOSwW4Bd61ig</t>
  </si>
  <si>
    <t>From motor spec: https://www.aliexpress.com/snapshot/0.html?spm=a2g0s.9042647.6.2.64624c4dLEC44R&amp;orderId=8013372949417462&amp;productId=32843033692</t>
  </si>
  <si>
    <t>Force, wheel,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</si>
</sst>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I38" sqref="I38"/>
    </sheetView>
  </sheetViews>
  <sheetFormatPr defaultRowHeight="15" x14ac:dyDescent="0.25"/>
  <cols>
    <col min="1" max="1" width="33" customWidth="1"/>
    <col min="2" max="2" width="13.7109375" customWidth="1"/>
    <col min="3" max="3" width="17" customWidth="1"/>
    <col min="4" max="4" width="12" customWidth="1"/>
  </cols>
  <sheetData>
    <row r="1" spans="1:4" x14ac:dyDescent="0.25">
      <c r="A1" s="6" t="s">
        <v>31</v>
      </c>
    </row>
    <row r="2" spans="1:4" x14ac:dyDescent="0.25">
      <c r="A2" s="6" t="s">
        <v>0</v>
      </c>
      <c r="B2" s="6" t="s">
        <v>1</v>
      </c>
      <c r="C2" s="6" t="s">
        <v>2</v>
      </c>
      <c r="D2" s="6" t="s">
        <v>58</v>
      </c>
    </row>
    <row r="3" spans="1:4" x14ac:dyDescent="0.25">
      <c r="A3" t="s">
        <v>3</v>
      </c>
      <c r="B3" s="2">
        <v>16.7</v>
      </c>
      <c r="C3" t="s">
        <v>4</v>
      </c>
      <c r="D3" t="s">
        <v>59</v>
      </c>
    </row>
    <row r="4" spans="1:4" x14ac:dyDescent="0.25">
      <c r="A4" t="s">
        <v>5</v>
      </c>
      <c r="B4" s="2">
        <v>35.799999999999997</v>
      </c>
      <c r="C4" t="s">
        <v>4</v>
      </c>
      <c r="D4" t="s">
        <v>59</v>
      </c>
    </row>
    <row r="5" spans="1:4" x14ac:dyDescent="0.25">
      <c r="A5" t="s">
        <v>6</v>
      </c>
      <c r="B5" s="1">
        <v>1.56</v>
      </c>
      <c r="C5" t="s">
        <v>4</v>
      </c>
      <c r="D5" t="s">
        <v>60</v>
      </c>
    </row>
    <row r="6" spans="1:4" x14ac:dyDescent="0.25">
      <c r="A6" t="s">
        <v>7</v>
      </c>
      <c r="B6" s="2">
        <v>4.53</v>
      </c>
      <c r="C6" t="s">
        <v>4</v>
      </c>
      <c r="D6" t="s">
        <v>59</v>
      </c>
    </row>
    <row r="7" spans="1:4" x14ac:dyDescent="0.25">
      <c r="A7" t="s">
        <v>8</v>
      </c>
      <c r="B7" s="2">
        <v>3</v>
      </c>
      <c r="C7" t="s">
        <v>4</v>
      </c>
      <c r="D7" t="s">
        <v>61</v>
      </c>
    </row>
    <row r="8" spans="1:4" x14ac:dyDescent="0.25">
      <c r="A8" t="s">
        <v>9</v>
      </c>
      <c r="B8" s="2">
        <v>1.2</v>
      </c>
      <c r="D8" t="s">
        <v>61</v>
      </c>
    </row>
    <row r="9" spans="1:4" x14ac:dyDescent="0.25">
      <c r="A9" t="s">
        <v>10</v>
      </c>
      <c r="B9" s="2">
        <v>5.39</v>
      </c>
      <c r="C9" t="s">
        <v>11</v>
      </c>
      <c r="D9" t="s">
        <v>66</v>
      </c>
    </row>
    <row r="10" spans="1:4" x14ac:dyDescent="0.25">
      <c r="A10" t="s">
        <v>12</v>
      </c>
      <c r="B10" s="2">
        <v>6</v>
      </c>
      <c r="C10" t="s">
        <v>13</v>
      </c>
      <c r="D10" t="s">
        <v>66</v>
      </c>
    </row>
    <row r="11" spans="1:4" x14ac:dyDescent="0.25">
      <c r="A11" t="s">
        <v>14</v>
      </c>
      <c r="B11" s="2">
        <v>24</v>
      </c>
      <c r="C11" t="s">
        <v>15</v>
      </c>
      <c r="D11" t="s">
        <v>66</v>
      </c>
    </row>
    <row r="12" spans="1:4" x14ac:dyDescent="0.25">
      <c r="A12" t="s">
        <v>17</v>
      </c>
      <c r="B12" s="2">
        <v>152</v>
      </c>
      <c r="C12" t="s">
        <v>16</v>
      </c>
      <c r="D12" t="s">
        <v>66</v>
      </c>
    </row>
    <row r="13" spans="1:4" x14ac:dyDescent="0.25">
      <c r="A13" t="s">
        <v>18</v>
      </c>
      <c r="B13" s="2">
        <v>0.5</v>
      </c>
      <c r="C13" t="s">
        <v>19</v>
      </c>
      <c r="D13" t="s">
        <v>62</v>
      </c>
    </row>
    <row r="14" spans="1:4" x14ac:dyDescent="0.25">
      <c r="A14" t="s">
        <v>20</v>
      </c>
      <c r="B14" s="2">
        <v>0.1</v>
      </c>
      <c r="D14" t="s">
        <v>61</v>
      </c>
    </row>
    <row r="15" spans="1:4" x14ac:dyDescent="0.25">
      <c r="A15" t="s">
        <v>21</v>
      </c>
      <c r="B15" s="2">
        <v>0.6</v>
      </c>
      <c r="D15" t="s">
        <v>61</v>
      </c>
    </row>
    <row r="16" spans="1:4" x14ac:dyDescent="0.25">
      <c r="A16" t="s">
        <v>22</v>
      </c>
      <c r="B16" s="2">
        <v>1.56</v>
      </c>
      <c r="C16" t="s">
        <v>4</v>
      </c>
      <c r="D16" t="s">
        <v>65</v>
      </c>
    </row>
    <row r="17" spans="1:4" x14ac:dyDescent="0.25">
      <c r="A17" t="s">
        <v>25</v>
      </c>
      <c r="B17" s="2">
        <v>18</v>
      </c>
      <c r="C17" t="s">
        <v>23</v>
      </c>
      <c r="D17" t="s">
        <v>65</v>
      </c>
    </row>
    <row r="18" spans="1:4" x14ac:dyDescent="0.25">
      <c r="A18" t="s">
        <v>24</v>
      </c>
      <c r="B18" s="2">
        <v>24</v>
      </c>
      <c r="C18" t="s">
        <v>15</v>
      </c>
      <c r="D18" t="s">
        <v>65</v>
      </c>
    </row>
    <row r="19" spans="1:4" x14ac:dyDescent="0.25">
      <c r="A19" t="s">
        <v>26</v>
      </c>
      <c r="B19" s="2">
        <v>1.5</v>
      </c>
      <c r="D19" t="s">
        <v>61</v>
      </c>
    </row>
    <row r="20" spans="1:4" x14ac:dyDescent="0.25">
      <c r="A20" t="s">
        <v>27</v>
      </c>
      <c r="B20" s="2">
        <v>120</v>
      </c>
      <c r="C20" t="s">
        <v>40</v>
      </c>
      <c r="D20" t="s">
        <v>61</v>
      </c>
    </row>
    <row r="21" spans="1:4" x14ac:dyDescent="0.25">
      <c r="A21" t="s">
        <v>28</v>
      </c>
      <c r="B21" s="2">
        <v>120</v>
      </c>
      <c r="C21" t="s">
        <v>40</v>
      </c>
      <c r="D21" t="s">
        <v>61</v>
      </c>
    </row>
    <row r="22" spans="1:4" x14ac:dyDescent="0.25">
      <c r="A22" t="s">
        <v>42</v>
      </c>
      <c r="B22" s="2">
        <v>120</v>
      </c>
      <c r="C22" t="s">
        <v>43</v>
      </c>
      <c r="D22" t="s">
        <v>61</v>
      </c>
    </row>
    <row r="23" spans="1:4" x14ac:dyDescent="0.25">
      <c r="A23" t="s">
        <v>29</v>
      </c>
      <c r="B23" s="2">
        <v>12</v>
      </c>
      <c r="C23" t="s">
        <v>15</v>
      </c>
      <c r="D23" t="s">
        <v>59</v>
      </c>
    </row>
    <row r="24" spans="1:4" x14ac:dyDescent="0.25">
      <c r="A24" t="s">
        <v>30</v>
      </c>
      <c r="B24" s="2">
        <v>1.2</v>
      </c>
      <c r="C24" t="s">
        <v>13</v>
      </c>
      <c r="D24" t="s">
        <v>59</v>
      </c>
    </row>
    <row r="25" spans="1:4" x14ac:dyDescent="0.25">
      <c r="A25" t="s">
        <v>53</v>
      </c>
      <c r="B25" s="2">
        <v>15</v>
      </c>
      <c r="C25" t="s">
        <v>4</v>
      </c>
      <c r="D25" t="s">
        <v>59</v>
      </c>
    </row>
    <row r="26" spans="1:4" x14ac:dyDescent="0.25">
      <c r="A26" t="s">
        <v>55</v>
      </c>
      <c r="B26" s="2">
        <v>2</v>
      </c>
      <c r="D26" t="s">
        <v>63</v>
      </c>
    </row>
    <row r="28" spans="1:4" x14ac:dyDescent="0.25">
      <c r="A28" s="6" t="s">
        <v>32</v>
      </c>
    </row>
    <row r="29" spans="1:4" x14ac:dyDescent="0.25">
      <c r="A29" t="s">
        <v>33</v>
      </c>
      <c r="B29">
        <f>B8*(B3+B4+B5+B6+B7)</f>
        <v>73.908000000000001</v>
      </c>
      <c r="C29" t="s">
        <v>4</v>
      </c>
    </row>
    <row r="30" spans="1:4" x14ac:dyDescent="0.25">
      <c r="A30" t="s">
        <v>34</v>
      </c>
      <c r="B30">
        <f>B29*B13</f>
        <v>36.954000000000001</v>
      </c>
      <c r="C30" t="s">
        <v>35</v>
      </c>
    </row>
    <row r="31" spans="1:4" x14ac:dyDescent="0.25">
      <c r="A31" t="s">
        <v>67</v>
      </c>
      <c r="B31">
        <f>B30/2</f>
        <v>18.477</v>
      </c>
      <c r="C31" t="s">
        <v>35</v>
      </c>
    </row>
    <row r="32" spans="1:4" x14ac:dyDescent="0.25">
      <c r="A32" t="s">
        <v>57</v>
      </c>
      <c r="B32">
        <f>B31*B12/1000</f>
        <v>2.8085040000000001</v>
      </c>
      <c r="C32" t="s">
        <v>11</v>
      </c>
    </row>
    <row r="33" spans="1:5" x14ac:dyDescent="0.25">
      <c r="A33" t="s">
        <v>56</v>
      </c>
      <c r="B33" s="3">
        <f>B32/B9</f>
        <v>0.5210582560296847</v>
      </c>
    </row>
    <row r="34" spans="1:5" x14ac:dyDescent="0.25">
      <c r="A34" t="s">
        <v>54</v>
      </c>
      <c r="B34" s="3">
        <f>(B3+B7)/(B25*B26)</f>
        <v>0.65666666666666662</v>
      </c>
    </row>
    <row r="36" spans="1:5" x14ac:dyDescent="0.25">
      <c r="A36" t="s">
        <v>36</v>
      </c>
      <c r="B36" s="3">
        <f>B11*B10*B14*B33</f>
        <v>7.50323888682746</v>
      </c>
      <c r="C36" t="s">
        <v>37</v>
      </c>
    </row>
    <row r="37" spans="1:5" x14ac:dyDescent="0.25">
      <c r="A37" t="s">
        <v>38</v>
      </c>
      <c r="B37">
        <f>B23*B24*B15*B34</f>
        <v>5.6735999999999986</v>
      </c>
      <c r="C37" t="s">
        <v>37</v>
      </c>
    </row>
    <row r="38" spans="1:5" x14ac:dyDescent="0.25">
      <c r="A38" t="s">
        <v>39</v>
      </c>
      <c r="B38" s="5">
        <f>B19*(4*B36*B20+B26*B37*B21)</f>
        <v>7444.8279985157715</v>
      </c>
      <c r="C38" t="s">
        <v>46</v>
      </c>
      <c r="E38" t="s">
        <v>64</v>
      </c>
    </row>
    <row r="39" spans="1:5" x14ac:dyDescent="0.25">
      <c r="A39" t="s">
        <v>41</v>
      </c>
      <c r="B39" s="5">
        <f>B38*B22*B19</f>
        <v>1340069.039732839</v>
      </c>
      <c r="C39" t="s">
        <v>46</v>
      </c>
      <c r="E39">
        <f>B39/(24*3600)</f>
        <v>15.510058330241192</v>
      </c>
    </row>
    <row r="40" spans="1:5" x14ac:dyDescent="0.25">
      <c r="A40" t="s">
        <v>44</v>
      </c>
      <c r="B40">
        <f xml:space="preserve"> B22*(B21+B20)/(60*60)</f>
        <v>8</v>
      </c>
      <c r="C40" t="s">
        <v>45</v>
      </c>
    </row>
    <row r="41" spans="1:5" x14ac:dyDescent="0.25">
      <c r="A41" t="s">
        <v>47</v>
      </c>
      <c r="B41">
        <f>B17*B18*3600</f>
        <v>1555200</v>
      </c>
      <c r="C41" t="s">
        <v>46</v>
      </c>
    </row>
    <row r="42" spans="1:5" x14ac:dyDescent="0.25">
      <c r="A42" t="s">
        <v>48</v>
      </c>
      <c r="B42" s="4">
        <f>B41/B16</f>
        <v>996923.07692307688</v>
      </c>
      <c r="C42" t="s">
        <v>49</v>
      </c>
    </row>
    <row r="43" spans="1:5" x14ac:dyDescent="0.25">
      <c r="A43" t="s">
        <v>50</v>
      </c>
      <c r="B43">
        <f>B39/B41</f>
        <v>0.86166990723562176</v>
      </c>
    </row>
    <row r="44" spans="1:5" x14ac:dyDescent="0.25">
      <c r="A44" t="s">
        <v>51</v>
      </c>
      <c r="B44">
        <f>_xlfn.CEILING.MATH(B43)</f>
        <v>1</v>
      </c>
    </row>
    <row r="45" spans="1:5" x14ac:dyDescent="0.25">
      <c r="A45" t="s">
        <v>52</v>
      </c>
      <c r="B45" s="1">
        <f>B44*B16</f>
        <v>1.56</v>
      </c>
      <c r="C45" t="s">
        <v>4</v>
      </c>
    </row>
  </sheetData>
  <conditionalFormatting sqref="B34">
    <cfRule type="cellIs" dxfId="6" priority="4" operator="lessThan">
      <formula>1</formula>
    </cfRule>
    <cfRule type="cellIs" dxfId="5" priority="5" operator="greaterThan">
      <formula>1</formula>
    </cfRule>
  </conditionalFormatting>
  <conditionalFormatting sqref="B33">
    <cfRule type="cellIs" dxfId="0" priority="3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Baucom</dc:creator>
  <cp:lastModifiedBy>Alex Baucom</cp:lastModifiedBy>
  <dcterms:created xsi:type="dcterms:W3CDTF">2020-04-26T19:00:43Z</dcterms:created>
  <dcterms:modified xsi:type="dcterms:W3CDTF">2020-04-29T04:48:31Z</dcterms:modified>
</cp:coreProperties>
</file>