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480" yWindow="105" windowWidth="14115" windowHeight="4170" activeTab="2"/>
  </bookViews>
  <sheets>
    <sheet name="Input" sheetId="1" r:id="rId1"/>
    <sheet name="Output" sheetId="2" r:id="rId2"/>
    <sheet name="Calculations" sheetId="3" r:id="rId3"/>
  </sheets>
  <calcPr calcId="145621"/>
</workbook>
</file>

<file path=xl/calcChain.xml><?xml version="1.0" encoding="utf-8"?>
<calcChain xmlns="http://schemas.openxmlformats.org/spreadsheetml/2006/main">
  <c r="B14" i="2" l="1"/>
  <c r="B12" i="2"/>
  <c r="B13" i="2"/>
  <c r="B26" i="3" l="1"/>
  <c r="B8" i="3" l="1"/>
  <c r="B7" i="3"/>
  <c r="B9" i="3" l="1"/>
  <c r="B16" i="3" s="1"/>
  <c r="B17" i="3" l="1"/>
  <c r="B15" i="3"/>
  <c r="H6" i="2"/>
  <c r="H5" i="2"/>
  <c r="B21" i="3" l="1"/>
  <c r="B22" i="3" s="1"/>
  <c r="B23" i="3" s="1"/>
  <c r="B27" i="3" s="1"/>
  <c r="B6" i="2" s="1"/>
  <c r="H7" i="2"/>
  <c r="C6" i="2"/>
  <c r="D6" i="2"/>
  <c r="E6" i="2"/>
  <c r="B7" i="2"/>
  <c r="C7" i="2"/>
  <c r="D7" i="2"/>
  <c r="E7" i="2"/>
</calcChain>
</file>

<file path=xl/sharedStrings.xml><?xml version="1.0" encoding="utf-8"?>
<sst xmlns="http://schemas.openxmlformats.org/spreadsheetml/2006/main" count="100" uniqueCount="63">
  <si>
    <t>Input streams to Unit</t>
  </si>
  <si>
    <t>Stream 1</t>
  </si>
  <si>
    <t>Temperature [K]</t>
  </si>
  <si>
    <t>Pressure [Pa]</t>
  </si>
  <si>
    <t>Components</t>
  </si>
  <si>
    <t>Conditions</t>
  </si>
  <si>
    <t>[mol/s]</t>
  </si>
  <si>
    <t>Output streams from Unit</t>
  </si>
  <si>
    <t>Stream 2</t>
  </si>
  <si>
    <t>Stream 3</t>
  </si>
  <si>
    <t>Stream 4</t>
  </si>
  <si>
    <t>Name</t>
  </si>
  <si>
    <t>Parameter</t>
  </si>
  <si>
    <t>Value</t>
  </si>
  <si>
    <t>Unit</t>
  </si>
  <si>
    <t>Annotation</t>
  </si>
  <si>
    <t>Do not modify structure or name of this sheet!</t>
  </si>
  <si>
    <t>Enthalpy [KJ/Kg]</t>
  </si>
  <si>
    <t>Current</t>
  </si>
  <si>
    <t>A</t>
  </si>
  <si>
    <t>Voltage</t>
  </si>
  <si>
    <t>Cells</t>
  </si>
  <si>
    <t>#</t>
  </si>
  <si>
    <t>V</t>
  </si>
  <si>
    <t>Power</t>
  </si>
  <si>
    <t>KW</t>
  </si>
  <si>
    <t>Cell Voltage</t>
  </si>
  <si>
    <t>Voltage of single cell in stack</t>
  </si>
  <si>
    <t>Total voltage of cell stack</t>
  </si>
  <si>
    <t>Number of cells in stack</t>
  </si>
  <si>
    <t>Water</t>
  </si>
  <si>
    <t>Oxygen</t>
  </si>
  <si>
    <t>Hydrogen</t>
  </si>
  <si>
    <t>Faraday Constant F:</t>
  </si>
  <si>
    <t>Calculations</t>
  </si>
  <si>
    <t>As/mol</t>
  </si>
  <si>
    <t>Electron transfer</t>
  </si>
  <si>
    <t>Number of Cells</t>
  </si>
  <si>
    <t>mol/s</t>
  </si>
  <si>
    <t>Reaction:</t>
  </si>
  <si>
    <t>Reaction Extend:</t>
  </si>
  <si>
    <t>H2</t>
  </si>
  <si>
    <t>O2</t>
  </si>
  <si>
    <t>Model of water electrolysis</t>
  </si>
  <si>
    <t>Standard Potential O2</t>
  </si>
  <si>
    <t>Waste Heat</t>
  </si>
  <si>
    <t>Calculation of waste heat</t>
  </si>
  <si>
    <t>Heat capacity water</t>
  </si>
  <si>
    <t>KJ/Kg/K</t>
  </si>
  <si>
    <t>MW water</t>
  </si>
  <si>
    <t>Kg/s</t>
  </si>
  <si>
    <t>dT</t>
  </si>
  <si>
    <t>K</t>
  </si>
  <si>
    <t>%</t>
  </si>
  <si>
    <t>Power utilisiation efficiency</t>
  </si>
  <si>
    <t>Yield</t>
  </si>
  <si>
    <t>Exit</t>
  </si>
  <si>
    <t>g/mol</t>
  </si>
  <si>
    <t>Electrical Power consumption of electrolysis</t>
  </si>
  <si>
    <r>
      <t>2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 -&gt; (4e</t>
    </r>
    <r>
      <rPr>
        <vertAlign val="superscript"/>
        <sz val="10"/>
        <color theme="1"/>
        <rFont val="Arial"/>
        <family val="2"/>
      </rPr>
      <t>-</t>
    </r>
    <r>
      <rPr>
        <sz val="10"/>
        <color theme="1"/>
        <rFont val="Arial"/>
        <family val="2"/>
      </rPr>
      <t xml:space="preserve"> ) -&gt; 2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+ O</t>
    </r>
    <r>
      <rPr>
        <vertAlign val="subscript"/>
        <sz val="10"/>
        <color theme="1"/>
        <rFont val="Arial"/>
        <family val="2"/>
      </rPr>
      <t>2</t>
    </r>
  </si>
  <si>
    <t>Water massflow</t>
  </si>
  <si>
    <t>Overvoltage</t>
  </si>
  <si>
    <t>Electrical current of electrolysis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</si>
</sst>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0" xfId="0" applyBorder="1"/>
    <xf numFmtId="0" fontId="1" fillId="0" borderId="1" xfId="0" applyFont="1" applyFill="1" applyBorder="1"/>
    <xf numFmtId="0" fontId="0" fillId="0" borderId="0" xfId="0" applyNumberFormat="1"/>
    <xf numFmtId="0" fontId="1" fillId="0" borderId="1" xfId="0" applyNumberFormat="1" applyFont="1" applyFill="1" applyBorder="1"/>
    <xf numFmtId="0" fontId="0" fillId="0" borderId="0" xfId="0" applyNumberFormat="1" applyBorder="1"/>
    <xf numFmtId="0" fontId="0" fillId="0" borderId="0" xfId="0" applyNumberFormat="1" applyFill="1" applyBorder="1"/>
    <xf numFmtId="0" fontId="1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2" borderId="8" xfId="0" applyFont="1" applyFill="1" applyBorder="1"/>
    <xf numFmtId="0" fontId="0" fillId="0" borderId="9" xfId="0" applyBorder="1"/>
    <xf numFmtId="0" fontId="0" fillId="0" borderId="10" xfId="0" applyBorder="1"/>
    <xf numFmtId="0" fontId="1" fillId="2" borderId="11" xfId="0" applyFont="1" applyFill="1" applyBorder="1"/>
    <xf numFmtId="0" fontId="0" fillId="0" borderId="12" xfId="0" applyBorder="1"/>
    <xf numFmtId="0" fontId="1" fillId="2" borderId="13" xfId="0" applyFont="1" applyFill="1" applyBorder="1"/>
    <xf numFmtId="0" fontId="0" fillId="0" borderId="14" xfId="0" applyBorder="1"/>
    <xf numFmtId="0" fontId="0" fillId="0" borderId="15" xfId="0" applyBorder="1"/>
    <xf numFmtId="0" fontId="1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2" fillId="4" borderId="0" xfId="0" applyFont="1" applyFill="1"/>
    <xf numFmtId="0" fontId="0" fillId="4" borderId="0" xfId="0" applyFill="1"/>
    <xf numFmtId="0" fontId="1" fillId="2" borderId="19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11" xfId="0" applyBorder="1"/>
    <xf numFmtId="0" fontId="0" fillId="0" borderId="13" xfId="0" applyBorder="1"/>
    <xf numFmtId="0" fontId="1" fillId="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J22"/>
  <sheetViews>
    <sheetView workbookViewId="0">
      <selection activeCell="J6" sqref="J6"/>
    </sheetView>
  </sheetViews>
  <sheetFormatPr baseColWidth="10" defaultColWidth="11.42578125" defaultRowHeight="12.75" x14ac:dyDescent="0.2"/>
  <cols>
    <col min="1" max="1" width="18.7109375" customWidth="1"/>
    <col min="8" max="8" width="11.42578125" style="6"/>
    <col min="10" max="10" width="33.7109375" customWidth="1"/>
  </cols>
  <sheetData>
    <row r="1" spans="1:10" ht="20.25" x14ac:dyDescent="0.3">
      <c r="A1" s="3" t="s">
        <v>0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7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 t="s">
        <v>30</v>
      </c>
      <c r="C5" s="1"/>
      <c r="D5" s="1"/>
      <c r="E5" s="1"/>
      <c r="G5" t="s">
        <v>18</v>
      </c>
      <c r="H5" s="6">
        <v>1000</v>
      </c>
      <c r="I5" t="s">
        <v>19</v>
      </c>
      <c r="J5" t="s">
        <v>62</v>
      </c>
    </row>
    <row r="6" spans="1:10" x14ac:dyDescent="0.2">
      <c r="A6" s="1" t="s">
        <v>2</v>
      </c>
      <c r="B6" s="1">
        <v>298.14999999999998</v>
      </c>
      <c r="C6" s="1"/>
      <c r="D6" s="1"/>
      <c r="E6" s="1"/>
      <c r="G6" t="s">
        <v>20</v>
      </c>
      <c r="H6" s="6">
        <v>18</v>
      </c>
      <c r="I6" t="s">
        <v>23</v>
      </c>
      <c r="J6" t="s">
        <v>28</v>
      </c>
    </row>
    <row r="7" spans="1:10" x14ac:dyDescent="0.2">
      <c r="A7" s="1" t="s">
        <v>3</v>
      </c>
      <c r="B7" s="1">
        <v>101325</v>
      </c>
      <c r="C7" s="1"/>
      <c r="D7" s="1"/>
      <c r="E7" s="1"/>
      <c r="G7" t="s">
        <v>21</v>
      </c>
      <c r="H7" s="6">
        <v>10</v>
      </c>
      <c r="I7" t="s">
        <v>22</v>
      </c>
      <c r="J7" t="s">
        <v>29</v>
      </c>
    </row>
    <row r="8" spans="1:10" x14ac:dyDescent="0.2">
      <c r="A8" s="1" t="s">
        <v>17</v>
      </c>
      <c r="B8" s="1">
        <v>-2437.12304759585</v>
      </c>
      <c r="C8" s="1"/>
      <c r="D8" s="1"/>
      <c r="E8" s="1"/>
      <c r="H8" s="9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  <c r="H11" s="8"/>
    </row>
    <row r="12" spans="1:10" s="4" customFormat="1" x14ac:dyDescent="0.2">
      <c r="A12" s="4" t="s">
        <v>32</v>
      </c>
      <c r="B12" s="4">
        <v>0</v>
      </c>
      <c r="H12" s="8"/>
    </row>
    <row r="13" spans="1:10" s="4" customFormat="1" x14ac:dyDescent="0.2">
      <c r="A13" s="4" t="s">
        <v>31</v>
      </c>
      <c r="B13" s="4">
        <v>0</v>
      </c>
      <c r="H13" s="8"/>
    </row>
    <row r="14" spans="1:10" s="4" customFormat="1" x14ac:dyDescent="0.2">
      <c r="A14" s="4" t="s">
        <v>30</v>
      </c>
      <c r="B14" s="4">
        <v>15.419249390939662</v>
      </c>
      <c r="H14" s="8"/>
    </row>
    <row r="15" spans="1:10" s="4" customFormat="1" x14ac:dyDescent="0.2">
      <c r="H15" s="8"/>
    </row>
    <row r="16" spans="1:10" s="4" customFormat="1" x14ac:dyDescent="0.2">
      <c r="H16" s="8"/>
    </row>
    <row r="17" spans="8:8" s="4" customFormat="1" x14ac:dyDescent="0.2">
      <c r="H17" s="8"/>
    </row>
    <row r="18" spans="8:8" s="4" customFormat="1" x14ac:dyDescent="0.2">
      <c r="H18" s="8"/>
    </row>
    <row r="19" spans="8:8" s="4" customFormat="1" x14ac:dyDescent="0.2">
      <c r="H19" s="8"/>
    </row>
    <row r="20" spans="8:8" s="4" customFormat="1" x14ac:dyDescent="0.2">
      <c r="H20" s="8"/>
    </row>
    <row r="21" spans="8:8" s="4" customFormat="1" x14ac:dyDescent="0.2">
      <c r="H21" s="8"/>
    </row>
    <row r="22" spans="8:8" s="4" customFormat="1" x14ac:dyDescent="0.2">
      <c r="H22" s="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4"/>
  <sheetViews>
    <sheetView workbookViewId="0">
      <selection activeCell="B19" sqref="B19"/>
    </sheetView>
  </sheetViews>
  <sheetFormatPr baseColWidth="10" defaultColWidth="11.42578125" defaultRowHeight="12.75" x14ac:dyDescent="0.2"/>
  <cols>
    <col min="1" max="1" width="18.7109375" customWidth="1"/>
    <col min="10" max="10" width="38.28515625" customWidth="1"/>
  </cols>
  <sheetData>
    <row r="1" spans="1:10" ht="20.25" x14ac:dyDescent="0.3">
      <c r="A1" s="3" t="s">
        <v>7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5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 t="s">
        <v>56</v>
      </c>
      <c r="C5" s="1"/>
      <c r="D5" s="1"/>
      <c r="E5" s="1"/>
      <c r="G5" t="s">
        <v>24</v>
      </c>
      <c r="H5">
        <f>Input!H5*Input!H6/1000</f>
        <v>18</v>
      </c>
      <c r="I5" t="s">
        <v>25</v>
      </c>
      <c r="J5" t="s">
        <v>58</v>
      </c>
    </row>
    <row r="6" spans="1:10" x14ac:dyDescent="0.2">
      <c r="A6" s="1" t="s">
        <v>2</v>
      </c>
      <c r="B6" s="1">
        <f>Input!B6+Calculations!B27</f>
        <v>303.05145584725534</v>
      </c>
      <c r="C6" s="1">
        <f>Input!C6</f>
        <v>0</v>
      </c>
      <c r="D6" s="1">
        <f>Input!D6</f>
        <v>0</v>
      </c>
      <c r="E6" s="1">
        <f>Input!E6</f>
        <v>0</v>
      </c>
      <c r="G6" t="s">
        <v>26</v>
      </c>
      <c r="H6">
        <f>Input!H6/Input!H7</f>
        <v>1.8</v>
      </c>
      <c r="I6" t="s">
        <v>23</v>
      </c>
      <c r="J6" t="s">
        <v>27</v>
      </c>
    </row>
    <row r="7" spans="1:10" x14ac:dyDescent="0.2">
      <c r="A7" s="1" t="s">
        <v>3</v>
      </c>
      <c r="B7" s="1">
        <f>Input!B7</f>
        <v>101325</v>
      </c>
      <c r="C7" s="1">
        <f>Input!C7</f>
        <v>0</v>
      </c>
      <c r="D7" s="1">
        <f>Input!D7</f>
        <v>0</v>
      </c>
      <c r="E7" s="1">
        <f>Input!E7</f>
        <v>0</v>
      </c>
      <c r="G7" t="s">
        <v>55</v>
      </c>
      <c r="H7">
        <f>Calculations!B20/Output!H6*100</f>
        <v>68.333333333333329</v>
      </c>
      <c r="I7" t="s">
        <v>53</v>
      </c>
      <c r="J7" t="s">
        <v>54</v>
      </c>
    </row>
    <row r="8" spans="1:10" x14ac:dyDescent="0.2">
      <c r="A8" s="4"/>
      <c r="B8" s="4"/>
      <c r="C8" s="4"/>
      <c r="D8" s="4"/>
      <c r="E8" s="4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</row>
    <row r="12" spans="1:10" x14ac:dyDescent="0.2">
      <c r="A12" t="s">
        <v>32</v>
      </c>
      <c r="B12">
        <f>Input!B12+Calculations!B16</f>
        <v>5.1821345930632687E-2</v>
      </c>
    </row>
    <row r="13" spans="1:10" x14ac:dyDescent="0.2">
      <c r="A13" t="s">
        <v>31</v>
      </c>
      <c r="B13">
        <f>Input!B13+Calculations!B17</f>
        <v>2.5910672965316343E-2</v>
      </c>
    </row>
    <row r="14" spans="1:10" x14ac:dyDescent="0.2">
      <c r="A14" t="s">
        <v>30</v>
      </c>
      <c r="B14">
        <f>Input!B14+Calculations!B15</f>
        <v>15.36742804500903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C27"/>
  <sheetViews>
    <sheetView tabSelected="1" workbookViewId="0">
      <selection activeCell="B21" sqref="B21"/>
    </sheetView>
  </sheetViews>
  <sheetFormatPr baseColWidth="10" defaultColWidth="11.42578125" defaultRowHeight="12.75" x14ac:dyDescent="0.2"/>
  <cols>
    <col min="1" max="1" width="22.5703125" customWidth="1"/>
    <col min="3" max="3" width="12.7109375" customWidth="1"/>
  </cols>
  <sheetData>
    <row r="1" spans="1:3" ht="20.25" x14ac:dyDescent="0.3">
      <c r="A1" s="27" t="s">
        <v>34</v>
      </c>
      <c r="B1" s="28"/>
      <c r="C1" s="28"/>
    </row>
    <row r="2" spans="1:3" x14ac:dyDescent="0.2">
      <c r="A2" s="34" t="s">
        <v>43</v>
      </c>
      <c r="B2" s="34"/>
      <c r="C2" s="34"/>
    </row>
    <row r="4" spans="1:3" ht="13.5" thickBot="1" x14ac:dyDescent="0.25"/>
    <row r="5" spans="1:3" ht="13.5" thickBot="1" x14ac:dyDescent="0.25">
      <c r="A5" s="24" t="s">
        <v>33</v>
      </c>
      <c r="B5" s="25">
        <v>96485.336500000005</v>
      </c>
      <c r="C5" s="26" t="s">
        <v>35</v>
      </c>
    </row>
    <row r="6" spans="1:3" ht="13.5" thickBot="1" x14ac:dyDescent="0.25"/>
    <row r="7" spans="1:3" x14ac:dyDescent="0.2">
      <c r="A7" s="16" t="s">
        <v>18</v>
      </c>
      <c r="B7" s="17">
        <f>Input!H5</f>
        <v>1000</v>
      </c>
      <c r="C7" s="18" t="s">
        <v>19</v>
      </c>
    </row>
    <row r="8" spans="1:3" x14ac:dyDescent="0.2">
      <c r="A8" s="19" t="s">
        <v>37</v>
      </c>
      <c r="B8" s="1">
        <f>Input!H7</f>
        <v>10</v>
      </c>
      <c r="C8" s="20"/>
    </row>
    <row r="9" spans="1:3" ht="13.5" thickBot="1" x14ac:dyDescent="0.25">
      <c r="A9" s="21" t="s">
        <v>36</v>
      </c>
      <c r="B9" s="22">
        <f>B7/B5*B8</f>
        <v>0.10364269186126537</v>
      </c>
      <c r="C9" s="23" t="s">
        <v>38</v>
      </c>
    </row>
    <row r="11" spans="1:3" ht="13.5" thickBot="1" x14ac:dyDescent="0.25"/>
    <row r="12" spans="1:3" ht="15.75" x14ac:dyDescent="0.3">
      <c r="A12" s="10" t="s">
        <v>39</v>
      </c>
      <c r="B12" s="11" t="s">
        <v>59</v>
      </c>
      <c r="C12" s="12"/>
    </row>
    <row r="13" spans="1:3" ht="13.5" thickBot="1" x14ac:dyDescent="0.25">
      <c r="A13" s="13"/>
      <c r="B13" s="14"/>
      <c r="C13" s="15"/>
    </row>
    <row r="14" spans="1:3" x14ac:dyDescent="0.2">
      <c r="A14" s="29" t="s">
        <v>40</v>
      </c>
      <c r="B14" s="30"/>
      <c r="C14" s="31"/>
    </row>
    <row r="15" spans="1:3" x14ac:dyDescent="0.2">
      <c r="A15" s="32" t="s">
        <v>30</v>
      </c>
      <c r="B15" s="1">
        <f>-B9/4*2</f>
        <v>-5.1821345930632687E-2</v>
      </c>
      <c r="C15" s="20" t="s">
        <v>38</v>
      </c>
    </row>
    <row r="16" spans="1:3" x14ac:dyDescent="0.2">
      <c r="A16" s="32" t="s">
        <v>41</v>
      </c>
      <c r="B16" s="1">
        <f>B9/4*2</f>
        <v>5.1821345930632687E-2</v>
      </c>
      <c r="C16" s="20" t="s">
        <v>38</v>
      </c>
    </row>
    <row r="17" spans="1:3" ht="13.5" thickBot="1" x14ac:dyDescent="0.25">
      <c r="A17" s="33" t="s">
        <v>42</v>
      </c>
      <c r="B17" s="22">
        <f>B9/4*1</f>
        <v>2.5910672965316343E-2</v>
      </c>
      <c r="C17" s="23" t="s">
        <v>38</v>
      </c>
    </row>
    <row r="18" spans="1:3" ht="13.5" thickBot="1" x14ac:dyDescent="0.25"/>
    <row r="19" spans="1:3" x14ac:dyDescent="0.2">
      <c r="A19" s="10" t="s">
        <v>46</v>
      </c>
      <c r="B19" s="11"/>
      <c r="C19" s="12"/>
    </row>
    <row r="20" spans="1:3" x14ac:dyDescent="0.2">
      <c r="A20" s="1" t="s">
        <v>44</v>
      </c>
      <c r="B20" s="1">
        <v>1.23</v>
      </c>
      <c r="C20" s="1" t="s">
        <v>23</v>
      </c>
    </row>
    <row r="21" spans="1:3" x14ac:dyDescent="0.2">
      <c r="A21" s="1" t="s">
        <v>26</v>
      </c>
      <c r="B21" s="1">
        <f>Output!H6</f>
        <v>1.8</v>
      </c>
      <c r="C21" s="1" t="s">
        <v>23</v>
      </c>
    </row>
    <row r="22" spans="1:3" x14ac:dyDescent="0.2">
      <c r="A22" s="1" t="s">
        <v>61</v>
      </c>
      <c r="B22" s="1">
        <f>B21-B20</f>
        <v>0.57000000000000006</v>
      </c>
      <c r="C22" s="1" t="s">
        <v>23</v>
      </c>
    </row>
    <row r="23" spans="1:3" x14ac:dyDescent="0.2">
      <c r="A23" s="1" t="s">
        <v>45</v>
      </c>
      <c r="B23" s="1">
        <f>B22*B7*B8/1000</f>
        <v>5.7000000000000011</v>
      </c>
      <c r="C23" s="1" t="s">
        <v>25</v>
      </c>
    </row>
    <row r="24" spans="1:3" x14ac:dyDescent="0.2">
      <c r="A24" s="1" t="s">
        <v>47</v>
      </c>
      <c r="B24" s="1">
        <v>4.1900000000000004</v>
      </c>
      <c r="C24" s="1" t="s">
        <v>48</v>
      </c>
    </row>
    <row r="25" spans="1:3" x14ac:dyDescent="0.2">
      <c r="A25" s="1" t="s">
        <v>49</v>
      </c>
      <c r="B25" s="1">
        <v>18</v>
      </c>
      <c r="C25" s="1" t="s">
        <v>57</v>
      </c>
    </row>
    <row r="26" spans="1:3" x14ac:dyDescent="0.2">
      <c r="A26" s="1" t="s">
        <v>60</v>
      </c>
      <c r="B26" s="1">
        <f>Input!B14*B25/1000</f>
        <v>0.27754648903691392</v>
      </c>
      <c r="C26" s="1" t="s">
        <v>50</v>
      </c>
    </row>
    <row r="27" spans="1:3" x14ac:dyDescent="0.2">
      <c r="A27" s="1" t="s">
        <v>51</v>
      </c>
      <c r="B27" s="1">
        <f>B23/B24/B26</f>
        <v>4.9014558472553658</v>
      </c>
      <c r="C27" s="1" t="s">
        <v>52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Input</vt:lpstr>
      <vt:lpstr>Output</vt:lpstr>
      <vt:lpstr>Calculations</vt:lpstr>
    </vt:vector>
  </TitlesOfParts>
  <Company>AlzChem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Reichert, Gregor</dc:creator>
  <cp:lastModifiedBy>Reichert, Gregor</cp:lastModifiedBy>
  <dcterms:created xsi:type="dcterms:W3CDTF">2014-10-12T15:43:35Z</dcterms:created>
  <dcterms:modified xsi:type="dcterms:W3CDTF">2016-02-09T12:59:05Z</dcterms:modified>
</cp:coreProperties>
</file>